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updateLinks="always" codeName="ThisWorkbook"/>
  <mc:AlternateContent xmlns:mc="http://schemas.openxmlformats.org/markup-compatibility/2006">
    <mc:Choice Requires="x15">
      <x15ac:absPath xmlns:x15ac="http://schemas.microsoft.com/office/spreadsheetml/2010/11/ac" url="C:\Users\vitorhugobz\Desktop\hisim\hisim\InputData\typology\"/>
    </mc:Choice>
  </mc:AlternateContent>
  <xr:revisionPtr revIDLastSave="0" documentId="13_ncr:1_{305A174C-26A7-43C8-9155-EB7FD8337E34}" xr6:coauthVersionLast="46" xr6:coauthVersionMax="46" xr10:uidLastSave="{00000000-0000-0000-0000-000000000000}"/>
  <bookViews>
    <workbookView xWindow="-120" yWindow="-120" windowWidth="29040" windowHeight="15840" activeTab="1" xr2:uid="{00000000-000D-0000-FFFF-FFFF00000000}"/>
  </bookViews>
  <sheets>
    <sheet name="Calc.Set.Building" sheetId="93" r:id="rId1"/>
    <sheet name="Vertical" sheetId="94" r:id="rId2"/>
    <sheet name="Comparison" sheetId="95" r:id="rId3"/>
    <sheet name="BlankSheet" sheetId="53" state="hidden" r:id="rId4"/>
  </sheets>
  <definedNames>
    <definedName name="CalcSheet_Building">#REF!</definedName>
    <definedName name="CalcSheet_EnergyCarriers">#REF!</definedName>
    <definedName name="CalcSheet_SystemPerformance">#REF!</definedName>
    <definedName name="CalcSheet_Uvalues">#REF!</definedName>
    <definedName name="Code_DataSet_System_Demo">#REF!</definedName>
    <definedName name="Code_DataSet_System_Demo_Store_Var1">#REF!</definedName>
    <definedName name="Code_DataSet_System_Demo_Store_Var2">#REF!</definedName>
    <definedName name="Code_DataSet_System_Demo_Store_Var3">#REF!</definedName>
    <definedName name="CopyArea_MonitoringIndicators">#REF!</definedName>
    <definedName name="Date_Version">#REF!</definedName>
    <definedName name="i_DataSet_Building_Demo">#REF!</definedName>
    <definedName name="i_DataSet_Building_Demo_Store_Var1">#REF!</definedName>
    <definedName name="i_DataSet_Building_Demo_Store_Var2">#REF!</definedName>
    <definedName name="i_DataSet_Building_Demo_Store_Var3">#REF!</definedName>
    <definedName name="i_DataSet_System_Demo">#REF!</definedName>
    <definedName name="i_DataSet_System_Demo_Store_Var1">#REF!</definedName>
    <definedName name="i_DataSet_System_Demo_Store_Var2">#REF!</definedName>
    <definedName name="i_DataSet_System_Demo_Store_Var3">#REF!</definedName>
    <definedName name="OB_ChartsDisplayIndicators">#REF!</definedName>
    <definedName name="Source_CopyData_Chart_Building">#REF!</definedName>
    <definedName name="Source_CopyData_Chart_System">#REF!</definedName>
    <definedName name="Target_CopyData_Chart_Building_Var1">#REF!</definedName>
    <definedName name="Target_CopyData_Chart_Building_Var2">#REF!</definedName>
    <definedName name="Target_CopyData_Chart_Building_Var3">#REF!</definedName>
    <definedName name="Target_CopyData_Chart_System_Var1">#REF!</definedName>
    <definedName name="Target_CopyData_Chart_System_Var2">#REF!</definedName>
    <definedName name="Target_CopyData_Chart_System_Var3">#REF!</definedName>
  </definedNames>
  <calcPr calcId="191029" calcMode="manual"/>
</workbook>
</file>

<file path=xl/calcChain.xml><?xml version="1.0" encoding="utf-8"?>
<calcChain xmlns="http://schemas.openxmlformats.org/spreadsheetml/2006/main">
  <c r="C1032518" i="94" l="1"/>
  <c r="C1032506" i="94"/>
  <c r="C1032505" i="94"/>
  <c r="C1032478" i="94"/>
  <c r="C1032488" i="94" s="1"/>
  <c r="C1032501" i="94" s="1"/>
  <c r="C1032469" i="94"/>
  <c r="C1032468" i="94"/>
  <c r="C1032467" i="94"/>
  <c r="C1032477" i="94" s="1"/>
  <c r="C1032487" i="94" s="1"/>
  <c r="C1032500" i="94" s="1"/>
  <c r="C1032462" i="94"/>
  <c r="C1032461" i="94"/>
  <c r="C1032460" i="94"/>
  <c r="C1032470" i="94" s="1"/>
  <c r="C1032480" i="94" s="1"/>
  <c r="C1032493" i="94" s="1"/>
  <c r="C1032416" i="94"/>
  <c r="C1032415" i="94"/>
  <c r="C1032414" i="94"/>
  <c r="C1032479" i="94" s="1"/>
  <c r="C1032489" i="94" s="1"/>
  <c r="C1032502" i="94" s="1"/>
  <c r="C1032413" i="94"/>
  <c r="C1032412" i="94"/>
  <c r="C1032411" i="94"/>
  <c r="C1032466" i="94" s="1"/>
  <c r="C1032410" i="94"/>
  <c r="C1032465" i="94" s="1"/>
  <c r="C1032475" i="94" s="1"/>
  <c r="C1032485" i="94" s="1"/>
  <c r="C1032498" i="94" s="1"/>
  <c r="C1032409" i="94"/>
  <c r="C1032408" i="94"/>
  <c r="C1032407" i="94"/>
  <c r="C1032490" i="94" s="1"/>
  <c r="C1032406" i="94"/>
  <c r="C1032471" i="94" s="1"/>
  <c r="C1032481" i="94" s="1"/>
  <c r="C1032494" i="94" s="1"/>
  <c r="C1032405" i="94"/>
  <c r="C1032404" i="94"/>
  <c r="C1032403" i="94"/>
  <c r="C1032402" i="94"/>
  <c r="C1032401" i="94"/>
  <c r="C1032400" i="94"/>
  <c r="C1032399" i="94"/>
  <c r="C1032398" i="94"/>
  <c r="C1032305" i="94"/>
  <c r="C1032304" i="94"/>
  <c r="C1032303" i="94"/>
  <c r="C1032514" i="94" s="1"/>
  <c r="C1032302" i="94"/>
  <c r="C1032301" i="94"/>
  <c r="C1032300" i="94"/>
  <c r="C1032299" i="94"/>
  <c r="C1032298" i="94"/>
  <c r="C1032511" i="94" s="1"/>
  <c r="C1032515" i="94" s="1"/>
  <c r="C1032297" i="94"/>
  <c r="C1032296" i="94"/>
  <c r="C1032295" i="94"/>
  <c r="C1032294" i="94"/>
  <c r="C1032293" i="94"/>
  <c r="C1032292" i="94"/>
  <c r="C1032291" i="94"/>
  <c r="C1032276" i="94"/>
  <c r="C1032272" i="94"/>
  <c r="C1032270" i="94"/>
  <c r="C1032265" i="94"/>
  <c r="C1032263" i="94"/>
  <c r="C1032262" i="94"/>
  <c r="C1032261" i="94"/>
  <c r="C1032257" i="94"/>
  <c r="C1032256" i="94"/>
  <c r="C1032260" i="94" s="1"/>
  <c r="C1032255" i="94"/>
  <c r="C1032254" i="94"/>
  <c r="C1032253" i="94"/>
  <c r="C1032252" i="94"/>
  <c r="C1032220" i="94"/>
  <c r="C1032218" i="94"/>
  <c r="C1016134" i="94"/>
  <c r="C1016122" i="94"/>
  <c r="C1016121" i="94"/>
  <c r="C1016094" i="94"/>
  <c r="C1016104" i="94" s="1"/>
  <c r="C1016117" i="94" s="1"/>
  <c r="C1016091" i="94"/>
  <c r="C1016101" i="94" s="1"/>
  <c r="C1016114" i="94" s="1"/>
  <c r="C1016090" i="94"/>
  <c r="C1016100" i="94" s="1"/>
  <c r="C1016113" i="94" s="1"/>
  <c r="C1016085" i="94"/>
  <c r="C1016084" i="94"/>
  <c r="C1016083" i="94"/>
  <c r="C1016081" i="94"/>
  <c r="C1016080" i="94"/>
  <c r="C1016078" i="94"/>
  <c r="C1016032" i="94"/>
  <c r="C1016031" i="94"/>
  <c r="C1016030" i="94"/>
  <c r="C1016095" i="94" s="1"/>
  <c r="C1016105" i="94" s="1"/>
  <c r="C1016118" i="94" s="1"/>
  <c r="C1016029" i="94"/>
  <c r="C1016028" i="94"/>
  <c r="C1016093" i="94" s="1"/>
  <c r="C1016103" i="94" s="1"/>
  <c r="C1016116" i="94" s="1"/>
  <c r="C1016027" i="94"/>
  <c r="C1016026" i="94"/>
  <c r="C1016025" i="94"/>
  <c r="C1016024" i="94"/>
  <c r="C1016023" i="94"/>
  <c r="C1016088" i="94" s="1"/>
  <c r="C1016098" i="94" s="1"/>
  <c r="C1016111" i="94" s="1"/>
  <c r="C1016022" i="94"/>
  <c r="C1016021" i="94"/>
  <c r="C1016076" i="94" s="1"/>
  <c r="C1016086" i="94" s="1"/>
  <c r="C1016096" i="94" s="1"/>
  <c r="C1016109" i="94" s="1"/>
  <c r="C1016020" i="94"/>
  <c r="C1016019" i="94"/>
  <c r="C1016018" i="94"/>
  <c r="C1016017" i="94"/>
  <c r="C1016016" i="94"/>
  <c r="C1016015" i="94"/>
  <c r="C1016014" i="94"/>
  <c r="C1015921" i="94"/>
  <c r="C1015920" i="94"/>
  <c r="C1015919" i="94"/>
  <c r="C1015918" i="94"/>
  <c r="C1015917" i="94"/>
  <c r="C1015916" i="94"/>
  <c r="C1015915" i="94"/>
  <c r="C1015914" i="94"/>
  <c r="C1016127" i="94" s="1"/>
  <c r="C1015913" i="94"/>
  <c r="C1015912" i="94"/>
  <c r="C1015911" i="94"/>
  <c r="C1015910" i="94"/>
  <c r="C1015909" i="94"/>
  <c r="C1015908" i="94"/>
  <c r="C1015907" i="94"/>
  <c r="C1015892" i="94"/>
  <c r="C1015888" i="94"/>
  <c r="C1015886" i="94"/>
  <c r="C1015881" i="94"/>
  <c r="C1015879" i="94"/>
  <c r="C1015878" i="94"/>
  <c r="C1015877" i="94"/>
  <c r="C1015873" i="94"/>
  <c r="C1015872" i="94"/>
  <c r="C1015871" i="94"/>
  <c r="C1015870" i="94"/>
  <c r="C1015869" i="94"/>
  <c r="C1015868" i="94"/>
  <c r="C1015836" i="94"/>
  <c r="C1015834" i="94"/>
  <c r="C999750" i="94"/>
  <c r="C999738" i="94"/>
  <c r="C999737" i="94"/>
  <c r="C999711" i="94"/>
  <c r="C999721" i="94" s="1"/>
  <c r="C999734" i="94" s="1"/>
  <c r="C999703" i="94"/>
  <c r="C999713" i="94" s="1"/>
  <c r="C999726" i="94" s="1"/>
  <c r="C999701" i="94"/>
  <c r="C999700" i="94"/>
  <c r="C999699" i="94"/>
  <c r="C999698" i="94"/>
  <c r="C999696" i="94"/>
  <c r="C999706" i="94" s="1"/>
  <c r="C999716" i="94" s="1"/>
  <c r="C999729" i="94" s="1"/>
  <c r="C999693" i="94"/>
  <c r="C999648" i="94"/>
  <c r="C999647" i="94"/>
  <c r="C999646" i="94"/>
  <c r="C999645" i="94"/>
  <c r="C999710" i="94" s="1"/>
  <c r="C999720" i="94" s="1"/>
  <c r="C999733" i="94" s="1"/>
  <c r="C999644" i="94"/>
  <c r="C999709" i="94" s="1"/>
  <c r="C999719" i="94" s="1"/>
  <c r="C999732" i="94" s="1"/>
  <c r="C999643" i="94"/>
  <c r="C999708" i="94" s="1"/>
  <c r="C999718" i="94" s="1"/>
  <c r="C999731" i="94" s="1"/>
  <c r="C999642" i="94"/>
  <c r="C999697" i="94" s="1"/>
  <c r="C999707" i="94" s="1"/>
  <c r="C999717" i="94" s="1"/>
  <c r="C999730" i="94" s="1"/>
  <c r="C999641" i="94"/>
  <c r="C999640" i="94"/>
  <c r="C999639" i="94"/>
  <c r="C999694" i="94" s="1"/>
  <c r="C999704" i="94" s="1"/>
  <c r="C999714" i="94" s="1"/>
  <c r="C999727" i="94" s="1"/>
  <c r="C999638" i="94"/>
  <c r="C999637" i="94"/>
  <c r="C999636" i="94"/>
  <c r="C999635" i="94"/>
  <c r="C999634" i="94"/>
  <c r="C999633" i="94"/>
  <c r="C999632" i="94"/>
  <c r="C999631" i="94"/>
  <c r="C999630" i="94"/>
  <c r="C999537" i="94"/>
  <c r="C999748" i="94" s="1"/>
  <c r="C999536" i="94"/>
  <c r="C999535" i="94"/>
  <c r="C999534" i="94"/>
  <c r="C999745" i="94" s="1"/>
  <c r="C999533" i="94"/>
  <c r="C999532" i="94"/>
  <c r="C999531" i="94"/>
  <c r="C999743" i="94" s="1"/>
  <c r="C999746" i="94" s="1"/>
  <c r="C999530" i="94"/>
  <c r="C999529" i="94"/>
  <c r="C999528" i="94"/>
  <c r="C999527" i="94"/>
  <c r="C999526" i="94"/>
  <c r="C999525" i="94"/>
  <c r="C999524" i="94"/>
  <c r="C999523" i="94"/>
  <c r="C999508" i="94"/>
  <c r="C999504" i="94"/>
  <c r="C999502" i="94"/>
  <c r="C999495" i="94"/>
  <c r="C999494" i="94"/>
  <c r="C999493" i="94"/>
  <c r="C999490" i="94"/>
  <c r="C999489" i="94"/>
  <c r="C999517" i="94" s="1"/>
  <c r="C999488" i="94"/>
  <c r="C999492" i="94" s="1"/>
  <c r="C999487" i="94"/>
  <c r="C999486" i="94"/>
  <c r="C999485" i="94"/>
  <c r="C999484" i="94"/>
  <c r="C999452" i="94"/>
  <c r="C999450" i="94"/>
  <c r="C983366" i="94"/>
  <c r="C983360" i="94"/>
  <c r="C983359" i="94"/>
  <c r="C983354" i="94"/>
  <c r="C983353" i="94"/>
  <c r="C983325" i="94"/>
  <c r="C983335" i="94" s="1"/>
  <c r="C983348" i="94" s="1"/>
  <c r="C983320" i="94"/>
  <c r="C983330" i="94" s="1"/>
  <c r="C983343" i="94" s="1"/>
  <c r="C983317" i="94"/>
  <c r="C983327" i="94" s="1"/>
  <c r="C983337" i="94" s="1"/>
  <c r="C983350" i="94" s="1"/>
  <c r="C983316" i="94"/>
  <c r="C983315" i="94"/>
  <c r="C983312" i="94"/>
  <c r="C983311" i="94"/>
  <c r="C983310" i="94"/>
  <c r="C983309" i="94"/>
  <c r="C983319" i="94" s="1"/>
  <c r="C983329" i="94" s="1"/>
  <c r="C983342" i="94" s="1"/>
  <c r="C983264" i="94"/>
  <c r="C983263" i="94"/>
  <c r="C983262" i="94"/>
  <c r="C983261" i="94"/>
  <c r="C983326" i="94" s="1"/>
  <c r="C983336" i="94" s="1"/>
  <c r="C983349" i="94" s="1"/>
  <c r="C983260" i="94"/>
  <c r="C983259" i="94"/>
  <c r="C983314" i="94" s="1"/>
  <c r="C983324" i="94" s="1"/>
  <c r="C983334" i="94" s="1"/>
  <c r="C983258" i="94"/>
  <c r="C983257" i="94"/>
  <c r="C983322" i="94" s="1"/>
  <c r="C983332" i="94" s="1"/>
  <c r="C983345" i="94" s="1"/>
  <c r="C983256" i="94"/>
  <c r="C983321" i="94" s="1"/>
  <c r="C983331" i="94" s="1"/>
  <c r="C983344" i="94" s="1"/>
  <c r="C983255" i="94"/>
  <c r="C983254" i="94"/>
  <c r="C983253" i="94"/>
  <c r="C983252" i="94"/>
  <c r="C983251" i="94"/>
  <c r="C983250" i="94"/>
  <c r="C983249" i="94"/>
  <c r="C983248" i="94"/>
  <c r="C983247" i="94"/>
  <c r="C983246" i="94"/>
  <c r="C983153" i="94"/>
  <c r="C983364" i="94" s="1"/>
  <c r="C983152" i="94"/>
  <c r="C983363" i="94" s="1"/>
  <c r="C983151" i="94"/>
  <c r="C983362" i="94" s="1"/>
  <c r="C983150" i="94"/>
  <c r="C983361" i="94" s="1"/>
  <c r="C983149" i="94"/>
  <c r="C983148" i="94"/>
  <c r="C983147" i="94"/>
  <c r="C983146" i="94"/>
  <c r="C983145" i="94"/>
  <c r="C983144" i="94"/>
  <c r="C983143" i="94"/>
  <c r="C983142" i="94"/>
  <c r="C983141" i="94"/>
  <c r="C983140" i="94"/>
  <c r="C983139" i="94"/>
  <c r="C983124" i="94"/>
  <c r="C983120" i="94"/>
  <c r="C983118" i="94"/>
  <c r="C983111" i="94"/>
  <c r="C983110" i="94"/>
  <c r="C983109" i="94"/>
  <c r="C983105" i="94"/>
  <c r="C983104" i="94"/>
  <c r="C983103" i="94"/>
  <c r="C983102" i="94"/>
  <c r="C983101" i="94"/>
  <c r="C983100" i="94"/>
  <c r="C983068" i="94"/>
  <c r="C983066" i="94"/>
  <c r="C966982" i="94"/>
  <c r="C966978" i="94"/>
  <c r="C966970" i="94"/>
  <c r="C966969" i="94"/>
  <c r="C966965" i="94"/>
  <c r="C966954" i="94"/>
  <c r="C966941" i="94"/>
  <c r="C966951" i="94" s="1"/>
  <c r="C966964" i="94" s="1"/>
  <c r="C966938" i="94"/>
  <c r="C966948" i="94" s="1"/>
  <c r="C966961" i="94" s="1"/>
  <c r="C966933" i="94"/>
  <c r="C966932" i="94"/>
  <c r="C966931" i="94"/>
  <c r="C966930" i="94"/>
  <c r="C966940" i="94" s="1"/>
  <c r="C966950" i="94" s="1"/>
  <c r="C966963" i="94" s="1"/>
  <c r="C966925" i="94"/>
  <c r="C966924" i="94"/>
  <c r="C966880" i="94"/>
  <c r="C966879" i="94"/>
  <c r="C966878" i="94"/>
  <c r="C966943" i="94" s="1"/>
  <c r="C966953" i="94" s="1"/>
  <c r="C966966" i="94" s="1"/>
  <c r="C966877" i="94"/>
  <c r="C966942" i="94" s="1"/>
  <c r="C966952" i="94" s="1"/>
  <c r="C966876" i="94"/>
  <c r="C966875" i="94"/>
  <c r="C966874" i="94"/>
  <c r="C966873" i="94"/>
  <c r="C966928" i="94" s="1"/>
  <c r="C966872" i="94"/>
  <c r="C966927" i="94" s="1"/>
  <c r="C966937" i="94" s="1"/>
  <c r="C966947" i="94" s="1"/>
  <c r="C966871" i="94"/>
  <c r="C966870" i="94"/>
  <c r="C966869" i="94"/>
  <c r="C966934" i="94" s="1"/>
  <c r="C966944" i="94" s="1"/>
  <c r="C966957" i="94" s="1"/>
  <c r="C966868" i="94"/>
  <c r="C966867" i="94"/>
  <c r="C966866" i="94"/>
  <c r="C966865" i="94"/>
  <c r="C966864" i="94"/>
  <c r="C966863" i="94"/>
  <c r="C966862" i="94"/>
  <c r="C966769" i="94"/>
  <c r="C966768" i="94"/>
  <c r="C966767" i="94"/>
  <c r="C966766" i="94"/>
  <c r="C966977" i="94" s="1"/>
  <c r="C966765" i="94"/>
  <c r="C966764" i="94"/>
  <c r="C966763" i="94"/>
  <c r="C966762" i="94"/>
  <c r="C966975" i="94" s="1"/>
  <c r="C966761" i="94"/>
  <c r="C966760" i="94"/>
  <c r="C966759" i="94"/>
  <c r="C966758" i="94"/>
  <c r="C966757" i="94"/>
  <c r="C966756" i="94"/>
  <c r="C966755" i="94"/>
  <c r="C966740" i="94"/>
  <c r="C966736" i="94"/>
  <c r="C966734" i="94"/>
  <c r="C966727" i="94"/>
  <c r="C966726" i="94"/>
  <c r="C966725" i="94"/>
  <c r="C966729" i="94" s="1"/>
  <c r="C966721" i="94"/>
  <c r="C966720" i="94"/>
  <c r="C966719" i="94"/>
  <c r="C966718" i="94"/>
  <c r="C966717" i="94"/>
  <c r="C966716" i="94"/>
  <c r="C966684" i="94"/>
  <c r="C966738" i="94" s="1"/>
  <c r="C966682" i="94"/>
  <c r="C950598" i="94"/>
  <c r="C950586" i="94"/>
  <c r="C950585" i="94"/>
  <c r="C950577" i="94"/>
  <c r="C950558" i="94"/>
  <c r="C950568" i="94" s="1"/>
  <c r="C950581" i="94" s="1"/>
  <c r="C950554" i="94"/>
  <c r="C950564" i="94" s="1"/>
  <c r="C950549" i="94"/>
  <c r="C950548" i="94"/>
  <c r="C950547" i="94"/>
  <c r="C950546" i="94"/>
  <c r="C950545" i="94"/>
  <c r="C950544" i="94"/>
  <c r="C950543" i="94"/>
  <c r="C950553" i="94" s="1"/>
  <c r="C950563" i="94" s="1"/>
  <c r="C950576" i="94" s="1"/>
  <c r="C950496" i="94"/>
  <c r="C950495" i="94"/>
  <c r="C950494" i="94"/>
  <c r="C950559" i="94" s="1"/>
  <c r="C950569" i="94" s="1"/>
  <c r="C950582" i="94" s="1"/>
  <c r="C950493" i="94"/>
  <c r="C950492" i="94"/>
  <c r="C950557" i="94" s="1"/>
  <c r="C950567" i="94" s="1"/>
  <c r="C950580" i="94" s="1"/>
  <c r="C950491" i="94"/>
  <c r="C950556" i="94" s="1"/>
  <c r="C950566" i="94" s="1"/>
  <c r="C950579" i="94" s="1"/>
  <c r="C950490" i="94"/>
  <c r="C950489" i="94"/>
  <c r="C950488" i="94"/>
  <c r="C950487" i="94"/>
  <c r="C950486" i="94"/>
  <c r="C950541" i="94" s="1"/>
  <c r="C950485" i="94"/>
  <c r="C950540" i="94" s="1"/>
  <c r="C950550" i="94" s="1"/>
  <c r="C950560" i="94" s="1"/>
  <c r="C950573" i="94" s="1"/>
  <c r="C950484" i="94"/>
  <c r="C950483" i="94"/>
  <c r="C950482" i="94"/>
  <c r="C950481" i="94"/>
  <c r="C950480" i="94"/>
  <c r="C950479" i="94"/>
  <c r="C950478" i="94"/>
  <c r="C950385" i="94"/>
  <c r="C950384" i="94"/>
  <c r="C950383" i="94"/>
  <c r="C950382" i="94"/>
  <c r="C950381" i="94"/>
  <c r="C950380" i="94"/>
  <c r="C950379" i="94"/>
  <c r="C950378" i="94"/>
  <c r="C950591" i="94" s="1"/>
  <c r="C950377" i="94"/>
  <c r="C950376" i="94"/>
  <c r="C950375" i="94"/>
  <c r="C950374" i="94"/>
  <c r="C950373" i="94"/>
  <c r="C950372" i="94"/>
  <c r="C950371" i="94"/>
  <c r="C950356" i="94"/>
  <c r="C950354" i="94"/>
  <c r="C950352" i="94"/>
  <c r="C950350" i="94"/>
  <c r="C950343" i="94"/>
  <c r="C950342" i="94"/>
  <c r="C950341" i="94"/>
  <c r="C950340" i="94"/>
  <c r="C950338" i="94"/>
  <c r="C950337" i="94"/>
  <c r="C950336" i="94"/>
  <c r="C950365" i="94" s="1"/>
  <c r="C950335" i="94"/>
  <c r="C950334" i="94"/>
  <c r="C950333" i="94"/>
  <c r="C950332" i="94"/>
  <c r="C950298" i="94"/>
  <c r="C950300" i="94" s="1"/>
  <c r="C934214" i="94"/>
  <c r="C934202" i="94"/>
  <c r="C934201" i="94"/>
  <c r="C934199" i="94"/>
  <c r="C934198" i="94"/>
  <c r="C934187" i="94"/>
  <c r="C934186" i="94"/>
  <c r="C934188" i="94" s="1"/>
  <c r="C934175" i="94"/>
  <c r="C934185" i="94" s="1"/>
  <c r="C934174" i="94"/>
  <c r="C934184" i="94" s="1"/>
  <c r="C934197" i="94" s="1"/>
  <c r="C934167" i="94"/>
  <c r="C934177" i="94" s="1"/>
  <c r="C934165" i="94"/>
  <c r="C934164" i="94"/>
  <c r="C934163" i="94"/>
  <c r="C934162" i="94"/>
  <c r="C934172" i="94" s="1"/>
  <c r="C934182" i="94" s="1"/>
  <c r="C934195" i="94" s="1"/>
  <c r="C934158" i="94"/>
  <c r="C934157" i="94"/>
  <c r="C934156" i="94"/>
  <c r="C934166" i="94" s="1"/>
  <c r="C934176" i="94" s="1"/>
  <c r="C934189" i="94" s="1"/>
  <c r="C934112" i="94"/>
  <c r="C934111" i="94"/>
  <c r="C934110" i="94"/>
  <c r="C934109" i="94"/>
  <c r="C934108" i="94"/>
  <c r="C934107" i="94"/>
  <c r="C934106" i="94"/>
  <c r="C934161" i="94" s="1"/>
  <c r="C934171" i="94" s="1"/>
  <c r="C934181" i="94" s="1"/>
  <c r="C934194" i="94" s="1"/>
  <c r="C934105" i="94"/>
  <c r="C934160" i="94" s="1"/>
  <c r="C934104" i="94"/>
  <c r="C934103" i="94"/>
  <c r="C934102" i="94"/>
  <c r="C934101" i="94"/>
  <c r="C934100" i="94"/>
  <c r="C934099" i="94"/>
  <c r="C934098" i="94"/>
  <c r="C934097" i="94"/>
  <c r="C934096" i="94"/>
  <c r="C934095" i="94"/>
  <c r="C934094" i="94"/>
  <c r="C934001" i="94"/>
  <c r="C934000" i="94"/>
  <c r="C933999" i="94"/>
  <c r="C933998" i="94"/>
  <c r="C933997" i="94"/>
  <c r="C933996" i="94"/>
  <c r="C933995" i="94"/>
  <c r="C934207" i="94" s="1"/>
  <c r="C934211" i="94" s="1"/>
  <c r="C933994" i="94"/>
  <c r="C933993" i="94"/>
  <c r="C933992" i="94"/>
  <c r="C933991" i="94"/>
  <c r="C933990" i="94"/>
  <c r="C933989" i="94"/>
  <c r="C933988" i="94"/>
  <c r="C934190" i="94" s="1"/>
  <c r="C933987" i="94"/>
  <c r="C933981" i="94"/>
  <c r="C933972" i="94"/>
  <c r="C933968" i="94"/>
  <c r="C933966" i="94"/>
  <c r="C933959" i="94"/>
  <c r="C933958" i="94"/>
  <c r="C933957" i="94"/>
  <c r="C933953" i="94"/>
  <c r="C933952" i="94"/>
  <c r="C933951" i="94"/>
  <c r="C933950" i="94"/>
  <c r="C933949" i="94"/>
  <c r="C933948" i="94"/>
  <c r="C933914" i="94"/>
  <c r="C933916" i="94" s="1"/>
  <c r="C917830" i="94"/>
  <c r="C917828" i="94"/>
  <c r="C917818" i="94"/>
  <c r="C917817" i="94"/>
  <c r="C917791" i="94"/>
  <c r="C917801" i="94" s="1"/>
  <c r="C917814" i="94" s="1"/>
  <c r="C917783" i="94"/>
  <c r="C917793" i="94" s="1"/>
  <c r="C917806" i="94" s="1"/>
  <c r="C917781" i="94"/>
  <c r="C917780" i="94"/>
  <c r="C917779" i="94"/>
  <c r="C917778" i="94"/>
  <c r="C917788" i="94" s="1"/>
  <c r="C917798" i="94" s="1"/>
  <c r="C917811" i="94" s="1"/>
  <c r="C917777" i="94"/>
  <c r="C917787" i="94" s="1"/>
  <c r="C917797" i="94" s="1"/>
  <c r="C917810" i="94" s="1"/>
  <c r="C917776" i="94"/>
  <c r="C917786" i="94" s="1"/>
  <c r="C917796" i="94" s="1"/>
  <c r="C917809" i="94" s="1"/>
  <c r="C917772" i="94"/>
  <c r="C917728" i="94"/>
  <c r="C917727" i="94"/>
  <c r="C917726" i="94"/>
  <c r="C917725" i="94"/>
  <c r="C917724" i="94"/>
  <c r="C917789" i="94" s="1"/>
  <c r="C917799" i="94" s="1"/>
  <c r="C917812" i="94" s="1"/>
  <c r="C917723" i="94"/>
  <c r="C917722" i="94"/>
  <c r="C917721" i="94"/>
  <c r="C917720" i="94"/>
  <c r="C917775" i="94" s="1"/>
  <c r="C917785" i="94" s="1"/>
  <c r="C917795" i="94" s="1"/>
  <c r="C917808" i="94" s="1"/>
  <c r="C917719" i="94"/>
  <c r="C917774" i="94" s="1"/>
  <c r="C917718" i="94"/>
  <c r="C917773" i="94" s="1"/>
  <c r="C917717" i="94"/>
  <c r="C917716" i="94"/>
  <c r="C917715" i="94"/>
  <c r="C917714" i="94"/>
  <c r="C917713" i="94"/>
  <c r="C917712" i="94"/>
  <c r="C917711" i="94"/>
  <c r="C917710" i="94"/>
  <c r="C917617" i="94"/>
  <c r="C917616" i="94"/>
  <c r="C917827" i="94" s="1"/>
  <c r="C917615" i="94"/>
  <c r="C917614" i="94"/>
  <c r="C917613" i="94"/>
  <c r="C917612" i="94"/>
  <c r="C917611" i="94"/>
  <c r="C917823" i="94" s="1"/>
  <c r="C917610" i="94"/>
  <c r="C917609" i="94"/>
  <c r="C917608" i="94"/>
  <c r="C917607" i="94"/>
  <c r="C917606" i="94"/>
  <c r="C917605" i="94"/>
  <c r="C917604" i="94"/>
  <c r="C917603" i="94"/>
  <c r="C917588" i="94"/>
  <c r="C917584" i="94"/>
  <c r="C917582" i="94"/>
  <c r="C917575" i="94"/>
  <c r="C917574" i="94"/>
  <c r="C917573" i="94"/>
  <c r="C917572" i="94"/>
  <c r="C917570" i="94"/>
  <c r="C917569" i="94"/>
  <c r="C917568" i="94"/>
  <c r="C917597" i="94" s="1"/>
  <c r="C917567" i="94"/>
  <c r="C917566" i="94"/>
  <c r="C917565" i="94"/>
  <c r="C917564" i="94"/>
  <c r="C917530" i="94"/>
  <c r="C917532" i="94" s="1"/>
  <c r="C901446" i="94"/>
  <c r="C901444" i="94"/>
  <c r="C901434" i="94"/>
  <c r="C901433" i="94"/>
  <c r="C901423" i="94"/>
  <c r="C901403" i="94"/>
  <c r="C901413" i="94" s="1"/>
  <c r="C901426" i="94" s="1"/>
  <c r="C901397" i="94"/>
  <c r="C901396" i="94"/>
  <c r="C901406" i="94" s="1"/>
  <c r="C901416" i="94" s="1"/>
  <c r="C901429" i="94" s="1"/>
  <c r="C901395" i="94"/>
  <c r="C901393" i="94"/>
  <c r="C901390" i="94"/>
  <c r="C901388" i="94"/>
  <c r="C901398" i="94" s="1"/>
  <c r="C901408" i="94" s="1"/>
  <c r="C901421" i="94" s="1"/>
  <c r="C901344" i="94"/>
  <c r="C901343" i="94"/>
  <c r="C901342" i="94"/>
  <c r="C901407" i="94" s="1"/>
  <c r="C901417" i="94" s="1"/>
  <c r="C901341" i="94"/>
  <c r="C901340" i="94"/>
  <c r="C901405" i="94" s="1"/>
  <c r="C901415" i="94" s="1"/>
  <c r="C901428" i="94" s="1"/>
  <c r="C901339" i="94"/>
  <c r="C901394" i="94" s="1"/>
  <c r="C901404" i="94" s="1"/>
  <c r="C901414" i="94" s="1"/>
  <c r="C901427" i="94" s="1"/>
  <c r="C901338" i="94"/>
  <c r="C901337" i="94"/>
  <c r="C901336" i="94"/>
  <c r="C901335" i="94"/>
  <c r="C901400" i="94" s="1"/>
  <c r="C901410" i="94" s="1"/>
  <c r="C901334" i="94"/>
  <c r="C901333" i="94"/>
  <c r="C901332" i="94"/>
  <c r="C901331" i="94"/>
  <c r="C901330" i="94"/>
  <c r="C901329" i="94"/>
  <c r="C901328" i="94"/>
  <c r="C901327" i="94"/>
  <c r="C901326" i="94"/>
  <c r="C901233" i="94"/>
  <c r="C901232" i="94"/>
  <c r="C901231" i="94"/>
  <c r="C901230" i="94"/>
  <c r="C901441" i="94" s="1"/>
  <c r="C901229" i="94"/>
  <c r="C901440" i="94" s="1"/>
  <c r="C901228" i="94"/>
  <c r="C901227" i="94"/>
  <c r="C901226" i="94"/>
  <c r="C901439" i="94" s="1"/>
  <c r="C901225" i="94"/>
  <c r="C901224" i="94"/>
  <c r="C901223" i="94"/>
  <c r="C901222" i="94"/>
  <c r="C901221" i="94"/>
  <c r="C901220" i="94"/>
  <c r="C901219" i="94"/>
  <c r="C901204" i="94"/>
  <c r="C901200" i="94"/>
  <c r="C901198" i="94"/>
  <c r="C901191" i="94"/>
  <c r="C901190" i="94"/>
  <c r="C901189" i="94"/>
  <c r="C901188" i="94"/>
  <c r="C901186" i="94"/>
  <c r="C901185" i="94"/>
  <c r="C901184" i="94"/>
  <c r="C901213" i="94" s="1"/>
  <c r="C901183" i="94"/>
  <c r="C901182" i="94"/>
  <c r="C901181" i="94"/>
  <c r="C901180" i="94"/>
  <c r="C901146" i="94"/>
  <c r="C901148" i="94" s="1"/>
  <c r="C885062" i="94"/>
  <c r="C885056" i="94"/>
  <c r="C885050" i="94"/>
  <c r="C885049" i="94"/>
  <c r="C885016" i="94"/>
  <c r="C885026" i="94" s="1"/>
  <c r="C885039" i="94" s="1"/>
  <c r="C885013" i="94"/>
  <c r="C885012" i="94"/>
  <c r="C885011" i="94"/>
  <c r="C885009" i="94"/>
  <c r="C885019" i="94" s="1"/>
  <c r="C885029" i="94" s="1"/>
  <c r="C885042" i="94" s="1"/>
  <c r="C885008" i="94"/>
  <c r="C885006" i="94"/>
  <c r="C884960" i="94"/>
  <c r="C884959" i="94"/>
  <c r="C884958" i="94"/>
  <c r="C885023" i="94" s="1"/>
  <c r="C885033" i="94" s="1"/>
  <c r="C885046" i="94" s="1"/>
  <c r="C884957" i="94"/>
  <c r="C885022" i="94" s="1"/>
  <c r="C885032" i="94" s="1"/>
  <c r="C885045" i="94" s="1"/>
  <c r="C884956" i="94"/>
  <c r="C885021" i="94" s="1"/>
  <c r="C885031" i="94" s="1"/>
  <c r="C884955" i="94"/>
  <c r="C884954" i="94"/>
  <c r="C884953" i="94"/>
  <c r="C884952" i="94"/>
  <c r="C885007" i="94" s="1"/>
  <c r="C885017" i="94" s="1"/>
  <c r="C885027" i="94" s="1"/>
  <c r="C885040" i="94" s="1"/>
  <c r="C884951" i="94"/>
  <c r="C884950" i="94"/>
  <c r="C884949" i="94"/>
  <c r="C884948" i="94"/>
  <c r="C884947" i="94"/>
  <c r="C884946" i="94"/>
  <c r="C884945" i="94"/>
  <c r="C884944" i="94"/>
  <c r="C884943" i="94"/>
  <c r="C884942" i="94"/>
  <c r="C884849" i="94"/>
  <c r="C885060" i="94" s="1"/>
  <c r="C884848" i="94"/>
  <c r="C884847" i="94"/>
  <c r="C885058" i="94" s="1"/>
  <c r="C884846" i="94"/>
  <c r="C884845" i="94"/>
  <c r="C884844" i="94"/>
  <c r="C884843" i="94"/>
  <c r="C884842" i="94"/>
  <c r="C885055" i="94" s="1"/>
  <c r="C885059" i="94" s="1"/>
  <c r="C884841" i="94"/>
  <c r="C884840" i="94"/>
  <c r="C884839" i="94"/>
  <c r="C884838" i="94"/>
  <c r="C884837" i="94"/>
  <c r="C884836" i="94"/>
  <c r="C884835" i="94"/>
  <c r="C884820" i="94"/>
  <c r="C884816" i="94"/>
  <c r="C884814" i="94"/>
  <c r="C884807" i="94"/>
  <c r="C884806" i="94"/>
  <c r="C884810" i="94" s="1"/>
  <c r="C884805" i="94"/>
  <c r="C884804" i="94"/>
  <c r="C884801" i="94"/>
  <c r="C884829" i="94" s="1"/>
  <c r="C884800" i="94"/>
  <c r="C884802" i="94" s="1"/>
  <c r="C884799" i="94"/>
  <c r="C884798" i="94"/>
  <c r="C884797" i="94"/>
  <c r="C884796" i="94"/>
  <c r="C884764" i="94"/>
  <c r="C884803" i="94" s="1"/>
  <c r="C884762" i="94"/>
  <c r="C868678" i="94"/>
  <c r="C868666" i="94"/>
  <c r="C868665" i="94"/>
  <c r="C868638" i="94"/>
  <c r="C868648" i="94" s="1"/>
  <c r="C868661" i="94" s="1"/>
  <c r="C868637" i="94"/>
  <c r="C868647" i="94" s="1"/>
  <c r="C868660" i="94" s="1"/>
  <c r="C868630" i="94"/>
  <c r="C868640" i="94" s="1"/>
  <c r="C868653" i="94" s="1"/>
  <c r="C868629" i="94"/>
  <c r="C868628" i="94"/>
  <c r="C868627" i="94"/>
  <c r="C868624" i="94"/>
  <c r="C868622" i="94"/>
  <c r="C868632" i="94" s="1"/>
  <c r="C868642" i="94" s="1"/>
  <c r="C868655" i="94" s="1"/>
  <c r="C868621" i="94"/>
  <c r="C868576" i="94"/>
  <c r="C868575" i="94"/>
  <c r="C868574" i="94"/>
  <c r="C868639" i="94" s="1"/>
  <c r="C868649" i="94" s="1"/>
  <c r="C868662" i="94" s="1"/>
  <c r="C868573" i="94"/>
  <c r="C868572" i="94"/>
  <c r="C868571" i="94"/>
  <c r="C868570" i="94"/>
  <c r="C868569" i="94"/>
  <c r="C868634" i="94" s="1"/>
  <c r="C868644" i="94" s="1"/>
  <c r="C868657" i="94" s="1"/>
  <c r="C868568" i="94"/>
  <c r="C868567" i="94"/>
  <c r="C868566" i="94"/>
  <c r="C868565" i="94"/>
  <c r="C868620" i="94" s="1"/>
  <c r="C868564" i="94"/>
  <c r="C868563" i="94"/>
  <c r="C868562" i="94"/>
  <c r="C868561" i="94"/>
  <c r="C868560" i="94"/>
  <c r="C868559" i="94"/>
  <c r="C868558" i="94"/>
  <c r="C868465" i="94"/>
  <c r="C868464" i="94"/>
  <c r="C868463" i="94"/>
  <c r="C868462" i="94"/>
  <c r="C868673" i="94" s="1"/>
  <c r="C868461" i="94"/>
  <c r="C868460" i="94"/>
  <c r="C868459" i="94"/>
  <c r="C868458" i="94"/>
  <c r="C868671" i="94" s="1"/>
  <c r="C868457" i="94"/>
  <c r="C868456" i="94"/>
  <c r="C868455" i="94"/>
  <c r="C868454" i="94"/>
  <c r="C868453" i="94"/>
  <c r="C868452" i="94"/>
  <c r="C868451" i="94"/>
  <c r="C868436" i="94"/>
  <c r="C868432" i="94"/>
  <c r="C868430" i="94"/>
  <c r="C868425" i="94"/>
  <c r="C868423" i="94"/>
  <c r="C868422" i="94"/>
  <c r="C868421" i="94"/>
  <c r="C868417" i="94"/>
  <c r="C868416" i="94"/>
  <c r="C868415" i="94"/>
  <c r="C868414" i="94"/>
  <c r="C868413" i="94"/>
  <c r="C868412" i="94"/>
  <c r="C868380" i="94"/>
  <c r="C868378" i="94"/>
  <c r="C852294" i="94"/>
  <c r="C852282" i="94"/>
  <c r="C852281" i="94"/>
  <c r="C852254" i="94"/>
  <c r="C852264" i="94" s="1"/>
  <c r="C852277" i="94" s="1"/>
  <c r="C852250" i="94"/>
  <c r="C852260" i="94" s="1"/>
  <c r="C852273" i="94" s="1"/>
  <c r="C852246" i="94"/>
  <c r="C852256" i="94" s="1"/>
  <c r="C852269" i="94" s="1"/>
  <c r="C852245" i="94"/>
  <c r="C852244" i="94"/>
  <c r="C852243" i="94"/>
  <c r="C852253" i="94" s="1"/>
  <c r="C852263" i="94" s="1"/>
  <c r="C852276" i="94" s="1"/>
  <c r="C852240" i="94"/>
  <c r="C852238" i="94"/>
  <c r="C852237" i="94"/>
  <c r="C852192" i="94"/>
  <c r="C852191" i="94"/>
  <c r="C852190" i="94"/>
  <c r="C852255" i="94" s="1"/>
  <c r="C852265" i="94" s="1"/>
  <c r="C852189" i="94"/>
  <c r="C852188" i="94"/>
  <c r="C852187" i="94"/>
  <c r="C852186" i="94"/>
  <c r="C852241" i="94" s="1"/>
  <c r="C852251" i="94" s="1"/>
  <c r="C852261" i="94" s="1"/>
  <c r="C852274" i="94" s="1"/>
  <c r="C852185" i="94"/>
  <c r="C852184" i="94"/>
  <c r="C852183" i="94"/>
  <c r="C852182" i="94"/>
  <c r="C852247" i="94" s="1"/>
  <c r="C852257" i="94" s="1"/>
  <c r="C852181" i="94"/>
  <c r="C852236" i="94" s="1"/>
  <c r="C852180" i="94"/>
  <c r="C852179" i="94"/>
  <c r="C852178" i="94"/>
  <c r="C852177" i="94"/>
  <c r="C852176" i="94"/>
  <c r="C852175" i="94"/>
  <c r="C852174" i="94"/>
  <c r="C852081" i="94"/>
  <c r="C852080" i="94"/>
  <c r="C852079" i="94"/>
  <c r="C852078" i="94"/>
  <c r="C852077" i="94"/>
  <c r="C852076" i="94"/>
  <c r="C852278" i="94" s="1"/>
  <c r="C852075" i="94"/>
  <c r="C852074" i="94"/>
  <c r="C852073" i="94"/>
  <c r="C852072" i="94"/>
  <c r="C852071" i="94"/>
  <c r="C852070" i="94"/>
  <c r="C852266" i="94" s="1"/>
  <c r="C852069" i="94"/>
  <c r="C852068" i="94"/>
  <c r="C852270" i="94" s="1"/>
  <c r="C852067" i="94"/>
  <c r="C852052" i="94"/>
  <c r="C852048" i="94"/>
  <c r="C852046" i="94"/>
  <c r="C852039" i="94"/>
  <c r="C852038" i="94"/>
  <c r="C852037" i="94"/>
  <c r="C852033" i="94"/>
  <c r="C852032" i="94"/>
  <c r="C852031" i="94"/>
  <c r="C852030" i="94"/>
  <c r="C852029" i="94"/>
  <c r="C852028" i="94"/>
  <c r="C851996" i="94"/>
  <c r="C851994" i="94"/>
  <c r="C835910" i="94"/>
  <c r="C835898" i="94"/>
  <c r="C835897" i="94"/>
  <c r="C835880" i="94"/>
  <c r="C835874" i="94"/>
  <c r="C835887" i="94" s="1"/>
  <c r="C835871" i="94"/>
  <c r="C835881" i="94" s="1"/>
  <c r="C835894" i="94" s="1"/>
  <c r="C835864" i="94"/>
  <c r="C835861" i="94"/>
  <c r="C835860" i="94"/>
  <c r="C835859" i="94"/>
  <c r="C835858" i="94"/>
  <c r="C835856" i="94"/>
  <c r="C835866" i="94" s="1"/>
  <c r="C835876" i="94" s="1"/>
  <c r="C835889" i="94" s="1"/>
  <c r="C835855" i="94"/>
  <c r="C835865" i="94" s="1"/>
  <c r="C835875" i="94" s="1"/>
  <c r="C835853" i="94"/>
  <c r="C835863" i="94" s="1"/>
  <c r="C835873" i="94" s="1"/>
  <c r="C835886" i="94" s="1"/>
  <c r="C835808" i="94"/>
  <c r="C835807" i="94"/>
  <c r="C835806" i="94"/>
  <c r="C835805" i="94"/>
  <c r="C835870" i="94" s="1"/>
  <c r="C835804" i="94"/>
  <c r="C835869" i="94" s="1"/>
  <c r="C835879" i="94" s="1"/>
  <c r="C835892" i="94" s="1"/>
  <c r="C835803" i="94"/>
  <c r="C835868" i="94" s="1"/>
  <c r="C835878" i="94" s="1"/>
  <c r="C835891" i="94" s="1"/>
  <c r="C835802" i="94"/>
  <c r="C835801" i="94"/>
  <c r="C835800" i="94"/>
  <c r="C835799" i="94"/>
  <c r="C835854" i="94" s="1"/>
  <c r="C835798" i="94"/>
  <c r="C835797" i="94"/>
  <c r="C835796" i="94"/>
  <c r="C835795" i="94"/>
  <c r="C835794" i="94"/>
  <c r="C835793" i="94"/>
  <c r="C835792" i="94"/>
  <c r="C835791" i="94"/>
  <c r="C835790" i="94"/>
  <c r="C835697" i="94"/>
  <c r="C835696" i="94"/>
  <c r="C835695" i="94"/>
  <c r="C835694" i="94"/>
  <c r="C835693" i="94"/>
  <c r="C835692" i="94"/>
  <c r="C835691" i="94"/>
  <c r="C835893" i="94" s="1"/>
  <c r="C835690" i="94"/>
  <c r="C835689" i="94"/>
  <c r="C835688" i="94"/>
  <c r="C835687" i="94"/>
  <c r="C835686" i="94"/>
  <c r="C835685" i="94"/>
  <c r="C835684" i="94"/>
  <c r="C835683" i="94"/>
  <c r="C835668" i="94"/>
  <c r="C835664" i="94"/>
  <c r="C835662" i="94"/>
  <c r="C835655" i="94"/>
  <c r="C835654" i="94"/>
  <c r="C835653" i="94"/>
  <c r="C835657" i="94" s="1"/>
  <c r="C835649" i="94"/>
  <c r="C835648" i="94"/>
  <c r="C835677" i="94" s="1"/>
  <c r="C835647" i="94"/>
  <c r="C835646" i="94"/>
  <c r="C835645" i="94"/>
  <c r="C835644" i="94"/>
  <c r="C835612" i="94"/>
  <c r="C835610" i="94"/>
  <c r="C819526" i="94"/>
  <c r="C819514" i="94"/>
  <c r="C819513" i="94"/>
  <c r="C819485" i="94"/>
  <c r="C819495" i="94" s="1"/>
  <c r="C819508" i="94" s="1"/>
  <c r="C819481" i="94"/>
  <c r="C819491" i="94" s="1"/>
  <c r="C819504" i="94" s="1"/>
  <c r="C819477" i="94"/>
  <c r="C819476" i="94"/>
  <c r="C819475" i="94"/>
  <c r="C819473" i="94"/>
  <c r="C819472" i="94"/>
  <c r="C819471" i="94"/>
  <c r="C819424" i="94"/>
  <c r="C819423" i="94"/>
  <c r="C819422" i="94"/>
  <c r="C819487" i="94" s="1"/>
  <c r="C819497" i="94" s="1"/>
  <c r="C819510" i="94" s="1"/>
  <c r="C819421" i="94"/>
  <c r="C819420" i="94"/>
  <c r="C819419" i="94"/>
  <c r="C819474" i="94" s="1"/>
  <c r="C819484" i="94" s="1"/>
  <c r="C819494" i="94" s="1"/>
  <c r="C819507" i="94" s="1"/>
  <c r="C819418" i="94"/>
  <c r="C819483" i="94" s="1"/>
  <c r="C819493" i="94" s="1"/>
  <c r="C819506" i="94" s="1"/>
  <c r="C819417" i="94"/>
  <c r="C819416" i="94"/>
  <c r="C819415" i="94"/>
  <c r="C819470" i="94" s="1"/>
  <c r="C819480" i="94" s="1"/>
  <c r="C819490" i="94" s="1"/>
  <c r="C819503" i="94" s="1"/>
  <c r="C819414" i="94"/>
  <c r="C819413" i="94"/>
  <c r="C819468" i="94" s="1"/>
  <c r="C819412" i="94"/>
  <c r="C819411" i="94"/>
  <c r="C819410" i="94"/>
  <c r="C819409" i="94"/>
  <c r="C819408" i="94"/>
  <c r="C819407" i="94"/>
  <c r="C819406" i="94"/>
  <c r="C819313" i="94"/>
  <c r="C819312" i="94"/>
  <c r="C819311" i="94"/>
  <c r="C819310" i="94"/>
  <c r="C819309" i="94"/>
  <c r="C819308" i="94"/>
  <c r="C819307" i="94"/>
  <c r="C819306" i="94"/>
  <c r="C819519" i="94" s="1"/>
  <c r="C819521" i="94" s="1"/>
  <c r="C819305" i="94"/>
  <c r="C819304" i="94"/>
  <c r="C819303" i="94"/>
  <c r="C819302" i="94"/>
  <c r="C819301" i="94"/>
  <c r="C819300" i="94"/>
  <c r="C819299" i="94"/>
  <c r="C819284" i="94"/>
  <c r="C819280" i="94"/>
  <c r="C819278" i="94"/>
  <c r="C819271" i="94"/>
  <c r="C819270" i="94"/>
  <c r="C819269" i="94"/>
  <c r="C819268" i="94"/>
  <c r="C819265" i="94"/>
  <c r="C819264" i="94"/>
  <c r="C819266" i="94" s="1"/>
  <c r="C819263" i="94"/>
  <c r="C819262" i="94"/>
  <c r="C819261" i="94"/>
  <c r="C819260" i="94"/>
  <c r="C819228" i="94"/>
  <c r="C819226" i="94"/>
  <c r="C803142" i="94"/>
  <c r="C803137" i="94"/>
  <c r="C803130" i="94"/>
  <c r="C803129" i="94"/>
  <c r="C803113" i="94"/>
  <c r="C803126" i="94" s="1"/>
  <c r="C803102" i="94"/>
  <c r="C803112" i="94" s="1"/>
  <c r="C803125" i="94" s="1"/>
  <c r="C803101" i="94"/>
  <c r="C803111" i="94" s="1"/>
  <c r="C803124" i="94" s="1"/>
  <c r="C803093" i="94"/>
  <c r="C803092" i="94"/>
  <c r="C803091" i="94"/>
  <c r="C803089" i="94"/>
  <c r="C803086" i="94"/>
  <c r="C803040" i="94"/>
  <c r="C803039" i="94"/>
  <c r="C803038" i="94"/>
  <c r="C803103" i="94" s="1"/>
  <c r="C803037" i="94"/>
  <c r="C803036" i="94"/>
  <c r="C803035" i="94"/>
  <c r="C803034" i="94"/>
  <c r="C803033" i="94"/>
  <c r="C803088" i="94" s="1"/>
  <c r="C803098" i="94" s="1"/>
  <c r="C803108" i="94" s="1"/>
  <c r="C803121" i="94" s="1"/>
  <c r="C803032" i="94"/>
  <c r="C803087" i="94" s="1"/>
  <c r="C803097" i="94" s="1"/>
  <c r="C803107" i="94" s="1"/>
  <c r="C803120" i="94" s="1"/>
  <c r="C803031" i="94"/>
  <c r="C803096" i="94" s="1"/>
  <c r="C803106" i="94" s="1"/>
  <c r="C803119" i="94" s="1"/>
  <c r="C803030" i="94"/>
  <c r="C803029" i="94"/>
  <c r="C803084" i="94" s="1"/>
  <c r="C803094" i="94" s="1"/>
  <c r="C803104" i="94" s="1"/>
  <c r="C803117" i="94" s="1"/>
  <c r="C803028" i="94"/>
  <c r="C803027" i="94"/>
  <c r="C803026" i="94"/>
  <c r="C803025" i="94"/>
  <c r="C803024" i="94"/>
  <c r="C803023" i="94"/>
  <c r="C803022" i="94"/>
  <c r="C802929" i="94"/>
  <c r="C802928" i="94"/>
  <c r="C803139" i="94" s="1"/>
  <c r="C802927" i="94"/>
  <c r="C803138" i="94" s="1"/>
  <c r="C802926" i="94"/>
  <c r="C802925" i="94"/>
  <c r="C802924" i="94"/>
  <c r="C802923" i="94"/>
  <c r="C802922" i="94"/>
  <c r="C803135" i="94" s="1"/>
  <c r="C802921" i="94"/>
  <c r="C802920" i="94"/>
  <c r="C802919" i="94"/>
  <c r="C802918" i="94"/>
  <c r="C802917" i="94"/>
  <c r="C802916" i="94"/>
  <c r="C802915" i="94"/>
  <c r="C802900" i="94"/>
  <c r="C802896" i="94"/>
  <c r="C802894" i="94"/>
  <c r="C802887" i="94"/>
  <c r="C802886" i="94"/>
  <c r="C802885" i="94"/>
  <c r="C802884" i="94"/>
  <c r="C802881" i="94"/>
  <c r="C802880" i="94"/>
  <c r="C802879" i="94"/>
  <c r="C802878" i="94"/>
  <c r="C802877" i="94"/>
  <c r="C802876" i="94"/>
  <c r="C802842" i="94"/>
  <c r="C802844" i="94" s="1"/>
  <c r="C786758" i="94"/>
  <c r="C786746" i="94"/>
  <c r="C786745" i="94"/>
  <c r="C786730" i="94"/>
  <c r="C786719" i="94"/>
  <c r="C786729" i="94" s="1"/>
  <c r="C786742" i="94" s="1"/>
  <c r="C786718" i="94"/>
  <c r="C786728" i="94" s="1"/>
  <c r="C786714" i="94"/>
  <c r="C786724" i="94" s="1"/>
  <c r="C786737" i="94" s="1"/>
  <c r="C786709" i="94"/>
  <c r="C786708" i="94"/>
  <c r="C786707" i="94"/>
  <c r="C786704" i="94"/>
  <c r="C786702" i="94"/>
  <c r="C786656" i="94"/>
  <c r="C786655" i="94"/>
  <c r="C786654" i="94"/>
  <c r="C786653" i="94"/>
  <c r="C786652" i="94"/>
  <c r="C786717" i="94" s="1"/>
  <c r="C786727" i="94" s="1"/>
  <c r="C786740" i="94" s="1"/>
  <c r="C786651" i="94"/>
  <c r="C786650" i="94"/>
  <c r="C786705" i="94" s="1"/>
  <c r="C786715" i="94" s="1"/>
  <c r="C786725" i="94" s="1"/>
  <c r="C786738" i="94" s="1"/>
  <c r="C786649" i="94"/>
  <c r="C786648" i="94"/>
  <c r="C786647" i="94"/>
  <c r="C786646" i="94"/>
  <c r="C786701" i="94" s="1"/>
  <c r="C786711" i="94" s="1"/>
  <c r="C786721" i="94" s="1"/>
  <c r="C786734" i="94" s="1"/>
  <c r="C786645" i="94"/>
  <c r="C786700" i="94" s="1"/>
  <c r="C786710" i="94" s="1"/>
  <c r="C786720" i="94" s="1"/>
  <c r="C786733" i="94" s="1"/>
  <c r="C786644" i="94"/>
  <c r="C786643" i="94"/>
  <c r="C786642" i="94"/>
  <c r="C786641" i="94"/>
  <c r="C786640" i="94"/>
  <c r="C786639" i="94"/>
  <c r="C786638" i="94"/>
  <c r="C786545" i="94"/>
  <c r="C786756" i="94" s="1"/>
  <c r="C786544" i="94"/>
  <c r="C786543" i="94"/>
  <c r="C786754" i="94" s="1"/>
  <c r="C786542" i="94"/>
  <c r="C786753" i="94" s="1"/>
  <c r="C786541" i="94"/>
  <c r="C786540" i="94"/>
  <c r="C786539" i="94"/>
  <c r="C786751" i="94" s="1"/>
  <c r="C786755" i="94" s="1"/>
  <c r="C786538" i="94"/>
  <c r="C786537" i="94"/>
  <c r="C786536" i="94"/>
  <c r="C786535" i="94"/>
  <c r="C786534" i="94"/>
  <c r="C786533" i="94"/>
  <c r="C786532" i="94"/>
  <c r="C786531" i="94"/>
  <c r="C786525" i="94"/>
  <c r="C786516" i="94"/>
  <c r="C786512" i="94"/>
  <c r="C786510" i="94"/>
  <c r="C786505" i="94"/>
  <c r="C786503" i="94"/>
  <c r="C786502" i="94"/>
  <c r="C786501" i="94"/>
  <c r="C786497" i="94"/>
  <c r="C786498" i="94" s="1"/>
  <c r="C786496" i="94"/>
  <c r="C786495" i="94"/>
  <c r="C786494" i="94"/>
  <c r="C786493" i="94"/>
  <c r="C786492" i="94"/>
  <c r="C786458" i="94"/>
  <c r="C786460" i="94" s="1"/>
  <c r="C770374" i="94"/>
  <c r="C770367" i="94"/>
  <c r="C770368" i="94" s="1"/>
  <c r="C770362" i="94"/>
  <c r="C770361" i="94"/>
  <c r="C770343" i="94"/>
  <c r="C770356" i="94" s="1"/>
  <c r="C770335" i="94"/>
  <c r="C770345" i="94" s="1"/>
  <c r="C770331" i="94"/>
  <c r="C770341" i="94" s="1"/>
  <c r="C770354" i="94" s="1"/>
  <c r="C770328" i="94"/>
  <c r="C770338" i="94" s="1"/>
  <c r="C770351" i="94" s="1"/>
  <c r="C770327" i="94"/>
  <c r="C770337" i="94" s="1"/>
  <c r="C770325" i="94"/>
  <c r="C770324" i="94"/>
  <c r="C770323" i="94"/>
  <c r="C770320" i="94"/>
  <c r="C770317" i="94"/>
  <c r="C770272" i="94"/>
  <c r="C770271" i="94"/>
  <c r="C770270" i="94"/>
  <c r="C770269" i="94"/>
  <c r="C770334" i="94" s="1"/>
  <c r="C770344" i="94" s="1"/>
  <c r="C770357" i="94" s="1"/>
  <c r="C770268" i="94"/>
  <c r="C770333" i="94" s="1"/>
  <c r="C770267" i="94"/>
  <c r="C770322" i="94" s="1"/>
  <c r="C770332" i="94" s="1"/>
  <c r="C770342" i="94" s="1"/>
  <c r="C770355" i="94" s="1"/>
  <c r="C770266" i="94"/>
  <c r="C770321" i="94" s="1"/>
  <c r="C770265" i="94"/>
  <c r="C770330" i="94" s="1"/>
  <c r="C770340" i="94" s="1"/>
  <c r="C770353" i="94" s="1"/>
  <c r="C770264" i="94"/>
  <c r="C770263" i="94"/>
  <c r="C770318" i="94" s="1"/>
  <c r="C770262" i="94"/>
  <c r="C770261" i="94"/>
  <c r="C770260" i="94"/>
  <c r="C770259" i="94"/>
  <c r="C770258" i="94"/>
  <c r="C770257" i="94"/>
  <c r="C770256" i="94"/>
  <c r="C770255" i="94"/>
  <c r="C770254" i="94"/>
  <c r="C770161" i="94"/>
  <c r="C770160" i="94"/>
  <c r="C770371" i="94" s="1"/>
  <c r="C770159" i="94"/>
  <c r="C770158" i="94"/>
  <c r="C770157" i="94"/>
  <c r="C770156" i="94"/>
  <c r="C770155" i="94"/>
  <c r="C770154" i="94"/>
  <c r="C770153" i="94"/>
  <c r="C770152" i="94"/>
  <c r="C770151" i="94"/>
  <c r="C770150" i="94"/>
  <c r="C770149" i="94"/>
  <c r="C770148" i="94"/>
  <c r="C770147" i="94"/>
  <c r="C770132" i="94"/>
  <c r="C770128" i="94"/>
  <c r="C770126" i="94"/>
  <c r="C770119" i="94"/>
  <c r="C770118" i="94"/>
  <c r="C770117" i="94"/>
  <c r="C770114" i="94"/>
  <c r="C770113" i="94"/>
  <c r="C770112" i="94"/>
  <c r="C770141" i="94" s="1"/>
  <c r="C770111" i="94"/>
  <c r="C770110" i="94"/>
  <c r="C770109" i="94"/>
  <c r="C770108" i="94"/>
  <c r="C770076" i="94"/>
  <c r="C770074" i="94"/>
  <c r="C753990" i="94"/>
  <c r="C753978" i="94"/>
  <c r="C753977" i="94"/>
  <c r="C753949" i="94"/>
  <c r="C753959" i="94" s="1"/>
  <c r="C753941" i="94"/>
  <c r="C753940" i="94"/>
  <c r="C753939" i="94"/>
  <c r="C753937" i="94"/>
  <c r="C753933" i="94"/>
  <c r="C753932" i="94"/>
  <c r="C753888" i="94"/>
  <c r="C753887" i="94"/>
  <c r="C753886" i="94"/>
  <c r="C753885" i="94"/>
  <c r="C753884" i="94"/>
  <c r="C753883" i="94"/>
  <c r="C753938" i="94" s="1"/>
  <c r="C753948" i="94" s="1"/>
  <c r="C753958" i="94" s="1"/>
  <c r="C753971" i="94" s="1"/>
  <c r="C753882" i="94"/>
  <c r="C753881" i="94"/>
  <c r="C753880" i="94"/>
  <c r="C753935" i="94" s="1"/>
  <c r="C753945" i="94" s="1"/>
  <c r="C753955" i="94" s="1"/>
  <c r="C753968" i="94" s="1"/>
  <c r="C753879" i="94"/>
  <c r="C753934" i="94" s="1"/>
  <c r="C753878" i="94"/>
  <c r="C753877" i="94"/>
  <c r="C753876" i="94"/>
  <c r="C753875" i="94"/>
  <c r="C753874" i="94"/>
  <c r="C753873" i="94"/>
  <c r="C753872" i="94"/>
  <c r="C753871" i="94"/>
  <c r="C753870" i="94"/>
  <c r="C753777" i="94"/>
  <c r="C753776" i="94"/>
  <c r="C753775" i="94"/>
  <c r="C753774" i="94"/>
  <c r="C753773" i="94"/>
  <c r="C753772" i="94"/>
  <c r="C753771" i="94"/>
  <c r="C753770" i="94"/>
  <c r="C753972" i="94" s="1"/>
  <c r="C753769" i="94"/>
  <c r="C753768" i="94"/>
  <c r="C753767" i="94"/>
  <c r="C753766" i="94"/>
  <c r="C753765" i="94"/>
  <c r="C753764" i="94"/>
  <c r="C753763" i="94"/>
  <c r="C753748" i="94"/>
  <c r="C753744" i="94"/>
  <c r="C753742" i="94"/>
  <c r="C753737" i="94"/>
  <c r="C753735" i="94"/>
  <c r="C753734" i="94"/>
  <c r="C753733" i="94"/>
  <c r="C753729" i="94"/>
  <c r="C753728" i="94"/>
  <c r="C753730" i="94" s="1"/>
  <c r="C753727" i="94"/>
  <c r="C753726" i="94"/>
  <c r="C753725" i="94"/>
  <c r="C753724" i="94"/>
  <c r="C753692" i="94"/>
  <c r="C753746" i="94" s="1"/>
  <c r="C753690" i="94"/>
  <c r="C737606" i="94"/>
  <c r="C737599" i="94"/>
  <c r="C737603" i="94" s="1"/>
  <c r="C737594" i="94"/>
  <c r="C737593" i="94"/>
  <c r="C737558" i="94"/>
  <c r="C737568" i="94" s="1"/>
  <c r="C737581" i="94" s="1"/>
  <c r="C737557" i="94"/>
  <c r="C737567" i="94" s="1"/>
  <c r="C737577" i="94" s="1"/>
  <c r="C737590" i="94" s="1"/>
  <c r="C737556" i="94"/>
  <c r="C737555" i="94"/>
  <c r="C737549" i="94"/>
  <c r="C737559" i="94" s="1"/>
  <c r="C737569" i="94" s="1"/>
  <c r="C737582" i="94" s="1"/>
  <c r="C737504" i="94"/>
  <c r="C737503" i="94"/>
  <c r="C737502" i="94"/>
  <c r="C737501" i="94"/>
  <c r="C737566" i="94" s="1"/>
  <c r="C737576" i="94" s="1"/>
  <c r="C737589" i="94" s="1"/>
  <c r="C737500" i="94"/>
  <c r="C737565" i="94" s="1"/>
  <c r="C737575" i="94" s="1"/>
  <c r="C737588" i="94" s="1"/>
  <c r="C737499" i="94"/>
  <c r="C737498" i="94"/>
  <c r="C737553" i="94" s="1"/>
  <c r="C737563" i="94" s="1"/>
  <c r="C737573" i="94" s="1"/>
  <c r="C737586" i="94" s="1"/>
  <c r="C737497" i="94"/>
  <c r="C737552" i="94" s="1"/>
  <c r="C737496" i="94"/>
  <c r="C737495" i="94"/>
  <c r="C737550" i="94" s="1"/>
  <c r="C737494" i="94"/>
  <c r="C737493" i="94"/>
  <c r="C737548" i="94" s="1"/>
  <c r="C737492" i="94"/>
  <c r="C737491" i="94"/>
  <c r="C737490" i="94"/>
  <c r="C737489" i="94"/>
  <c r="C737488" i="94"/>
  <c r="C737487" i="94"/>
  <c r="C737486" i="94"/>
  <c r="C737393" i="94"/>
  <c r="C737392" i="94"/>
  <c r="C737391" i="94"/>
  <c r="C737602" i="94" s="1"/>
  <c r="C737390" i="94"/>
  <c r="C737389" i="94"/>
  <c r="C737600" i="94" s="1"/>
  <c r="C737388" i="94"/>
  <c r="C737387" i="94"/>
  <c r="C737386" i="94"/>
  <c r="C737385" i="94"/>
  <c r="C737384" i="94"/>
  <c r="C737383" i="94"/>
  <c r="C737382" i="94"/>
  <c r="C737381" i="94"/>
  <c r="C737380" i="94"/>
  <c r="C737379" i="94"/>
  <c r="C737364" i="94"/>
  <c r="C737360" i="94"/>
  <c r="C737358" i="94"/>
  <c r="C737351" i="94"/>
  <c r="C737350" i="94"/>
  <c r="C737349" i="94"/>
  <c r="C737345" i="94"/>
  <c r="C737373" i="94" s="1"/>
  <c r="C737344" i="94"/>
  <c r="C737348" i="94" s="1"/>
  <c r="C737343" i="94"/>
  <c r="C737342" i="94"/>
  <c r="C737341" i="94"/>
  <c r="C737340" i="94"/>
  <c r="C737308" i="94"/>
  <c r="C737306" i="94"/>
  <c r="C721222" i="94"/>
  <c r="C721210" i="94"/>
  <c r="C721209" i="94"/>
  <c r="C721173" i="94"/>
  <c r="C721172" i="94"/>
  <c r="C721171" i="94"/>
  <c r="C721181" i="94" s="1"/>
  <c r="C721191" i="94" s="1"/>
  <c r="C721204" i="94" s="1"/>
  <c r="C721170" i="94"/>
  <c r="C721169" i="94"/>
  <c r="C721168" i="94"/>
  <c r="C721178" i="94" s="1"/>
  <c r="C721188" i="94" s="1"/>
  <c r="C721201" i="94" s="1"/>
  <c r="C721120" i="94"/>
  <c r="C721119" i="94"/>
  <c r="C721118" i="94"/>
  <c r="C721183" i="94" s="1"/>
  <c r="C721193" i="94" s="1"/>
  <c r="C721206" i="94" s="1"/>
  <c r="C721117" i="94"/>
  <c r="C721182" i="94" s="1"/>
  <c r="C721192" i="94" s="1"/>
  <c r="C721205" i="94" s="1"/>
  <c r="C721116" i="94"/>
  <c r="C721115" i="94"/>
  <c r="C721180" i="94" s="1"/>
  <c r="C721190" i="94" s="1"/>
  <c r="C721203" i="94" s="1"/>
  <c r="C721114" i="94"/>
  <c r="C721179" i="94" s="1"/>
  <c r="C721189" i="94" s="1"/>
  <c r="C721202" i="94" s="1"/>
  <c r="C721113" i="94"/>
  <c r="C721112" i="94"/>
  <c r="C721167" i="94" s="1"/>
  <c r="C721177" i="94" s="1"/>
  <c r="C721187" i="94" s="1"/>
  <c r="C721200" i="94" s="1"/>
  <c r="C721111" i="94"/>
  <c r="C721166" i="94" s="1"/>
  <c r="C721176" i="94" s="1"/>
  <c r="C721186" i="94" s="1"/>
  <c r="C721199" i="94" s="1"/>
  <c r="C721110" i="94"/>
  <c r="C721109" i="94"/>
  <c r="C721108" i="94"/>
  <c r="C721107" i="94"/>
  <c r="C721106" i="94"/>
  <c r="C721105" i="94"/>
  <c r="C721104" i="94"/>
  <c r="C721103" i="94"/>
  <c r="C721102" i="94"/>
  <c r="C721009" i="94"/>
  <c r="C721008" i="94"/>
  <c r="C721007" i="94"/>
  <c r="C721006" i="94"/>
  <c r="C721005" i="94"/>
  <c r="C721004" i="94"/>
  <c r="C721003" i="94"/>
  <c r="C721002" i="94"/>
  <c r="C721215" i="94" s="1"/>
  <c r="C721001" i="94"/>
  <c r="C721000" i="94"/>
  <c r="C720999" i="94"/>
  <c r="C720998" i="94"/>
  <c r="C720997" i="94"/>
  <c r="C720996" i="94"/>
  <c r="C720995" i="94"/>
  <c r="C720980" i="94"/>
  <c r="C720976" i="94"/>
  <c r="C720974" i="94"/>
  <c r="C720967" i="94"/>
  <c r="C720966" i="94"/>
  <c r="C720965" i="94"/>
  <c r="C720969" i="94" s="1"/>
  <c r="C720964" i="94"/>
  <c r="C720961" i="94"/>
  <c r="C720960" i="94"/>
  <c r="C720962" i="94" s="1"/>
  <c r="C720959" i="94"/>
  <c r="C720958" i="94"/>
  <c r="C720957" i="94"/>
  <c r="C720956" i="94"/>
  <c r="C720924" i="94"/>
  <c r="C720978" i="94" s="1"/>
  <c r="C720922" i="94"/>
  <c r="C704838" i="94"/>
  <c r="C704826" i="94"/>
  <c r="C704825" i="94"/>
  <c r="C704798" i="94"/>
  <c r="C704808" i="94" s="1"/>
  <c r="C704821" i="94" s="1"/>
  <c r="C704797" i="94"/>
  <c r="C704807" i="94" s="1"/>
  <c r="C704820" i="94" s="1"/>
  <c r="C704789" i="94"/>
  <c r="C704799" i="94" s="1"/>
  <c r="C704809" i="94" s="1"/>
  <c r="C704822" i="94" s="1"/>
  <c r="C704788" i="94"/>
  <c r="C704787" i="94"/>
  <c r="C704784" i="94"/>
  <c r="C704794" i="94" s="1"/>
  <c r="C704804" i="94" s="1"/>
  <c r="C704783" i="94"/>
  <c r="C704782" i="94"/>
  <c r="C704781" i="94"/>
  <c r="C704791" i="94" s="1"/>
  <c r="C704801" i="94" s="1"/>
  <c r="C704814" i="94" s="1"/>
  <c r="C704736" i="94"/>
  <c r="C704735" i="94"/>
  <c r="C704734" i="94"/>
  <c r="C704733" i="94"/>
  <c r="C704732" i="94"/>
  <c r="C704731" i="94"/>
  <c r="C704730" i="94"/>
  <c r="C704729" i="94"/>
  <c r="C704728" i="94"/>
  <c r="C704793" i="94" s="1"/>
  <c r="C704803" i="94" s="1"/>
  <c r="C704816" i="94" s="1"/>
  <c r="C704727" i="94"/>
  <c r="C704792" i="94" s="1"/>
  <c r="C704802" i="94" s="1"/>
  <c r="C704815" i="94" s="1"/>
  <c r="C704726" i="94"/>
  <c r="C704725" i="94"/>
  <c r="C704780" i="94" s="1"/>
  <c r="C704790" i="94" s="1"/>
  <c r="C704800" i="94" s="1"/>
  <c r="C704813" i="94" s="1"/>
  <c r="C704724" i="94"/>
  <c r="C704723" i="94"/>
  <c r="C704722" i="94"/>
  <c r="C704721" i="94"/>
  <c r="C704720" i="94"/>
  <c r="C704719" i="94"/>
  <c r="C704718" i="94"/>
  <c r="C704625" i="94"/>
  <c r="C704836" i="94" s="1"/>
  <c r="C704624" i="94"/>
  <c r="C704623" i="94"/>
  <c r="C704834" i="94" s="1"/>
  <c r="C704622" i="94"/>
  <c r="C704621" i="94"/>
  <c r="C704620" i="94"/>
  <c r="C704619" i="94"/>
  <c r="C704618" i="94"/>
  <c r="C704831" i="94" s="1"/>
  <c r="C704832" i="94" s="1"/>
  <c r="C704617" i="94"/>
  <c r="C704616" i="94"/>
  <c r="C704615" i="94"/>
  <c r="C704614" i="94"/>
  <c r="C704613" i="94"/>
  <c r="C704612" i="94"/>
  <c r="C704611" i="94"/>
  <c r="C704596" i="94"/>
  <c r="C704592" i="94"/>
  <c r="C704590" i="94"/>
  <c r="C704585" i="94"/>
  <c r="C704583" i="94"/>
  <c r="C704582" i="94"/>
  <c r="C704581" i="94"/>
  <c r="C704577" i="94"/>
  <c r="C704605" i="94" s="1"/>
  <c r="C704576" i="94"/>
  <c r="C704575" i="94"/>
  <c r="C704574" i="94"/>
  <c r="C704573" i="94"/>
  <c r="C704572" i="94"/>
  <c r="C704540" i="94"/>
  <c r="C704538" i="94"/>
  <c r="C688454" i="94"/>
  <c r="C688442" i="94"/>
  <c r="C688441" i="94"/>
  <c r="C688435" i="94"/>
  <c r="C688415" i="94"/>
  <c r="C688425" i="94" s="1"/>
  <c r="C688410" i="94"/>
  <c r="C688420" i="94" s="1"/>
  <c r="C688433" i="94" s="1"/>
  <c r="C688405" i="94"/>
  <c r="C688404" i="94"/>
  <c r="C688403" i="94"/>
  <c r="C688402" i="94"/>
  <c r="C688412" i="94" s="1"/>
  <c r="C688422" i="94" s="1"/>
  <c r="C688397" i="94"/>
  <c r="C688407" i="94" s="1"/>
  <c r="C688417" i="94" s="1"/>
  <c r="C688430" i="94" s="1"/>
  <c r="C688396" i="94"/>
  <c r="C688352" i="94"/>
  <c r="C688351" i="94"/>
  <c r="C688350" i="94"/>
  <c r="C688349" i="94"/>
  <c r="C688414" i="94" s="1"/>
  <c r="C688424" i="94" s="1"/>
  <c r="C688348" i="94"/>
  <c r="C688413" i="94" s="1"/>
  <c r="C688423" i="94" s="1"/>
  <c r="C688436" i="94" s="1"/>
  <c r="C688347" i="94"/>
  <c r="C688346" i="94"/>
  <c r="C688401" i="94" s="1"/>
  <c r="C688411" i="94" s="1"/>
  <c r="C688421" i="94" s="1"/>
  <c r="C688434" i="94" s="1"/>
  <c r="C688345" i="94"/>
  <c r="C688400" i="94" s="1"/>
  <c r="C688344" i="94"/>
  <c r="C688343" i="94"/>
  <c r="C688342" i="94"/>
  <c r="C688341" i="94"/>
  <c r="C688406" i="94" s="1"/>
  <c r="C688416" i="94" s="1"/>
  <c r="C688340" i="94"/>
  <c r="C688339" i="94"/>
  <c r="C688338" i="94"/>
  <c r="C688337" i="94"/>
  <c r="C688336" i="94"/>
  <c r="C688335" i="94"/>
  <c r="C688334" i="94"/>
  <c r="C688241" i="94"/>
  <c r="C688240" i="94"/>
  <c r="C688239" i="94"/>
  <c r="C688238" i="94"/>
  <c r="C688237" i="94"/>
  <c r="C688236" i="94"/>
  <c r="C688235" i="94"/>
  <c r="C688447" i="94" s="1"/>
  <c r="C688234" i="94"/>
  <c r="C688233" i="94"/>
  <c r="C688232" i="94"/>
  <c r="C688231" i="94"/>
  <c r="C688230" i="94"/>
  <c r="C688229" i="94"/>
  <c r="C688228" i="94"/>
  <c r="C688227" i="94"/>
  <c r="C688212" i="94"/>
  <c r="C688208" i="94"/>
  <c r="C688206" i="94"/>
  <c r="C688199" i="94"/>
  <c r="C688198" i="94"/>
  <c r="C688197" i="94"/>
  <c r="C688193" i="94"/>
  <c r="C688192" i="94"/>
  <c r="C688196" i="94" s="1"/>
  <c r="C688191" i="94"/>
  <c r="C688190" i="94"/>
  <c r="C688189" i="94"/>
  <c r="C688188" i="94"/>
  <c r="C688154" i="94"/>
  <c r="C688156" i="94" s="1"/>
  <c r="C672070" i="94"/>
  <c r="C672063" i="94"/>
  <c r="C672066" i="94" s="1"/>
  <c r="C672058" i="94"/>
  <c r="C672057" i="94"/>
  <c r="C672031" i="94"/>
  <c r="C672041" i="94" s="1"/>
  <c r="C672054" i="94" s="1"/>
  <c r="C672024" i="94"/>
  <c r="C672034" i="94" s="1"/>
  <c r="C672047" i="94" s="1"/>
  <c r="C672021" i="94"/>
  <c r="C672020" i="94"/>
  <c r="C672019" i="94"/>
  <c r="C672018" i="94"/>
  <c r="C672028" i="94" s="1"/>
  <c r="C672038" i="94" s="1"/>
  <c r="C672051" i="94" s="1"/>
  <c r="C672017" i="94"/>
  <c r="C672016" i="94"/>
  <c r="C672026" i="94" s="1"/>
  <c r="C672036" i="94" s="1"/>
  <c r="C672049" i="94" s="1"/>
  <c r="C672015" i="94"/>
  <c r="C672025" i="94" s="1"/>
  <c r="C672035" i="94" s="1"/>
  <c r="C672048" i="94" s="1"/>
  <c r="C671968" i="94"/>
  <c r="C671967" i="94"/>
  <c r="C671966" i="94"/>
  <c r="C671965" i="94"/>
  <c r="C672030" i="94" s="1"/>
  <c r="C672040" i="94" s="1"/>
  <c r="C672053" i="94" s="1"/>
  <c r="C671964" i="94"/>
  <c r="C672029" i="94" s="1"/>
  <c r="C672039" i="94" s="1"/>
  <c r="C672052" i="94" s="1"/>
  <c r="C671963" i="94"/>
  <c r="C671962" i="94"/>
  <c r="C672027" i="94" s="1"/>
  <c r="C672037" i="94" s="1"/>
  <c r="C671961" i="94"/>
  <c r="C671960" i="94"/>
  <c r="C671959" i="94"/>
  <c r="C672014" i="94" s="1"/>
  <c r="C671958" i="94"/>
  <c r="C672013" i="94" s="1"/>
  <c r="C672023" i="94" s="1"/>
  <c r="C672033" i="94" s="1"/>
  <c r="C672046" i="94" s="1"/>
  <c r="C671957" i="94"/>
  <c r="C671956" i="94"/>
  <c r="C671955" i="94"/>
  <c r="C671954" i="94"/>
  <c r="C671953" i="94"/>
  <c r="C671952" i="94"/>
  <c r="C671951" i="94"/>
  <c r="C671950" i="94"/>
  <c r="C671857" i="94"/>
  <c r="C671856" i="94"/>
  <c r="C672067" i="94" s="1"/>
  <c r="C671855" i="94"/>
  <c r="C671854" i="94"/>
  <c r="C671853" i="94"/>
  <c r="C671852" i="94"/>
  <c r="C671851" i="94"/>
  <c r="C671850" i="94"/>
  <c r="C671849" i="94"/>
  <c r="C671848" i="94"/>
  <c r="C671847" i="94"/>
  <c r="C671846" i="94"/>
  <c r="C671845" i="94"/>
  <c r="C671844" i="94"/>
  <c r="C671843" i="94"/>
  <c r="C671828" i="94"/>
  <c r="C671824" i="94"/>
  <c r="C671822" i="94"/>
  <c r="C671815" i="94"/>
  <c r="C671814" i="94"/>
  <c r="C671813" i="94"/>
  <c r="C671812" i="94"/>
  <c r="C671810" i="94"/>
  <c r="C671809" i="94"/>
  <c r="C671808" i="94"/>
  <c r="C671837" i="94" s="1"/>
  <c r="C671807" i="94"/>
  <c r="C671806" i="94"/>
  <c r="C671805" i="94"/>
  <c r="C671804" i="94"/>
  <c r="C671772" i="94"/>
  <c r="C671770" i="94"/>
  <c r="C655686" i="94"/>
  <c r="C655684" i="94"/>
  <c r="C655674" i="94"/>
  <c r="C655673" i="94"/>
  <c r="C655644" i="94"/>
  <c r="C655654" i="94" s="1"/>
  <c r="C655667" i="94" s="1"/>
  <c r="C655637" i="94"/>
  <c r="C655647" i="94" s="1"/>
  <c r="C655657" i="94" s="1"/>
  <c r="C655670" i="94" s="1"/>
  <c r="C655636" i="94"/>
  <c r="C655646" i="94" s="1"/>
  <c r="C655656" i="94" s="1"/>
  <c r="C655669" i="94" s="1"/>
  <c r="C655635" i="94"/>
  <c r="C655631" i="94"/>
  <c r="C655641" i="94" s="1"/>
  <c r="C655651" i="94" s="1"/>
  <c r="C655664" i="94" s="1"/>
  <c r="C655630" i="94"/>
  <c r="C655629" i="94"/>
  <c r="C655639" i="94" s="1"/>
  <c r="C655649" i="94" s="1"/>
  <c r="C655662" i="94" s="1"/>
  <c r="C655628" i="94"/>
  <c r="C655638" i="94" s="1"/>
  <c r="C655648" i="94" s="1"/>
  <c r="C655661" i="94" s="1"/>
  <c r="C655584" i="94"/>
  <c r="C655583" i="94"/>
  <c r="C655582" i="94"/>
  <c r="C655581" i="94"/>
  <c r="C655580" i="94"/>
  <c r="C655645" i="94" s="1"/>
  <c r="C655655" i="94" s="1"/>
  <c r="C655668" i="94" s="1"/>
  <c r="C655579" i="94"/>
  <c r="C655634" i="94" s="1"/>
  <c r="C655578" i="94"/>
  <c r="C655577" i="94"/>
  <c r="C655576" i="94"/>
  <c r="C655575" i="94"/>
  <c r="C655640" i="94" s="1"/>
  <c r="C655650" i="94" s="1"/>
  <c r="C655574" i="94"/>
  <c r="C655573" i="94"/>
  <c r="C655572" i="94"/>
  <c r="C655571" i="94"/>
  <c r="C655570" i="94"/>
  <c r="C655569" i="94"/>
  <c r="C655568" i="94"/>
  <c r="C655567" i="94"/>
  <c r="C655566" i="94"/>
  <c r="C655473" i="94"/>
  <c r="C655472" i="94"/>
  <c r="C655683" i="94" s="1"/>
  <c r="C655471" i="94"/>
  <c r="C655470" i="94"/>
  <c r="C655681" i="94" s="1"/>
  <c r="C655469" i="94"/>
  <c r="C655680" i="94" s="1"/>
  <c r="C655468" i="94"/>
  <c r="C655467" i="94"/>
  <c r="C655466" i="94"/>
  <c r="C655679" i="94" s="1"/>
  <c r="C655465" i="94"/>
  <c r="C655464" i="94"/>
  <c r="C655463" i="94"/>
  <c r="C655462" i="94"/>
  <c r="C655461" i="94"/>
  <c r="C655460" i="94"/>
  <c r="C655459" i="94"/>
  <c r="C655444" i="94"/>
  <c r="C655440" i="94"/>
  <c r="C655438" i="94"/>
  <c r="C655431" i="94"/>
  <c r="C655430" i="94"/>
  <c r="C655429" i="94"/>
  <c r="C655433" i="94" s="1"/>
  <c r="C655425" i="94"/>
  <c r="C655424" i="94"/>
  <c r="C655423" i="94"/>
  <c r="C655422" i="94"/>
  <c r="C655421" i="94"/>
  <c r="C655420" i="94"/>
  <c r="C655386" i="94"/>
  <c r="C655388" i="94" s="1"/>
  <c r="C639302" i="94"/>
  <c r="C639290" i="94"/>
  <c r="C639289" i="94"/>
  <c r="C639261" i="94"/>
  <c r="C639271" i="94" s="1"/>
  <c r="C639284" i="94" s="1"/>
  <c r="C639258" i="94"/>
  <c r="C639268" i="94" s="1"/>
  <c r="C639281" i="94" s="1"/>
  <c r="C639253" i="94"/>
  <c r="C639263" i="94" s="1"/>
  <c r="C639273" i="94" s="1"/>
  <c r="C639286" i="94" s="1"/>
  <c r="C639252" i="94"/>
  <c r="C639251" i="94"/>
  <c r="C639250" i="94"/>
  <c r="C639248" i="94"/>
  <c r="C639245" i="94"/>
  <c r="C639255" i="94" s="1"/>
  <c r="C639265" i="94" s="1"/>
  <c r="C639278" i="94" s="1"/>
  <c r="C639200" i="94"/>
  <c r="C639199" i="94"/>
  <c r="C639198" i="94"/>
  <c r="C639197" i="94"/>
  <c r="C639262" i="94" s="1"/>
  <c r="C639272" i="94" s="1"/>
  <c r="C639196" i="94"/>
  <c r="C639195" i="94"/>
  <c r="C639260" i="94" s="1"/>
  <c r="C639270" i="94" s="1"/>
  <c r="C639283" i="94" s="1"/>
  <c r="C639194" i="94"/>
  <c r="C639249" i="94" s="1"/>
  <c r="C639193" i="94"/>
  <c r="C639192" i="94"/>
  <c r="C639191" i="94"/>
  <c r="C639190" i="94"/>
  <c r="C639189" i="94"/>
  <c r="C639188" i="94"/>
  <c r="C639187" i="94"/>
  <c r="C639186" i="94"/>
  <c r="C639185" i="94"/>
  <c r="C639184" i="94"/>
  <c r="C639183" i="94"/>
  <c r="C639182" i="94"/>
  <c r="C639089" i="94"/>
  <c r="C639088" i="94"/>
  <c r="C639087" i="94"/>
  <c r="C639086" i="94"/>
  <c r="C639085" i="94"/>
  <c r="C639084" i="94"/>
  <c r="C639083" i="94"/>
  <c r="C639295" i="94" s="1"/>
  <c r="C639298" i="94" s="1"/>
  <c r="C639082" i="94"/>
  <c r="C639081" i="94"/>
  <c r="C639080" i="94"/>
  <c r="C639079" i="94"/>
  <c r="C639078" i="94"/>
  <c r="C639077" i="94"/>
  <c r="C639076" i="94"/>
  <c r="C639075" i="94"/>
  <c r="C639060" i="94"/>
  <c r="C639056" i="94"/>
  <c r="C639054" i="94"/>
  <c r="C639047" i="94"/>
  <c r="C639046" i="94"/>
  <c r="C639045" i="94"/>
  <c r="C639041" i="94"/>
  <c r="C639040" i="94"/>
  <c r="C639044" i="94" s="1"/>
  <c r="C639039" i="94"/>
  <c r="C639038" i="94"/>
  <c r="C639037" i="94"/>
  <c r="C639036" i="94"/>
  <c r="C639004" i="94"/>
  <c r="C639002" i="94"/>
  <c r="C622918" i="94"/>
  <c r="C622906" i="94"/>
  <c r="C622905" i="94"/>
  <c r="C622879" i="94"/>
  <c r="C622889" i="94" s="1"/>
  <c r="C622902" i="94" s="1"/>
  <c r="C622874" i="94"/>
  <c r="C622884" i="94" s="1"/>
  <c r="C622897" i="94" s="1"/>
  <c r="C622871" i="94"/>
  <c r="C622881" i="94" s="1"/>
  <c r="C622894" i="94" s="1"/>
  <c r="C622869" i="94"/>
  <c r="C622868" i="94"/>
  <c r="C622867" i="94"/>
  <c r="C622866" i="94"/>
  <c r="C622876" i="94" s="1"/>
  <c r="C622886" i="94" s="1"/>
  <c r="C622899" i="94" s="1"/>
  <c r="C622864" i="94"/>
  <c r="C622863" i="94"/>
  <c r="C622861" i="94"/>
  <c r="C622816" i="94"/>
  <c r="C622815" i="94"/>
  <c r="C622814" i="94"/>
  <c r="C622813" i="94"/>
  <c r="C622878" i="94" s="1"/>
  <c r="C622888" i="94" s="1"/>
  <c r="C622812" i="94"/>
  <c r="C622877" i="94" s="1"/>
  <c r="C622887" i="94" s="1"/>
  <c r="C622900" i="94" s="1"/>
  <c r="C622811" i="94"/>
  <c r="C622810" i="94"/>
  <c r="C622809" i="94"/>
  <c r="C622808" i="94"/>
  <c r="C622807" i="94"/>
  <c r="C622806" i="94"/>
  <c r="C622805" i="94"/>
  <c r="C622804" i="94"/>
  <c r="C622803" i="94"/>
  <c r="C622802" i="94"/>
  <c r="C622801" i="94"/>
  <c r="C622800" i="94"/>
  <c r="C622799" i="94"/>
  <c r="C622798" i="94"/>
  <c r="C622705" i="94"/>
  <c r="C622704" i="94"/>
  <c r="C622703" i="94"/>
  <c r="C622702" i="94"/>
  <c r="C622701" i="94"/>
  <c r="C622700" i="94"/>
  <c r="C622699" i="94"/>
  <c r="C622911" i="94" s="1"/>
  <c r="C622698" i="94"/>
  <c r="C622697" i="94"/>
  <c r="C622696" i="94"/>
  <c r="C622695" i="94"/>
  <c r="C622694" i="94"/>
  <c r="C622693" i="94"/>
  <c r="C622692" i="94"/>
  <c r="C622691" i="94"/>
  <c r="C622676" i="94"/>
  <c r="C622672" i="94"/>
  <c r="C622670" i="94"/>
  <c r="C622663" i="94"/>
  <c r="C622662" i="94"/>
  <c r="C622661" i="94"/>
  <c r="C622658" i="94"/>
  <c r="C622657" i="94"/>
  <c r="C622656" i="94"/>
  <c r="C622685" i="94" s="1"/>
  <c r="C622655" i="94"/>
  <c r="C622654" i="94"/>
  <c r="C622653" i="94"/>
  <c r="C622652" i="94"/>
  <c r="C622618" i="94"/>
  <c r="C622620" i="94" s="1"/>
  <c r="C622674" i="94" s="1"/>
  <c r="C606534" i="94"/>
  <c r="C606532" i="94"/>
  <c r="C606527" i="94"/>
  <c r="C606530" i="94" s="1"/>
  <c r="C606522" i="94"/>
  <c r="C606521" i="94"/>
  <c r="C606495" i="94"/>
  <c r="C606505" i="94" s="1"/>
  <c r="C606518" i="94" s="1"/>
  <c r="C606492" i="94"/>
  <c r="C606502" i="94" s="1"/>
  <c r="C606515" i="94" s="1"/>
  <c r="C606487" i="94"/>
  <c r="C606497" i="94" s="1"/>
  <c r="C606510" i="94" s="1"/>
  <c r="C606485" i="94"/>
  <c r="C606484" i="94"/>
  <c r="C606483" i="94"/>
  <c r="C606482" i="94"/>
  <c r="C606479" i="94"/>
  <c r="C606489" i="94" s="1"/>
  <c r="C606499" i="94" s="1"/>
  <c r="C606512" i="94" s="1"/>
  <c r="C606477" i="94"/>
  <c r="C606476" i="94"/>
  <c r="C606432" i="94"/>
  <c r="C606431" i="94"/>
  <c r="C606430" i="94"/>
  <c r="C606429" i="94"/>
  <c r="C606428" i="94"/>
  <c r="C606493" i="94" s="1"/>
  <c r="C606503" i="94" s="1"/>
  <c r="C606516" i="94" s="1"/>
  <c r="C606427" i="94"/>
  <c r="C606426" i="94"/>
  <c r="C606425" i="94"/>
  <c r="C606424" i="94"/>
  <c r="C606423" i="94"/>
  <c r="C606422" i="94"/>
  <c r="C606421" i="94"/>
  <c r="C606420" i="94"/>
  <c r="C606419" i="94"/>
  <c r="C606418" i="94"/>
  <c r="C606417" i="94"/>
  <c r="C606416" i="94"/>
  <c r="C606415" i="94"/>
  <c r="C606414" i="94"/>
  <c r="C606321" i="94"/>
  <c r="C606320" i="94"/>
  <c r="C606531" i="94" s="1"/>
  <c r="C606319" i="94"/>
  <c r="C606318" i="94"/>
  <c r="C606529" i="94" s="1"/>
  <c r="C606317" i="94"/>
  <c r="C606528" i="94" s="1"/>
  <c r="C606316" i="94"/>
  <c r="C606315" i="94"/>
  <c r="C606314" i="94"/>
  <c r="C606313" i="94"/>
  <c r="C606312" i="94"/>
  <c r="C606311" i="94"/>
  <c r="C606310" i="94"/>
  <c r="C606309" i="94"/>
  <c r="C606308" i="94"/>
  <c r="C606307" i="94"/>
  <c r="C606292" i="94"/>
  <c r="C606290" i="94"/>
  <c r="C606288" i="94"/>
  <c r="C606286" i="94"/>
  <c r="C606279" i="94"/>
  <c r="C606278" i="94"/>
  <c r="C606277" i="94"/>
  <c r="C606274" i="94"/>
  <c r="C606273" i="94"/>
  <c r="C606272" i="94"/>
  <c r="C606276" i="94" s="1"/>
  <c r="C606271" i="94"/>
  <c r="C606270" i="94"/>
  <c r="C606269" i="94"/>
  <c r="C606268" i="94"/>
  <c r="C606234" i="94"/>
  <c r="C606236" i="94" s="1"/>
  <c r="C590150" i="94"/>
  <c r="C590148" i="94"/>
  <c r="C590138" i="94"/>
  <c r="C590137" i="94"/>
  <c r="C590119" i="94"/>
  <c r="C590132" i="94" s="1"/>
  <c r="C590108" i="94"/>
  <c r="C590118" i="94" s="1"/>
  <c r="C590131" i="94" s="1"/>
  <c r="C590105" i="94"/>
  <c r="C590115" i="94" s="1"/>
  <c r="C590128" i="94" s="1"/>
  <c r="C590101" i="94"/>
  <c r="C590100" i="94"/>
  <c r="C590110" i="94" s="1"/>
  <c r="C590120" i="94" s="1"/>
  <c r="C590133" i="94" s="1"/>
  <c r="C590099" i="94"/>
  <c r="C590098" i="94"/>
  <c r="C590097" i="94"/>
  <c r="C590095" i="94"/>
  <c r="C590092" i="94"/>
  <c r="C590102" i="94" s="1"/>
  <c r="C590112" i="94" s="1"/>
  <c r="C590125" i="94" s="1"/>
  <c r="C590048" i="94"/>
  <c r="C590047" i="94"/>
  <c r="C590046" i="94"/>
  <c r="C590111" i="94" s="1"/>
  <c r="C590121" i="94" s="1"/>
  <c r="C590134" i="94" s="1"/>
  <c r="C590045" i="94"/>
  <c r="C590044" i="94"/>
  <c r="C590109" i="94" s="1"/>
  <c r="C590043" i="94"/>
  <c r="C590042" i="94"/>
  <c r="C590107" i="94" s="1"/>
  <c r="C590117" i="94" s="1"/>
  <c r="C590130" i="94" s="1"/>
  <c r="C590041" i="94"/>
  <c r="C590040" i="94"/>
  <c r="C590039" i="94"/>
  <c r="C590038" i="94"/>
  <c r="C590037" i="94"/>
  <c r="C590036" i="94"/>
  <c r="C590035" i="94"/>
  <c r="C590034" i="94"/>
  <c r="C590033" i="94"/>
  <c r="C590032" i="94"/>
  <c r="C590031" i="94"/>
  <c r="C590030" i="94"/>
  <c r="C589937" i="94"/>
  <c r="C589936" i="94"/>
  <c r="C589935" i="94"/>
  <c r="C589934" i="94"/>
  <c r="C589933" i="94"/>
  <c r="C590144" i="94" s="1"/>
  <c r="C589932" i="94"/>
  <c r="C589931" i="94"/>
  <c r="C589930" i="94"/>
  <c r="C590143" i="94" s="1"/>
  <c r="C590145" i="94" s="1"/>
  <c r="C589929" i="94"/>
  <c r="C589928" i="94"/>
  <c r="C589927" i="94"/>
  <c r="C589926" i="94"/>
  <c r="C589925" i="94"/>
  <c r="C589924" i="94"/>
  <c r="C589923" i="94"/>
  <c r="C589908" i="94"/>
  <c r="C589904" i="94"/>
  <c r="C589902" i="94"/>
  <c r="C589895" i="94"/>
  <c r="C589894" i="94"/>
  <c r="C589893" i="94"/>
  <c r="C589892" i="94"/>
  <c r="C589890" i="94"/>
  <c r="C589889" i="94"/>
  <c r="C589888" i="94"/>
  <c r="C589917" i="94" s="1"/>
  <c r="C589887" i="94"/>
  <c r="C589886" i="94"/>
  <c r="C589885" i="94"/>
  <c r="C589884" i="94"/>
  <c r="C589850" i="94"/>
  <c r="C589852" i="94" s="1"/>
  <c r="C573766" i="94"/>
  <c r="C573754" i="94"/>
  <c r="C573753" i="94"/>
  <c r="C573748" i="94"/>
  <c r="C573726" i="94"/>
  <c r="C573736" i="94" s="1"/>
  <c r="C573749" i="94" s="1"/>
  <c r="C573721" i="94"/>
  <c r="C573731" i="94" s="1"/>
  <c r="C573744" i="94" s="1"/>
  <c r="C573717" i="94"/>
  <c r="C573716" i="94"/>
  <c r="C573715" i="94"/>
  <c r="C573713" i="94"/>
  <c r="C573723" i="94" s="1"/>
  <c r="C573733" i="94" s="1"/>
  <c r="C573746" i="94" s="1"/>
  <c r="C573711" i="94"/>
  <c r="C573710" i="94"/>
  <c r="C573708" i="94"/>
  <c r="C573718" i="94" s="1"/>
  <c r="C573728" i="94" s="1"/>
  <c r="C573741" i="94" s="1"/>
  <c r="C573664" i="94"/>
  <c r="C573663" i="94"/>
  <c r="C573662" i="94"/>
  <c r="C573727" i="94" s="1"/>
  <c r="C573737" i="94" s="1"/>
  <c r="C573750" i="94" s="1"/>
  <c r="C573661" i="94"/>
  <c r="C573660" i="94"/>
  <c r="C573725" i="94" s="1"/>
  <c r="C573735" i="94" s="1"/>
  <c r="C573659" i="94"/>
  <c r="C573714" i="94" s="1"/>
  <c r="C573658" i="94"/>
  <c r="C573657" i="94"/>
  <c r="C573656" i="94"/>
  <c r="C573655" i="94"/>
  <c r="C573654" i="94"/>
  <c r="C573653" i="94"/>
  <c r="C573652" i="94"/>
  <c r="C573651" i="94"/>
  <c r="C573650" i="94"/>
  <c r="C573649" i="94"/>
  <c r="C573648" i="94"/>
  <c r="C573647" i="94"/>
  <c r="C573646" i="94"/>
  <c r="C573553" i="94"/>
  <c r="C573552" i="94"/>
  <c r="C573551" i="94"/>
  <c r="C573762" i="94" s="1"/>
  <c r="C573550" i="94"/>
  <c r="C573549" i="94"/>
  <c r="C573548" i="94"/>
  <c r="C573547" i="94"/>
  <c r="C573546" i="94"/>
  <c r="C573759" i="94" s="1"/>
  <c r="C573764" i="94" s="1"/>
  <c r="C573545" i="94"/>
  <c r="C573544" i="94"/>
  <c r="C573543" i="94"/>
  <c r="C573542" i="94"/>
  <c r="C573541" i="94"/>
  <c r="C573540" i="94"/>
  <c r="C573539" i="94"/>
  <c r="C573533" i="94"/>
  <c r="C573524" i="94"/>
  <c r="C573520" i="94"/>
  <c r="C573518" i="94"/>
  <c r="C573513" i="94"/>
  <c r="C573511" i="94"/>
  <c r="C573510" i="94"/>
  <c r="C573509" i="94"/>
  <c r="C573508" i="94"/>
  <c r="C573505" i="94"/>
  <c r="C573506" i="94" s="1"/>
  <c r="C573504" i="94"/>
  <c r="C573503" i="94"/>
  <c r="C573502" i="94"/>
  <c r="C573501" i="94"/>
  <c r="C573500" i="94"/>
  <c r="C573466" i="94"/>
  <c r="C573468" i="94" s="1"/>
  <c r="C557382" i="94"/>
  <c r="C557379" i="94"/>
  <c r="C557377" i="94"/>
  <c r="C557370" i="94"/>
  <c r="C557369" i="94"/>
  <c r="C557353" i="94"/>
  <c r="C557366" i="94" s="1"/>
  <c r="C557342" i="94"/>
  <c r="C557352" i="94" s="1"/>
  <c r="C557365" i="94" s="1"/>
  <c r="C557339" i="94"/>
  <c r="C557349" i="94" s="1"/>
  <c r="C557362" i="94" s="1"/>
  <c r="C557337" i="94"/>
  <c r="C557347" i="94" s="1"/>
  <c r="C557360" i="94" s="1"/>
  <c r="C557333" i="94"/>
  <c r="C557332" i="94"/>
  <c r="C557331" i="94"/>
  <c r="C557329" i="94"/>
  <c r="C557326" i="94"/>
  <c r="C557336" i="94" s="1"/>
  <c r="C557346" i="94" s="1"/>
  <c r="C557359" i="94" s="1"/>
  <c r="C557280" i="94"/>
  <c r="C557279" i="94"/>
  <c r="C557278" i="94"/>
  <c r="C557343" i="94" s="1"/>
  <c r="C557277" i="94"/>
  <c r="C557276" i="94"/>
  <c r="C557341" i="94" s="1"/>
  <c r="C557351" i="94" s="1"/>
  <c r="C557364" i="94" s="1"/>
  <c r="C557275" i="94"/>
  <c r="C557274" i="94"/>
  <c r="C557273" i="94"/>
  <c r="C557272" i="94"/>
  <c r="C557327" i="94" s="1"/>
  <c r="C557271" i="94"/>
  <c r="C557270" i="94"/>
  <c r="C557269" i="94"/>
  <c r="C557354" i="94" s="1"/>
  <c r="C557356" i="94" s="1"/>
  <c r="C557367" i="94" s="1"/>
  <c r="C557268" i="94"/>
  <c r="C557267" i="94"/>
  <c r="C557266" i="94"/>
  <c r="C557265" i="94"/>
  <c r="C557264" i="94"/>
  <c r="C557263" i="94"/>
  <c r="C557262" i="94"/>
  <c r="C557169" i="94"/>
  <c r="C557380" i="94" s="1"/>
  <c r="C557168" i="94"/>
  <c r="C557167" i="94"/>
  <c r="C557378" i="94" s="1"/>
  <c r="C557166" i="94"/>
  <c r="C557165" i="94"/>
  <c r="C557164" i="94"/>
  <c r="C557163" i="94"/>
  <c r="C557162" i="94"/>
  <c r="C557375" i="94" s="1"/>
  <c r="C557161" i="94"/>
  <c r="C557160" i="94"/>
  <c r="C557159" i="94"/>
  <c r="C557158" i="94"/>
  <c r="C557157" i="94"/>
  <c r="C557156" i="94"/>
  <c r="C557155" i="94"/>
  <c r="C557149" i="94"/>
  <c r="C557140" i="94"/>
  <c r="C557136" i="94"/>
  <c r="C557134" i="94"/>
  <c r="C557127" i="94"/>
  <c r="C557126" i="94"/>
  <c r="C557125" i="94"/>
  <c r="C557124" i="94"/>
  <c r="C557121" i="94"/>
  <c r="C557122" i="94" s="1"/>
  <c r="C557120" i="94"/>
  <c r="C557119" i="94"/>
  <c r="C557118" i="94"/>
  <c r="C557117" i="94"/>
  <c r="C557116" i="94"/>
  <c r="C557082" i="94"/>
  <c r="C557084" i="94" s="1"/>
  <c r="C540998" i="94"/>
  <c r="C540995" i="94"/>
  <c r="C540986" i="94"/>
  <c r="C540985" i="94"/>
  <c r="C540955" i="94"/>
  <c r="C540965" i="94" s="1"/>
  <c r="C540978" i="94" s="1"/>
  <c r="C540949" i="94"/>
  <c r="C540948" i="94"/>
  <c r="C540947" i="94"/>
  <c r="C540945" i="94"/>
  <c r="C540944" i="94"/>
  <c r="C540942" i="94"/>
  <c r="C540952" i="94" s="1"/>
  <c r="C540962" i="94" s="1"/>
  <c r="C540975" i="94" s="1"/>
  <c r="C540896" i="94"/>
  <c r="C540895" i="94"/>
  <c r="C540894" i="94"/>
  <c r="C540959" i="94" s="1"/>
  <c r="C540969" i="94" s="1"/>
  <c r="C540982" i="94" s="1"/>
  <c r="C540893" i="94"/>
  <c r="C540958" i="94" s="1"/>
  <c r="C540968" i="94" s="1"/>
  <c r="C540981" i="94" s="1"/>
  <c r="C540892" i="94"/>
  <c r="C540891" i="94"/>
  <c r="C540946" i="94" s="1"/>
  <c r="C540890" i="94"/>
  <c r="C540889" i="94"/>
  <c r="C540888" i="94"/>
  <c r="C540887" i="94"/>
  <c r="C540886" i="94"/>
  <c r="C540885" i="94"/>
  <c r="C540884" i="94"/>
  <c r="C540883" i="94"/>
  <c r="C540882" i="94"/>
  <c r="C540881" i="94"/>
  <c r="C540880" i="94"/>
  <c r="C540879" i="94"/>
  <c r="C540878" i="94"/>
  <c r="C540785" i="94"/>
  <c r="C540996" i="94" s="1"/>
  <c r="C540784" i="94"/>
  <c r="C540783" i="94"/>
  <c r="C540994" i="94" s="1"/>
  <c r="C540782" i="94"/>
  <c r="C540781" i="94"/>
  <c r="C540992" i="94" s="1"/>
  <c r="C540780" i="94"/>
  <c r="C540779" i="94"/>
  <c r="C540778" i="94"/>
  <c r="C540991" i="94" s="1"/>
  <c r="C540777" i="94"/>
  <c r="C540776" i="94"/>
  <c r="C540775" i="94"/>
  <c r="C540774" i="94"/>
  <c r="C540773" i="94"/>
  <c r="C540772" i="94"/>
  <c r="C540771" i="94"/>
  <c r="C540756" i="94"/>
  <c r="C540752" i="94"/>
  <c r="C540750" i="94"/>
  <c r="C540745" i="94"/>
  <c r="C540743" i="94"/>
  <c r="C540742" i="94"/>
  <c r="C540741" i="94"/>
  <c r="C540737" i="94"/>
  <c r="C540736" i="94"/>
  <c r="C540735" i="94"/>
  <c r="C540734" i="94"/>
  <c r="C540733" i="94"/>
  <c r="C540732" i="94"/>
  <c r="C540700" i="94"/>
  <c r="C540698" i="94"/>
  <c r="C524614" i="94"/>
  <c r="C524602" i="94"/>
  <c r="C524601" i="94"/>
  <c r="C524575" i="94"/>
  <c r="C524585" i="94" s="1"/>
  <c r="C524598" i="94" s="1"/>
  <c r="C524571" i="94"/>
  <c r="C524581" i="94" s="1"/>
  <c r="C524594" i="94" s="1"/>
  <c r="C524570" i="94"/>
  <c r="C524580" i="94" s="1"/>
  <c r="C524593" i="94" s="1"/>
  <c r="C524565" i="94"/>
  <c r="C524564" i="94"/>
  <c r="C524563" i="94"/>
  <c r="C524562" i="94"/>
  <c r="C524561" i="94"/>
  <c r="C524560" i="94"/>
  <c r="C524512" i="94"/>
  <c r="C524511" i="94"/>
  <c r="C524510" i="94"/>
  <c r="C524509" i="94"/>
  <c r="C524574" i="94" s="1"/>
  <c r="C524584" i="94" s="1"/>
  <c r="C524597" i="94" s="1"/>
  <c r="C524508" i="94"/>
  <c r="C524573" i="94" s="1"/>
  <c r="C524583" i="94" s="1"/>
  <c r="C524596" i="94" s="1"/>
  <c r="C524507" i="94"/>
  <c r="C524572" i="94" s="1"/>
  <c r="C524582" i="94" s="1"/>
  <c r="C524595" i="94" s="1"/>
  <c r="C524506" i="94"/>
  <c r="C524505" i="94"/>
  <c r="C524504" i="94"/>
  <c r="C524503" i="94"/>
  <c r="C524502" i="94"/>
  <c r="C524557" i="94" s="1"/>
  <c r="C524567" i="94" s="1"/>
  <c r="C524577" i="94" s="1"/>
  <c r="C524590" i="94" s="1"/>
  <c r="C524501" i="94"/>
  <c r="C524556" i="94" s="1"/>
  <c r="C524500" i="94"/>
  <c r="C524499" i="94"/>
  <c r="C524498" i="94"/>
  <c r="C524497" i="94"/>
  <c r="C524496" i="94"/>
  <c r="C524495" i="94"/>
  <c r="C524494" i="94"/>
  <c r="C524401" i="94"/>
  <c r="C524612" i="94" s="1"/>
  <c r="C524400" i="94"/>
  <c r="C524399" i="94"/>
  <c r="C524398" i="94"/>
  <c r="C524397" i="94"/>
  <c r="C524396" i="94"/>
  <c r="C524395" i="94"/>
  <c r="C524607" i="94" s="1"/>
  <c r="C524394" i="94"/>
  <c r="C524393" i="94"/>
  <c r="C524392" i="94"/>
  <c r="C524391" i="94"/>
  <c r="C524390" i="94"/>
  <c r="C524389" i="94"/>
  <c r="C524388" i="94"/>
  <c r="C524387" i="94"/>
  <c r="C524586" i="94" s="1"/>
  <c r="C524372" i="94"/>
  <c r="C524368" i="94"/>
  <c r="C524366" i="94"/>
  <c r="C524359" i="94"/>
  <c r="C524358" i="94"/>
  <c r="C524357" i="94"/>
  <c r="C524354" i="94"/>
  <c r="C524353" i="94"/>
  <c r="C524381" i="94" s="1"/>
  <c r="C524352" i="94"/>
  <c r="C524356" i="94" s="1"/>
  <c r="C524351" i="94"/>
  <c r="C524350" i="94"/>
  <c r="C524349" i="94"/>
  <c r="C524348" i="94"/>
  <c r="C524316" i="94"/>
  <c r="C524314" i="94"/>
  <c r="C508230" i="94"/>
  <c r="C508223" i="94"/>
  <c r="C508224" i="94" s="1"/>
  <c r="C508218" i="94"/>
  <c r="C508217" i="94"/>
  <c r="C508191" i="94"/>
  <c r="C508201" i="94" s="1"/>
  <c r="C508214" i="94" s="1"/>
  <c r="C508183" i="94"/>
  <c r="C508193" i="94" s="1"/>
  <c r="C508206" i="94" s="1"/>
  <c r="C508181" i="94"/>
  <c r="C508180" i="94"/>
  <c r="C508179" i="94"/>
  <c r="C508176" i="94"/>
  <c r="C508175" i="94"/>
  <c r="C508173" i="94"/>
  <c r="C508128" i="94"/>
  <c r="C508127" i="94"/>
  <c r="C508126" i="94"/>
  <c r="C508125" i="94"/>
  <c r="C508190" i="94" s="1"/>
  <c r="C508200" i="94" s="1"/>
  <c r="C508213" i="94" s="1"/>
  <c r="C508124" i="94"/>
  <c r="C508189" i="94" s="1"/>
  <c r="C508199" i="94" s="1"/>
  <c r="C508212" i="94" s="1"/>
  <c r="C508123" i="94"/>
  <c r="C508178" i="94" s="1"/>
  <c r="C508188" i="94" s="1"/>
  <c r="C508198" i="94" s="1"/>
  <c r="C508211" i="94" s="1"/>
  <c r="C508122" i="94"/>
  <c r="C508121" i="94"/>
  <c r="C508186" i="94" s="1"/>
  <c r="C508196" i="94" s="1"/>
  <c r="C508209" i="94" s="1"/>
  <c r="C508120" i="94"/>
  <c r="C508185" i="94" s="1"/>
  <c r="C508195" i="94" s="1"/>
  <c r="C508208" i="94" s="1"/>
  <c r="C508119" i="94"/>
  <c r="C508174" i="94" s="1"/>
  <c r="C508184" i="94" s="1"/>
  <c r="C508194" i="94" s="1"/>
  <c r="C508207" i="94" s="1"/>
  <c r="C508118" i="94"/>
  <c r="C508117" i="94"/>
  <c r="C508116" i="94"/>
  <c r="C508115" i="94"/>
  <c r="C508114" i="94"/>
  <c r="C508113" i="94"/>
  <c r="C508112" i="94"/>
  <c r="C508111" i="94"/>
  <c r="C508110" i="94"/>
  <c r="C508017" i="94"/>
  <c r="C508016" i="94"/>
  <c r="C508227" i="94" s="1"/>
  <c r="C508015" i="94"/>
  <c r="C508226" i="94" s="1"/>
  <c r="C508014" i="94"/>
  <c r="C508013" i="94"/>
  <c r="C508012" i="94"/>
  <c r="C508011" i="94"/>
  <c r="C508010" i="94"/>
  <c r="C508009" i="94"/>
  <c r="C508008" i="94"/>
  <c r="C508007" i="94"/>
  <c r="C508006" i="94"/>
  <c r="C508005" i="94"/>
  <c r="C508004" i="94"/>
  <c r="C508003" i="94"/>
  <c r="C507988" i="94"/>
  <c r="C507986" i="94"/>
  <c r="C507984" i="94"/>
  <c r="C507982" i="94"/>
  <c r="C507975" i="94"/>
  <c r="C507974" i="94"/>
  <c r="C507973" i="94"/>
  <c r="C507970" i="94"/>
  <c r="C507969" i="94"/>
  <c r="C507968" i="94"/>
  <c r="C507967" i="94"/>
  <c r="C507966" i="94"/>
  <c r="C507965" i="94"/>
  <c r="C507964" i="94"/>
  <c r="C507930" i="94"/>
  <c r="C507932" i="94" s="1"/>
  <c r="C491846" i="94"/>
  <c r="C491834" i="94"/>
  <c r="C491833" i="94"/>
  <c r="C491828" i="94"/>
  <c r="C491812" i="94"/>
  <c r="C491825" i="94" s="1"/>
  <c r="C491805" i="94"/>
  <c r="C491815" i="94" s="1"/>
  <c r="C491802" i="94"/>
  <c r="C491797" i="94"/>
  <c r="C491796" i="94"/>
  <c r="C491795" i="94"/>
  <c r="C491794" i="94"/>
  <c r="C491804" i="94" s="1"/>
  <c r="C491814" i="94" s="1"/>
  <c r="C491827" i="94" s="1"/>
  <c r="C491789" i="94"/>
  <c r="C491788" i="94"/>
  <c r="C491744" i="94"/>
  <c r="C491743" i="94"/>
  <c r="C491742" i="94"/>
  <c r="C491807" i="94" s="1"/>
  <c r="C491817" i="94" s="1"/>
  <c r="C491830" i="94" s="1"/>
  <c r="C491741" i="94"/>
  <c r="C491806" i="94" s="1"/>
  <c r="C491816" i="94" s="1"/>
  <c r="C491740" i="94"/>
  <c r="C491739" i="94"/>
  <c r="C491738" i="94"/>
  <c r="C491737" i="94"/>
  <c r="C491792" i="94" s="1"/>
  <c r="C491736" i="94"/>
  <c r="C491791" i="94" s="1"/>
  <c r="C491801" i="94" s="1"/>
  <c r="C491811" i="94" s="1"/>
  <c r="C491735" i="94"/>
  <c r="C491818" i="94" s="1"/>
  <c r="C491734" i="94"/>
  <c r="C491799" i="94" s="1"/>
  <c r="C491809" i="94" s="1"/>
  <c r="C491822" i="94" s="1"/>
  <c r="C491733" i="94"/>
  <c r="C491798" i="94" s="1"/>
  <c r="C491808" i="94" s="1"/>
  <c r="C491732" i="94"/>
  <c r="C491731" i="94"/>
  <c r="C491730" i="94"/>
  <c r="C491729" i="94"/>
  <c r="C491728" i="94"/>
  <c r="C491727" i="94"/>
  <c r="C491726" i="94"/>
  <c r="C491633" i="94"/>
  <c r="C491632" i="94"/>
  <c r="C491631" i="94"/>
  <c r="C491630" i="94"/>
  <c r="C491629" i="94"/>
  <c r="C491628" i="94"/>
  <c r="C491627" i="94"/>
  <c r="C491626" i="94"/>
  <c r="C491839" i="94" s="1"/>
  <c r="C491844" i="94" s="1"/>
  <c r="C491625" i="94"/>
  <c r="C491624" i="94"/>
  <c r="C491623" i="94"/>
  <c r="C491622" i="94"/>
  <c r="C491621" i="94"/>
  <c r="C491620" i="94"/>
  <c r="C491619" i="94"/>
  <c r="C491604" i="94"/>
  <c r="C491600" i="94"/>
  <c r="C491598" i="94"/>
  <c r="C491591" i="94"/>
  <c r="C491590" i="94"/>
  <c r="C491589" i="94"/>
  <c r="C491593" i="94" s="1"/>
  <c r="C491585" i="94"/>
  <c r="C491584" i="94"/>
  <c r="C491583" i="94"/>
  <c r="C491582" i="94"/>
  <c r="C491581" i="94"/>
  <c r="C491580" i="94"/>
  <c r="C491548" i="94"/>
  <c r="C491546" i="94"/>
  <c r="C475462" i="94"/>
  <c r="C475450" i="94"/>
  <c r="C475449" i="94"/>
  <c r="C475431" i="94"/>
  <c r="C475444" i="94" s="1"/>
  <c r="C475422" i="94"/>
  <c r="C475432" i="94" s="1"/>
  <c r="C475418" i="94"/>
  <c r="C475428" i="94" s="1"/>
  <c r="C475441" i="94" s="1"/>
  <c r="C475413" i="94"/>
  <c r="C475412" i="94"/>
  <c r="C475411" i="94"/>
  <c r="C475409" i="94"/>
  <c r="C475408" i="94"/>
  <c r="C475407" i="94"/>
  <c r="C475417" i="94" s="1"/>
  <c r="C475427" i="94" s="1"/>
  <c r="C475440" i="94" s="1"/>
  <c r="C475360" i="94"/>
  <c r="C475359" i="94"/>
  <c r="C475358" i="94"/>
  <c r="C475423" i="94" s="1"/>
  <c r="C475433" i="94" s="1"/>
  <c r="C475446" i="94" s="1"/>
  <c r="C475357" i="94"/>
  <c r="C475356" i="94"/>
  <c r="C475421" i="94" s="1"/>
  <c r="C475355" i="94"/>
  <c r="C475354" i="94"/>
  <c r="C475353" i="94"/>
  <c r="C475352" i="94"/>
  <c r="C475351" i="94"/>
  <c r="C475350" i="94"/>
  <c r="C475405" i="94" s="1"/>
  <c r="C475349" i="94"/>
  <c r="C475404" i="94" s="1"/>
  <c r="C475414" i="94" s="1"/>
  <c r="C475424" i="94" s="1"/>
  <c r="C475348" i="94"/>
  <c r="C475347" i="94"/>
  <c r="C475346" i="94"/>
  <c r="C475345" i="94"/>
  <c r="C475344" i="94"/>
  <c r="C475343" i="94"/>
  <c r="C475342" i="94"/>
  <c r="C475249" i="94"/>
  <c r="C475248" i="94"/>
  <c r="C475247" i="94"/>
  <c r="C475458" i="94" s="1"/>
  <c r="C475246" i="94"/>
  <c r="C475245" i="94"/>
  <c r="C475244" i="94"/>
  <c r="C475243" i="94"/>
  <c r="C475242" i="94"/>
  <c r="C475455" i="94" s="1"/>
  <c r="C475457" i="94" s="1"/>
  <c r="C475241" i="94"/>
  <c r="C475240" i="94"/>
  <c r="C475239" i="94"/>
  <c r="C475238" i="94"/>
  <c r="C475237" i="94"/>
  <c r="C475236" i="94"/>
  <c r="C475235" i="94"/>
  <c r="C475220" i="94"/>
  <c r="C475216" i="94"/>
  <c r="C475214" i="94"/>
  <c r="C475207" i="94"/>
  <c r="C475206" i="94"/>
  <c r="C475205" i="94"/>
  <c r="C475201" i="94"/>
  <c r="C475204" i="94" s="1"/>
  <c r="C475200" i="94"/>
  <c r="C475199" i="94"/>
  <c r="C475198" i="94"/>
  <c r="C475197" i="94"/>
  <c r="C475196" i="94"/>
  <c r="C475162" i="94"/>
  <c r="C475164" i="94" s="1"/>
  <c r="C475209" i="94" s="1"/>
  <c r="C459078" i="94"/>
  <c r="C459071" i="94"/>
  <c r="C459076" i="94" s="1"/>
  <c r="C459066" i="94"/>
  <c r="C459065" i="94"/>
  <c r="C459039" i="94"/>
  <c r="C459049" i="94" s="1"/>
  <c r="C459062" i="94" s="1"/>
  <c r="C459036" i="94"/>
  <c r="C459046" i="94" s="1"/>
  <c r="C459059" i="94" s="1"/>
  <c r="C459035" i="94"/>
  <c r="C459045" i="94" s="1"/>
  <c r="C459058" i="94" s="1"/>
  <c r="C459029" i="94"/>
  <c r="C459028" i="94"/>
  <c r="C459038" i="94" s="1"/>
  <c r="C459048" i="94" s="1"/>
  <c r="C459061" i="94" s="1"/>
  <c r="C459027" i="94"/>
  <c r="C459022" i="94"/>
  <c r="C459020" i="94"/>
  <c r="C459030" i="94" s="1"/>
  <c r="C459040" i="94" s="1"/>
  <c r="C459053" i="94" s="1"/>
  <c r="C458976" i="94"/>
  <c r="C458975" i="94"/>
  <c r="C458974" i="94"/>
  <c r="C458973" i="94"/>
  <c r="C458972" i="94"/>
  <c r="C459037" i="94" s="1"/>
  <c r="C459047" i="94" s="1"/>
  <c r="C459060" i="94" s="1"/>
  <c r="C458971" i="94"/>
  <c r="C459026" i="94" s="1"/>
  <c r="C458970" i="94"/>
  <c r="C459025" i="94" s="1"/>
  <c r="C458969" i="94"/>
  <c r="C458968" i="94"/>
  <c r="C458967" i="94"/>
  <c r="C458966" i="94"/>
  <c r="C459021" i="94" s="1"/>
  <c r="C459031" i="94" s="1"/>
  <c r="C459041" i="94" s="1"/>
  <c r="C459054" i="94" s="1"/>
  <c r="C458965" i="94"/>
  <c r="C458964" i="94"/>
  <c r="C458963" i="94"/>
  <c r="C458962" i="94"/>
  <c r="C458961" i="94"/>
  <c r="C458960" i="94"/>
  <c r="C458959" i="94"/>
  <c r="C458958" i="94"/>
  <c r="C458865" i="94"/>
  <c r="C458864" i="94"/>
  <c r="C459075" i="94" s="1"/>
  <c r="C458863" i="94"/>
  <c r="C458862" i="94"/>
  <c r="C458861" i="94"/>
  <c r="C459072" i="94" s="1"/>
  <c r="C458860" i="94"/>
  <c r="C458859" i="94"/>
  <c r="C458858" i="94"/>
  <c r="C458857" i="94"/>
  <c r="C458856" i="94"/>
  <c r="C458855" i="94"/>
  <c r="C458854" i="94"/>
  <c r="C458853" i="94"/>
  <c r="C458852" i="94"/>
  <c r="C458851" i="94"/>
  <c r="C458836" i="94"/>
  <c r="C458834" i="94"/>
  <c r="C458832" i="94"/>
  <c r="C458830" i="94"/>
  <c r="C458823" i="94"/>
  <c r="C458822" i="94"/>
  <c r="C458821" i="94"/>
  <c r="C458817" i="94"/>
  <c r="C458818" i="94" s="1"/>
  <c r="C458816" i="94"/>
  <c r="C458815" i="94"/>
  <c r="C458814" i="94"/>
  <c r="C458813" i="94"/>
  <c r="C458812" i="94"/>
  <c r="C458778" i="94"/>
  <c r="C458780" i="94" s="1"/>
  <c r="C442694" i="94"/>
  <c r="C442682" i="94"/>
  <c r="C442681" i="94"/>
  <c r="C442645" i="94"/>
  <c r="C442644" i="94"/>
  <c r="C442643" i="94"/>
  <c r="C442642" i="94"/>
  <c r="C442652" i="94" s="1"/>
  <c r="C442662" i="94" s="1"/>
  <c r="C442675" i="94" s="1"/>
  <c r="C442638" i="94"/>
  <c r="C442648" i="94" s="1"/>
  <c r="C442658" i="94" s="1"/>
  <c r="C442671" i="94" s="1"/>
  <c r="C442636" i="94"/>
  <c r="C442646" i="94" s="1"/>
  <c r="C442656" i="94" s="1"/>
  <c r="C442669" i="94" s="1"/>
  <c r="C442592" i="94"/>
  <c r="C442591" i="94"/>
  <c r="C442590" i="94"/>
  <c r="C442655" i="94" s="1"/>
  <c r="C442665" i="94" s="1"/>
  <c r="C442678" i="94" s="1"/>
  <c r="C442589" i="94"/>
  <c r="C442654" i="94" s="1"/>
  <c r="C442664" i="94" s="1"/>
  <c r="C442677" i="94" s="1"/>
  <c r="C442588" i="94"/>
  <c r="C442653" i="94" s="1"/>
  <c r="C442663" i="94" s="1"/>
  <c r="C442676" i="94" s="1"/>
  <c r="C442587" i="94"/>
  <c r="C442586" i="94"/>
  <c r="C442585" i="94"/>
  <c r="C442584" i="94"/>
  <c r="C442639" i="94" s="1"/>
  <c r="C442649" i="94" s="1"/>
  <c r="C442659" i="94" s="1"/>
  <c r="C442672" i="94" s="1"/>
  <c r="C442583" i="94"/>
  <c r="C442582" i="94"/>
  <c r="C442581" i="94"/>
  <c r="C442580" i="94"/>
  <c r="C442579" i="94"/>
  <c r="C442578" i="94"/>
  <c r="C442577" i="94"/>
  <c r="C442576" i="94"/>
  <c r="C442575" i="94"/>
  <c r="C442574" i="94"/>
  <c r="C442481" i="94"/>
  <c r="C442692" i="94" s="1"/>
  <c r="C442480" i="94"/>
  <c r="C442691" i="94" s="1"/>
  <c r="C442479" i="94"/>
  <c r="C442478" i="94"/>
  <c r="C442477" i="94"/>
  <c r="C442688" i="94" s="1"/>
  <c r="C442476" i="94"/>
  <c r="C442475" i="94"/>
  <c r="C442474" i="94"/>
  <c r="C442687" i="94" s="1"/>
  <c r="C442689" i="94" s="1"/>
  <c r="C442473" i="94"/>
  <c r="C442472" i="94"/>
  <c r="C442471" i="94"/>
  <c r="C442470" i="94"/>
  <c r="C442469" i="94"/>
  <c r="C442468" i="94"/>
  <c r="C442467" i="94"/>
  <c r="C442452" i="94"/>
  <c r="C442448" i="94"/>
  <c r="C442446" i="94"/>
  <c r="C442439" i="94"/>
  <c r="C442438" i="94"/>
  <c r="C442437" i="94"/>
  <c r="C442436" i="94"/>
  <c r="C442433" i="94"/>
  <c r="C442432" i="94"/>
  <c r="C442434" i="94" s="1"/>
  <c r="C442431" i="94"/>
  <c r="C442430" i="94"/>
  <c r="C442429" i="94"/>
  <c r="C442428" i="94"/>
  <c r="C442394" i="94"/>
  <c r="C442396" i="94" s="1"/>
  <c r="C426310" i="94"/>
  <c r="C426298" i="94"/>
  <c r="C426297" i="94"/>
  <c r="C426270" i="94"/>
  <c r="C426280" i="94" s="1"/>
  <c r="C426293" i="94" s="1"/>
  <c r="C426269" i="94"/>
  <c r="C426279" i="94" s="1"/>
  <c r="C426292" i="94" s="1"/>
  <c r="C426262" i="94"/>
  <c r="C426272" i="94" s="1"/>
  <c r="C426285" i="94" s="1"/>
  <c r="C426261" i="94"/>
  <c r="C426260" i="94"/>
  <c r="C426259" i="94"/>
  <c r="C426257" i="94"/>
  <c r="C426254" i="94"/>
  <c r="C426252" i="94"/>
  <c r="C426208" i="94"/>
  <c r="C426207" i="94"/>
  <c r="C426206" i="94"/>
  <c r="C426271" i="94" s="1"/>
  <c r="C426281" i="94" s="1"/>
  <c r="C426294" i="94" s="1"/>
  <c r="C426205" i="94"/>
  <c r="C426204" i="94"/>
  <c r="C426203" i="94"/>
  <c r="C426202" i="94"/>
  <c r="C426267" i="94" s="1"/>
  <c r="C426277" i="94" s="1"/>
  <c r="C426290" i="94" s="1"/>
  <c r="C426201" i="94"/>
  <c r="C426256" i="94" s="1"/>
  <c r="C426266" i="94" s="1"/>
  <c r="C426276" i="94" s="1"/>
  <c r="C426289" i="94" s="1"/>
  <c r="C426200" i="94"/>
  <c r="C426255" i="94" s="1"/>
  <c r="C426265" i="94" s="1"/>
  <c r="C426275" i="94" s="1"/>
  <c r="C426288" i="94" s="1"/>
  <c r="C426199" i="94"/>
  <c r="C426264" i="94" s="1"/>
  <c r="C426274" i="94" s="1"/>
  <c r="C426287" i="94" s="1"/>
  <c r="C426198" i="94"/>
  <c r="C426282" i="94" s="1"/>
  <c r="C426197" i="94"/>
  <c r="C426196" i="94"/>
  <c r="C426195" i="94"/>
  <c r="C426194" i="94"/>
  <c r="C426193" i="94"/>
  <c r="C426192" i="94"/>
  <c r="C426191" i="94"/>
  <c r="C426190" i="94"/>
  <c r="C426097" i="94"/>
  <c r="C426308" i="94" s="1"/>
  <c r="C426096" i="94"/>
  <c r="C426095" i="94"/>
  <c r="C426306" i="94" s="1"/>
  <c r="C426094" i="94"/>
  <c r="C426093" i="94"/>
  <c r="C426092" i="94"/>
  <c r="C426091" i="94"/>
  <c r="C426090" i="94"/>
  <c r="C426303" i="94" s="1"/>
  <c r="C426305" i="94" s="1"/>
  <c r="C426089" i="94"/>
  <c r="C426088" i="94"/>
  <c r="C426087" i="94"/>
  <c r="C426086" i="94"/>
  <c r="C426085" i="94"/>
  <c r="C426084" i="94"/>
  <c r="C426083" i="94"/>
  <c r="C426068" i="94"/>
  <c r="C426064" i="94"/>
  <c r="C426062" i="94"/>
  <c r="C426057" i="94"/>
  <c r="C426055" i="94"/>
  <c r="C426054" i="94"/>
  <c r="C426053" i="94"/>
  <c r="C426049" i="94"/>
  <c r="C426052" i="94" s="1"/>
  <c r="C426048" i="94"/>
  <c r="C426050" i="94" s="1"/>
  <c r="C426047" i="94"/>
  <c r="C426046" i="94"/>
  <c r="C426045" i="94"/>
  <c r="C426044" i="94"/>
  <c r="C426012" i="94"/>
  <c r="C426010" i="94"/>
  <c r="C409926" i="94"/>
  <c r="C409914" i="94"/>
  <c r="C409913" i="94"/>
  <c r="C409887" i="94"/>
  <c r="C409897" i="94" s="1"/>
  <c r="C409910" i="94" s="1"/>
  <c r="C409886" i="94"/>
  <c r="C409896" i="94" s="1"/>
  <c r="C409909" i="94" s="1"/>
  <c r="C409883" i="94"/>
  <c r="C409893" i="94" s="1"/>
  <c r="C409906" i="94" s="1"/>
  <c r="C409882" i="94"/>
  <c r="C409892" i="94" s="1"/>
  <c r="C409905" i="94" s="1"/>
  <c r="C409877" i="94"/>
  <c r="C409876" i="94"/>
  <c r="C409875" i="94"/>
  <c r="C409873" i="94"/>
  <c r="C409872" i="94"/>
  <c r="C409870" i="94"/>
  <c r="C409824" i="94"/>
  <c r="C409823" i="94"/>
  <c r="C409822" i="94"/>
  <c r="C409821" i="94"/>
  <c r="C409820" i="94"/>
  <c r="C409885" i="94" s="1"/>
  <c r="C409895" i="94" s="1"/>
  <c r="C409908" i="94" s="1"/>
  <c r="C409819" i="94"/>
  <c r="C409818" i="94"/>
  <c r="C409817" i="94"/>
  <c r="C409816" i="94"/>
  <c r="C409815" i="94"/>
  <c r="C409880" i="94" s="1"/>
  <c r="C409890" i="94" s="1"/>
  <c r="C409903" i="94" s="1"/>
  <c r="C409814" i="94"/>
  <c r="C409869" i="94" s="1"/>
  <c r="C409879" i="94" s="1"/>
  <c r="C409889" i="94" s="1"/>
  <c r="C409902" i="94" s="1"/>
  <c r="C409813" i="94"/>
  <c r="C409868" i="94" s="1"/>
  <c r="C409878" i="94" s="1"/>
  <c r="C409888" i="94" s="1"/>
  <c r="C409901" i="94" s="1"/>
  <c r="C409812" i="94"/>
  <c r="C409811" i="94"/>
  <c r="C409810" i="94"/>
  <c r="C409809" i="94"/>
  <c r="C409808" i="94"/>
  <c r="C409807" i="94"/>
  <c r="C409806" i="94"/>
  <c r="C409713" i="94"/>
  <c r="C409924" i="94" s="1"/>
  <c r="C409712" i="94"/>
  <c r="C409711" i="94"/>
  <c r="C409922" i="94" s="1"/>
  <c r="C409710" i="94"/>
  <c r="C409709" i="94"/>
  <c r="C409920" i="94" s="1"/>
  <c r="C409708" i="94"/>
  <c r="C409707" i="94"/>
  <c r="C409706" i="94"/>
  <c r="C409919" i="94" s="1"/>
  <c r="C409705" i="94"/>
  <c r="C409704" i="94"/>
  <c r="C409703" i="94"/>
  <c r="C409702" i="94"/>
  <c r="C409701" i="94"/>
  <c r="C409700" i="94"/>
  <c r="C409699" i="94"/>
  <c r="C409684" i="94"/>
  <c r="C409680" i="94"/>
  <c r="C409678" i="94"/>
  <c r="C409671" i="94"/>
  <c r="C409670" i="94"/>
  <c r="C409669" i="94"/>
  <c r="C409665" i="94"/>
  <c r="C409668" i="94" s="1"/>
  <c r="C409664" i="94"/>
  <c r="C409663" i="94"/>
  <c r="C409662" i="94"/>
  <c r="C409661" i="94"/>
  <c r="C409660" i="94"/>
  <c r="C409626" i="94"/>
  <c r="C409628" i="94" s="1"/>
  <c r="C393542" i="94"/>
  <c r="C393530" i="94"/>
  <c r="C393529" i="94"/>
  <c r="C393503" i="94"/>
  <c r="C393513" i="94" s="1"/>
  <c r="C393526" i="94" s="1"/>
  <c r="C393496" i="94"/>
  <c r="C393506" i="94" s="1"/>
  <c r="C393519" i="94" s="1"/>
  <c r="C393493" i="94"/>
  <c r="C393492" i="94"/>
  <c r="C393491" i="94"/>
  <c r="C393488" i="94"/>
  <c r="C393486" i="94"/>
  <c r="C393440" i="94"/>
  <c r="C393439" i="94"/>
  <c r="C393438" i="94"/>
  <c r="C393437" i="94"/>
  <c r="C393502" i="94" s="1"/>
  <c r="C393512" i="94" s="1"/>
  <c r="C393525" i="94" s="1"/>
  <c r="C393436" i="94"/>
  <c r="C393501" i="94" s="1"/>
  <c r="C393511" i="94" s="1"/>
  <c r="C393524" i="94" s="1"/>
  <c r="C393435" i="94"/>
  <c r="C393434" i="94"/>
  <c r="C393489" i="94" s="1"/>
  <c r="C393499" i="94" s="1"/>
  <c r="C393509" i="94" s="1"/>
  <c r="C393522" i="94" s="1"/>
  <c r="C393433" i="94"/>
  <c r="C393498" i="94" s="1"/>
  <c r="C393508" i="94" s="1"/>
  <c r="C393521" i="94" s="1"/>
  <c r="C393432" i="94"/>
  <c r="C393431" i="94"/>
  <c r="C393430" i="94"/>
  <c r="C393485" i="94" s="1"/>
  <c r="C393495" i="94" s="1"/>
  <c r="C393505" i="94" s="1"/>
  <c r="C393518" i="94" s="1"/>
  <c r="C393429" i="94"/>
  <c r="C393428" i="94"/>
  <c r="C393427" i="94"/>
  <c r="C393426" i="94"/>
  <c r="C393425" i="94"/>
  <c r="C393424" i="94"/>
  <c r="C393423" i="94"/>
  <c r="C393422" i="94"/>
  <c r="C393329" i="94"/>
  <c r="C393540" i="94" s="1"/>
  <c r="C393328" i="94"/>
  <c r="C393327" i="94"/>
  <c r="C393326" i="94"/>
  <c r="C393537" i="94" s="1"/>
  <c r="C393325" i="94"/>
  <c r="C393324" i="94"/>
  <c r="C393323" i="94"/>
  <c r="C393535" i="94" s="1"/>
  <c r="C393322" i="94"/>
  <c r="C393321" i="94"/>
  <c r="C393320" i="94"/>
  <c r="C393319" i="94"/>
  <c r="C393318" i="94"/>
  <c r="C393317" i="94"/>
  <c r="C393316" i="94"/>
  <c r="C393315" i="94"/>
  <c r="C393300" i="94"/>
  <c r="C393296" i="94"/>
  <c r="C393294" i="94"/>
  <c r="C393287" i="94"/>
  <c r="C393286" i="94"/>
  <c r="C393285" i="94"/>
  <c r="C393281" i="94"/>
  <c r="C393309" i="94" s="1"/>
  <c r="C393280" i="94"/>
  <c r="C393284" i="94" s="1"/>
  <c r="C393279" i="94"/>
  <c r="C393278" i="94"/>
  <c r="C393277" i="94"/>
  <c r="C393276" i="94"/>
  <c r="C393244" i="94"/>
  <c r="C393242" i="94"/>
  <c r="C377158" i="94"/>
  <c r="C377152" i="94"/>
  <c r="C377157" i="94" s="1"/>
  <c r="C377146" i="94"/>
  <c r="C377145" i="94"/>
  <c r="C377117" i="94"/>
  <c r="C377127" i="94" s="1"/>
  <c r="C377140" i="94" s="1"/>
  <c r="C377109" i="94"/>
  <c r="C377108" i="94"/>
  <c r="C377107" i="94"/>
  <c r="C377104" i="94"/>
  <c r="C377101" i="94"/>
  <c r="C377056" i="94"/>
  <c r="C377055" i="94"/>
  <c r="C377054" i="94"/>
  <c r="C377053" i="94"/>
  <c r="C377118" i="94" s="1"/>
  <c r="C377128" i="94" s="1"/>
  <c r="C377141" i="94" s="1"/>
  <c r="C377052" i="94"/>
  <c r="C377051" i="94"/>
  <c r="C377106" i="94" s="1"/>
  <c r="C377116" i="94" s="1"/>
  <c r="C377126" i="94" s="1"/>
  <c r="C377050" i="94"/>
  <c r="C377049" i="94"/>
  <c r="C377048" i="94"/>
  <c r="C377047" i="94"/>
  <c r="C377102" i="94" s="1"/>
  <c r="C377112" i="94" s="1"/>
  <c r="C377122" i="94" s="1"/>
  <c r="C377135" i="94" s="1"/>
  <c r="C377046" i="94"/>
  <c r="C377111" i="94" s="1"/>
  <c r="C377121" i="94" s="1"/>
  <c r="C377134" i="94" s="1"/>
  <c r="C377045" i="94"/>
  <c r="C377044" i="94"/>
  <c r="C377043" i="94"/>
  <c r="C377042" i="94"/>
  <c r="C377041" i="94"/>
  <c r="C377040" i="94"/>
  <c r="C377039" i="94"/>
  <c r="C377038" i="94"/>
  <c r="C376945" i="94"/>
  <c r="C377156" i="94" s="1"/>
  <c r="C376944" i="94"/>
  <c r="C376943" i="94"/>
  <c r="C377154" i="94" s="1"/>
  <c r="C376942" i="94"/>
  <c r="C377153" i="94" s="1"/>
  <c r="C376941" i="94"/>
  <c r="C376940" i="94"/>
  <c r="C376939" i="94"/>
  <c r="C376938" i="94"/>
  <c r="C377151" i="94" s="1"/>
  <c r="C377155" i="94" s="1"/>
  <c r="C376937" i="94"/>
  <c r="C376936" i="94"/>
  <c r="C376935" i="94"/>
  <c r="C376934" i="94"/>
  <c r="C376933" i="94"/>
  <c r="C376932" i="94"/>
  <c r="C376931" i="94"/>
  <c r="C376916" i="94"/>
  <c r="C376912" i="94"/>
  <c r="C376910" i="94"/>
  <c r="C376903" i="94"/>
  <c r="C376902" i="94"/>
  <c r="C376901" i="94"/>
  <c r="C376897" i="94"/>
  <c r="C376896" i="94"/>
  <c r="C376895" i="94"/>
  <c r="C376894" i="94"/>
  <c r="C376893" i="94"/>
  <c r="C376892" i="94"/>
  <c r="C376860" i="94"/>
  <c r="C376858" i="94"/>
  <c r="C360774" i="94"/>
  <c r="C360762" i="94"/>
  <c r="C360761" i="94"/>
  <c r="C360733" i="94"/>
  <c r="C360743" i="94" s="1"/>
  <c r="C360756" i="94" s="1"/>
  <c r="C360730" i="94"/>
  <c r="C360740" i="94" s="1"/>
  <c r="C360753" i="94" s="1"/>
  <c r="C360729" i="94"/>
  <c r="C360739" i="94" s="1"/>
  <c r="C360725" i="94"/>
  <c r="C360724" i="94"/>
  <c r="C360723" i="94"/>
  <c r="C360722" i="94"/>
  <c r="C360720" i="94"/>
  <c r="C360719" i="94"/>
  <c r="C360717" i="94"/>
  <c r="C360672" i="94"/>
  <c r="C360671" i="94"/>
  <c r="C360670" i="94"/>
  <c r="C360669" i="94"/>
  <c r="C360734" i="94" s="1"/>
  <c r="C360744" i="94" s="1"/>
  <c r="C360668" i="94"/>
  <c r="C360667" i="94"/>
  <c r="C360666" i="94"/>
  <c r="C360665" i="94"/>
  <c r="C360664" i="94"/>
  <c r="C360663" i="94"/>
  <c r="C360746" i="94" s="1"/>
  <c r="C360662" i="94"/>
  <c r="C360727" i="94" s="1"/>
  <c r="C360737" i="94" s="1"/>
  <c r="C360750" i="94" s="1"/>
  <c r="C360661" i="94"/>
  <c r="C360660" i="94"/>
  <c r="C360659" i="94"/>
  <c r="C360658" i="94"/>
  <c r="C360657" i="94"/>
  <c r="C360656" i="94"/>
  <c r="C360655" i="94"/>
  <c r="C360654" i="94"/>
  <c r="C360561" i="94"/>
  <c r="C360560" i="94"/>
  <c r="C360559" i="94"/>
  <c r="C360558" i="94"/>
  <c r="C360557" i="94"/>
  <c r="C360556" i="94"/>
  <c r="C360555" i="94"/>
  <c r="C360757" i="94" s="1"/>
  <c r="C360554" i="94"/>
  <c r="C360553" i="94"/>
  <c r="C360552" i="94"/>
  <c r="C360551" i="94"/>
  <c r="C360550" i="94"/>
  <c r="C360549" i="94"/>
  <c r="C360548" i="94"/>
  <c r="C360547" i="94"/>
  <c r="C360532" i="94"/>
  <c r="C360528" i="94"/>
  <c r="C360526" i="94"/>
  <c r="C360519" i="94"/>
  <c r="C360518" i="94"/>
  <c r="C360517" i="94"/>
  <c r="C360521" i="94" s="1"/>
  <c r="C360513" i="94"/>
  <c r="C360512" i="94"/>
  <c r="C360511" i="94"/>
  <c r="C360510" i="94"/>
  <c r="C360509" i="94"/>
  <c r="C360508" i="94"/>
  <c r="C360476" i="94"/>
  <c r="C360474" i="94"/>
  <c r="C344390" i="94"/>
  <c r="C344378" i="94"/>
  <c r="C344377" i="94"/>
  <c r="C344351" i="94"/>
  <c r="C344361" i="94" s="1"/>
  <c r="C344374" i="94" s="1"/>
  <c r="C344350" i="94"/>
  <c r="C344360" i="94" s="1"/>
  <c r="C344343" i="94"/>
  <c r="C344353" i="94" s="1"/>
  <c r="C344366" i="94" s="1"/>
  <c r="C344341" i="94"/>
  <c r="C344340" i="94"/>
  <c r="C344339" i="94"/>
  <c r="C344338" i="94"/>
  <c r="C344335" i="94"/>
  <c r="C344333" i="94"/>
  <c r="C344288" i="94"/>
  <c r="C344287" i="94"/>
  <c r="C344286" i="94"/>
  <c r="C344285" i="94"/>
  <c r="C344284" i="94"/>
  <c r="C344349" i="94" s="1"/>
  <c r="C344359" i="94" s="1"/>
  <c r="C344372" i="94" s="1"/>
  <c r="C344283" i="94"/>
  <c r="C344348" i="94" s="1"/>
  <c r="C344358" i="94" s="1"/>
  <c r="C344371" i="94" s="1"/>
  <c r="C344282" i="94"/>
  <c r="C344281" i="94"/>
  <c r="C344336" i="94" s="1"/>
  <c r="C344346" i="94" s="1"/>
  <c r="C344356" i="94" s="1"/>
  <c r="C344369" i="94" s="1"/>
  <c r="C344280" i="94"/>
  <c r="C344279" i="94"/>
  <c r="C344278" i="94"/>
  <c r="C344277" i="94"/>
  <c r="C344332" i="94" s="1"/>
  <c r="C344342" i="94" s="1"/>
  <c r="C344352" i="94" s="1"/>
  <c r="C344276" i="94"/>
  <c r="C344275" i="94"/>
  <c r="C344274" i="94"/>
  <c r="C344273" i="94"/>
  <c r="C344272" i="94"/>
  <c r="C344271" i="94"/>
  <c r="C344270" i="94"/>
  <c r="C344177" i="94"/>
  <c r="C344176" i="94"/>
  <c r="C344175" i="94"/>
  <c r="C344174" i="94"/>
  <c r="C344173" i="94"/>
  <c r="C344172" i="94"/>
  <c r="C344171" i="94"/>
  <c r="C344383" i="94" s="1"/>
  <c r="C344386" i="94" s="1"/>
  <c r="C344170" i="94"/>
  <c r="C344169" i="94"/>
  <c r="C344168" i="94"/>
  <c r="C344167" i="94"/>
  <c r="C344166" i="94"/>
  <c r="C344165" i="94"/>
  <c r="C344164" i="94"/>
  <c r="C344163" i="94"/>
  <c r="C344148" i="94"/>
  <c r="C344146" i="94"/>
  <c r="C344144" i="94"/>
  <c r="C344142" i="94"/>
  <c r="C344135" i="94"/>
  <c r="C344134" i="94"/>
  <c r="C344133" i="94"/>
  <c r="C344130" i="94"/>
  <c r="C344129" i="94"/>
  <c r="C344128" i="94"/>
  <c r="C344132" i="94" s="1"/>
  <c r="C344127" i="94"/>
  <c r="C344126" i="94"/>
  <c r="C344125" i="94"/>
  <c r="C344124" i="94"/>
  <c r="C344090" i="94"/>
  <c r="C344092" i="94" s="1"/>
  <c r="C328006" i="94"/>
  <c r="C327994" i="94"/>
  <c r="C327993" i="94"/>
  <c r="C327967" i="94"/>
  <c r="C327977" i="94" s="1"/>
  <c r="C327990" i="94" s="1"/>
  <c r="C327963" i="94"/>
  <c r="C327973" i="94" s="1"/>
  <c r="C327986" i="94" s="1"/>
  <c r="C327957" i="94"/>
  <c r="C327956" i="94"/>
  <c r="C327955" i="94"/>
  <c r="C327954" i="94"/>
  <c r="C327964" i="94" s="1"/>
  <c r="C327974" i="94" s="1"/>
  <c r="C327987" i="94" s="1"/>
  <c r="C327953" i="94"/>
  <c r="C327952" i="94"/>
  <c r="C327951" i="94"/>
  <c r="C327948" i="94"/>
  <c r="C327904" i="94"/>
  <c r="C327903" i="94"/>
  <c r="C327902" i="94"/>
  <c r="C327901" i="94"/>
  <c r="C327900" i="94"/>
  <c r="C327965" i="94" s="1"/>
  <c r="C327975" i="94" s="1"/>
  <c r="C327988" i="94" s="1"/>
  <c r="C327899" i="94"/>
  <c r="C327898" i="94"/>
  <c r="C327897" i="94"/>
  <c r="C327896" i="94"/>
  <c r="C327895" i="94"/>
  <c r="C327894" i="94"/>
  <c r="C327949" i="94" s="1"/>
  <c r="C327959" i="94" s="1"/>
  <c r="C327969" i="94" s="1"/>
  <c r="C327982" i="94" s="1"/>
  <c r="C327893" i="94"/>
  <c r="C327892" i="94"/>
  <c r="C327891" i="94"/>
  <c r="C327890" i="94"/>
  <c r="C327889" i="94"/>
  <c r="C327888" i="94"/>
  <c r="C327887" i="94"/>
  <c r="C327886" i="94"/>
  <c r="C327793" i="94"/>
  <c r="C328004" i="94" s="1"/>
  <c r="C327792" i="94"/>
  <c r="C327791" i="94"/>
  <c r="C328002" i="94" s="1"/>
  <c r="C327790" i="94"/>
  <c r="C327789" i="94"/>
  <c r="C327788" i="94"/>
  <c r="C327787" i="94"/>
  <c r="C327999" i="94" s="1"/>
  <c r="C327786" i="94"/>
  <c r="C327785" i="94"/>
  <c r="C327784" i="94"/>
  <c r="C327783" i="94"/>
  <c r="C327782" i="94"/>
  <c r="C327781" i="94"/>
  <c r="C327780" i="94"/>
  <c r="C327779" i="94"/>
  <c r="C327773" i="94"/>
  <c r="C327764" i="94"/>
  <c r="C327760" i="94"/>
  <c r="C327758" i="94"/>
  <c r="C327751" i="94"/>
  <c r="C327750" i="94"/>
  <c r="C327749" i="94"/>
  <c r="C327746" i="94"/>
  <c r="C327745" i="94"/>
  <c r="C327744" i="94"/>
  <c r="C327748" i="94" s="1"/>
  <c r="C327743" i="94"/>
  <c r="C327742" i="94"/>
  <c r="C327741" i="94"/>
  <c r="C327740" i="94"/>
  <c r="C327706" i="94"/>
  <c r="C327708" i="94" s="1"/>
  <c r="C311622" i="94"/>
  <c r="C311610" i="94"/>
  <c r="C311609" i="94"/>
  <c r="C311582" i="94"/>
  <c r="C311592" i="94" s="1"/>
  <c r="C311605" i="94" s="1"/>
  <c r="C311581" i="94"/>
  <c r="C311591" i="94" s="1"/>
  <c r="C311604" i="94" s="1"/>
  <c r="C311577" i="94"/>
  <c r="C311587" i="94" s="1"/>
  <c r="C311600" i="94" s="1"/>
  <c r="C311574" i="94"/>
  <c r="C311584" i="94" s="1"/>
  <c r="C311597" i="94" s="1"/>
  <c r="C311573" i="94"/>
  <c r="C311572" i="94"/>
  <c r="C311571" i="94"/>
  <c r="C311569" i="94"/>
  <c r="C311567" i="94"/>
  <c r="C311566" i="94"/>
  <c r="C311564" i="94"/>
  <c r="C311520" i="94"/>
  <c r="C311519" i="94"/>
  <c r="C311518" i="94"/>
  <c r="C311583" i="94" s="1"/>
  <c r="C311593" i="94" s="1"/>
  <c r="C311606" i="94" s="1"/>
  <c r="C311517" i="94"/>
  <c r="C311516" i="94"/>
  <c r="C311515" i="94"/>
  <c r="C311514" i="94"/>
  <c r="C311579" i="94" s="1"/>
  <c r="C311589" i="94" s="1"/>
  <c r="C311602" i="94" s="1"/>
  <c r="C311513" i="94"/>
  <c r="C311568" i="94" s="1"/>
  <c r="C311578" i="94" s="1"/>
  <c r="C311588" i="94" s="1"/>
  <c r="C311601" i="94" s="1"/>
  <c r="C311512" i="94"/>
  <c r="C311511" i="94"/>
  <c r="C311510" i="94"/>
  <c r="C311565" i="94" s="1"/>
  <c r="C311509" i="94"/>
  <c r="C311508" i="94"/>
  <c r="C311507" i="94"/>
  <c r="C311506" i="94"/>
  <c r="C311505" i="94"/>
  <c r="C311504" i="94"/>
  <c r="C311503" i="94"/>
  <c r="C311502" i="94"/>
  <c r="C311409" i="94"/>
  <c r="C311408" i="94"/>
  <c r="C311407" i="94"/>
  <c r="C311618" i="94" s="1"/>
  <c r="C311406" i="94"/>
  <c r="C311405" i="94"/>
  <c r="C311616" i="94" s="1"/>
  <c r="C311404" i="94"/>
  <c r="C311403" i="94"/>
  <c r="C311402" i="94"/>
  <c r="C311615" i="94" s="1"/>
  <c r="C311401" i="94"/>
  <c r="C311400" i="94"/>
  <c r="C311399" i="94"/>
  <c r="C311398" i="94"/>
  <c r="C311397" i="94"/>
  <c r="C311396" i="94"/>
  <c r="C311395" i="94"/>
  <c r="C311380" i="94"/>
  <c r="C311376" i="94"/>
  <c r="C311374" i="94"/>
  <c r="C311369" i="94"/>
  <c r="C311367" i="94"/>
  <c r="C311366" i="94"/>
  <c r="C311365" i="94"/>
  <c r="C311361" i="94"/>
  <c r="C311364" i="94" s="1"/>
  <c r="C311360" i="94"/>
  <c r="C311359" i="94"/>
  <c r="C311358" i="94"/>
  <c r="C311357" i="94"/>
  <c r="C311356" i="94"/>
  <c r="C311324" i="94"/>
  <c r="C311322" i="94"/>
  <c r="C295238" i="94"/>
  <c r="C295235" i="94"/>
  <c r="C295231" i="94"/>
  <c r="C295233" i="94" s="1"/>
  <c r="C295226" i="94"/>
  <c r="C295225" i="94"/>
  <c r="C295199" i="94"/>
  <c r="C295209" i="94" s="1"/>
  <c r="C295198" i="94"/>
  <c r="C295208" i="94" s="1"/>
  <c r="C295221" i="94" s="1"/>
  <c r="C295195" i="94"/>
  <c r="C295205" i="94" s="1"/>
  <c r="C295218" i="94" s="1"/>
  <c r="C295190" i="94"/>
  <c r="C295200" i="94" s="1"/>
  <c r="C295213" i="94" s="1"/>
  <c r="C295189" i="94"/>
  <c r="C295188" i="94"/>
  <c r="C295187" i="94"/>
  <c r="C295185" i="94"/>
  <c r="C295182" i="94"/>
  <c r="C295180" i="94"/>
  <c r="C295136" i="94"/>
  <c r="C295135" i="94"/>
  <c r="C295134" i="94"/>
  <c r="C295133" i="94"/>
  <c r="C295132" i="94"/>
  <c r="C295197" i="94" s="1"/>
  <c r="C295207" i="94" s="1"/>
  <c r="C295220" i="94" s="1"/>
  <c r="C295131" i="94"/>
  <c r="C295186" i="94" s="1"/>
  <c r="C295130" i="94"/>
  <c r="C295129" i="94"/>
  <c r="C295184" i="94" s="1"/>
  <c r="C295194" i="94" s="1"/>
  <c r="C295204" i="94" s="1"/>
  <c r="C295217" i="94" s="1"/>
  <c r="C295128" i="94"/>
  <c r="C295127" i="94"/>
  <c r="C295192" i="94" s="1"/>
  <c r="C295202" i="94" s="1"/>
  <c r="C295215" i="94" s="1"/>
  <c r="C295126" i="94"/>
  <c r="C295125" i="94"/>
  <c r="C295124" i="94"/>
  <c r="C295123" i="94"/>
  <c r="C295122" i="94"/>
  <c r="C295121" i="94"/>
  <c r="C295120" i="94"/>
  <c r="C295119" i="94"/>
  <c r="C295118" i="94"/>
  <c r="C295025" i="94"/>
  <c r="C295236" i="94" s="1"/>
  <c r="C295024" i="94"/>
  <c r="C295023" i="94"/>
  <c r="C295234" i="94" s="1"/>
  <c r="C295022" i="94"/>
  <c r="C295021" i="94"/>
  <c r="C295232" i="94" s="1"/>
  <c r="C295020" i="94"/>
  <c r="C295019" i="94"/>
  <c r="C295018" i="94"/>
  <c r="C295017" i="94"/>
  <c r="C295016" i="94"/>
  <c r="C295015" i="94"/>
  <c r="C295014" i="94"/>
  <c r="C295013" i="94"/>
  <c r="C295012" i="94"/>
  <c r="C295011" i="94"/>
  <c r="C294996" i="94"/>
  <c r="C294992" i="94"/>
  <c r="C294990" i="94"/>
  <c r="C294983" i="94"/>
  <c r="C294982" i="94"/>
  <c r="C294981" i="94"/>
  <c r="C294980" i="94"/>
  <c r="C294978" i="94"/>
  <c r="C294977" i="94"/>
  <c r="C295005" i="94" s="1"/>
  <c r="C294976" i="94"/>
  <c r="C294975" i="94"/>
  <c r="C294974" i="94"/>
  <c r="C294973" i="94"/>
  <c r="C294972" i="94"/>
  <c r="C294938" i="94"/>
  <c r="C294940" i="94" s="1"/>
  <c r="C278854" i="94"/>
  <c r="C278848" i="94"/>
  <c r="C278842" i="94"/>
  <c r="C278841" i="94"/>
  <c r="C278815" i="94"/>
  <c r="C278825" i="94" s="1"/>
  <c r="C278838" i="94" s="1"/>
  <c r="C278811" i="94"/>
  <c r="C278821" i="94" s="1"/>
  <c r="C278834" i="94" s="1"/>
  <c r="C278808" i="94"/>
  <c r="C278818" i="94" s="1"/>
  <c r="C278831" i="94" s="1"/>
  <c r="C278805" i="94"/>
  <c r="C278804" i="94"/>
  <c r="C278803" i="94"/>
  <c r="C278801" i="94"/>
  <c r="C278800" i="94"/>
  <c r="C278798" i="94"/>
  <c r="C278752" i="94"/>
  <c r="C278751" i="94"/>
  <c r="C278750" i="94"/>
  <c r="C278749" i="94"/>
  <c r="C278814" i="94" s="1"/>
  <c r="C278824" i="94" s="1"/>
  <c r="C278837" i="94" s="1"/>
  <c r="C278748" i="94"/>
  <c r="C278813" i="94" s="1"/>
  <c r="C278823" i="94" s="1"/>
  <c r="C278836" i="94" s="1"/>
  <c r="C278747" i="94"/>
  <c r="C278802" i="94" s="1"/>
  <c r="C278812" i="94" s="1"/>
  <c r="C278822" i="94" s="1"/>
  <c r="C278746" i="94"/>
  <c r="C278745" i="94"/>
  <c r="C278810" i="94" s="1"/>
  <c r="C278820" i="94" s="1"/>
  <c r="C278833" i="94" s="1"/>
  <c r="C278744" i="94"/>
  <c r="C278799" i="94" s="1"/>
  <c r="C278743" i="94"/>
  <c r="C278742" i="94"/>
  <c r="C278797" i="94" s="1"/>
  <c r="C278807" i="94" s="1"/>
  <c r="C278817" i="94" s="1"/>
  <c r="C278830" i="94" s="1"/>
  <c r="C278741" i="94"/>
  <c r="C278740" i="94"/>
  <c r="C278739" i="94"/>
  <c r="C278738" i="94"/>
  <c r="C278737" i="94"/>
  <c r="C278736" i="94"/>
  <c r="C278735" i="94"/>
  <c r="C278734" i="94"/>
  <c r="C278641" i="94"/>
  <c r="C278852" i="94" s="1"/>
  <c r="C278640" i="94"/>
  <c r="C278639" i="94"/>
  <c r="C278850" i="94" s="1"/>
  <c r="C278638" i="94"/>
  <c r="C278637" i="94"/>
  <c r="C278636" i="94"/>
  <c r="C278635" i="94"/>
  <c r="C278847" i="94" s="1"/>
  <c r="C278851" i="94" s="1"/>
  <c r="C278634" i="94"/>
  <c r="C278633" i="94"/>
  <c r="C278632" i="94"/>
  <c r="C278631" i="94"/>
  <c r="C278630" i="94"/>
  <c r="C278629" i="94"/>
  <c r="C278628" i="94"/>
  <c r="C278627" i="94"/>
  <c r="C278612" i="94"/>
  <c r="C278608" i="94"/>
  <c r="C278606" i="94"/>
  <c r="C278599" i="94"/>
  <c r="C278598" i="94"/>
  <c r="C278597" i="94"/>
  <c r="C278593" i="94"/>
  <c r="C278594" i="94" s="1"/>
  <c r="C278595" i="94" s="1"/>
  <c r="C278592" i="94"/>
  <c r="C278591" i="94"/>
  <c r="C278590" i="94"/>
  <c r="C278589" i="94"/>
  <c r="C278588" i="94"/>
  <c r="C278556" i="94"/>
  <c r="C278554" i="94"/>
  <c r="C262470" i="94"/>
  <c r="C262458" i="94"/>
  <c r="C262457" i="94"/>
  <c r="C262449" i="94"/>
  <c r="C262429" i="94"/>
  <c r="C262439" i="94" s="1"/>
  <c r="C262425" i="94"/>
  <c r="C262435" i="94" s="1"/>
  <c r="C262448" i="94" s="1"/>
  <c r="C262421" i="94"/>
  <c r="C262420" i="94"/>
  <c r="C262419" i="94"/>
  <c r="C262416" i="94"/>
  <c r="C262413" i="94"/>
  <c r="C262368" i="94"/>
  <c r="C262367" i="94"/>
  <c r="C262366" i="94"/>
  <c r="C262431" i="94" s="1"/>
  <c r="C262441" i="94" s="1"/>
  <c r="C262454" i="94" s="1"/>
  <c r="C262365" i="94"/>
  <c r="C262430" i="94" s="1"/>
  <c r="C262440" i="94" s="1"/>
  <c r="C262453" i="94" s="1"/>
  <c r="C262364" i="94"/>
  <c r="C262363" i="94"/>
  <c r="C262418" i="94" s="1"/>
  <c r="C262428" i="94" s="1"/>
  <c r="C262438" i="94" s="1"/>
  <c r="C262451" i="94" s="1"/>
  <c r="C262362" i="94"/>
  <c r="C262361" i="94"/>
  <c r="C262426" i="94" s="1"/>
  <c r="C262436" i="94" s="1"/>
  <c r="C262360" i="94"/>
  <c r="C262415" i="94" s="1"/>
  <c r="C262359" i="94"/>
  <c r="C262414" i="94" s="1"/>
  <c r="C262424" i="94" s="1"/>
  <c r="C262434" i="94" s="1"/>
  <c r="C262447" i="94" s="1"/>
  <c r="C262358" i="94"/>
  <c r="C262357" i="94"/>
  <c r="C262412" i="94" s="1"/>
  <c r="C262356" i="94"/>
  <c r="C262355" i="94"/>
  <c r="C262354" i="94"/>
  <c r="C262353" i="94"/>
  <c r="C262352" i="94"/>
  <c r="C262351" i="94"/>
  <c r="C262350" i="94"/>
  <c r="C262257" i="94"/>
  <c r="C262468" i="94" s="1"/>
  <c r="C262256" i="94"/>
  <c r="C262255" i="94"/>
  <c r="C262254" i="94"/>
  <c r="C262465" i="94" s="1"/>
  <c r="C262253" i="94"/>
  <c r="C262252" i="94"/>
  <c r="C262251" i="94"/>
  <c r="C262250" i="94"/>
  <c r="C262463" i="94" s="1"/>
  <c r="C262249" i="94"/>
  <c r="C262248" i="94"/>
  <c r="C262247" i="94"/>
  <c r="C262246" i="94"/>
  <c r="C262245" i="94"/>
  <c r="C262244" i="94"/>
  <c r="C262243" i="94"/>
  <c r="C262228" i="94"/>
  <c r="C262224" i="94"/>
  <c r="C262222" i="94"/>
  <c r="C262215" i="94"/>
  <c r="C262214" i="94"/>
  <c r="C262213" i="94"/>
  <c r="C262217" i="94" s="1"/>
  <c r="C262209" i="94"/>
  <c r="C262208" i="94"/>
  <c r="C262207" i="94"/>
  <c r="C262206" i="94"/>
  <c r="C262205" i="94"/>
  <c r="C262204" i="94"/>
  <c r="C262172" i="94"/>
  <c r="C262170" i="94"/>
  <c r="C246086" i="94"/>
  <c r="C246074" i="94"/>
  <c r="C246073" i="94"/>
  <c r="C246050" i="94"/>
  <c r="C246063" i="94" s="1"/>
  <c r="C246045" i="94"/>
  <c r="C246055" i="94" s="1"/>
  <c r="C246068" i="94" s="1"/>
  <c r="C246042" i="94"/>
  <c r="C246052" i="94" s="1"/>
  <c r="C246065" i="94" s="1"/>
  <c r="C246038" i="94"/>
  <c r="C246048" i="94" s="1"/>
  <c r="C246061" i="94" s="1"/>
  <c r="C246037" i="94"/>
  <c r="C246036" i="94"/>
  <c r="C246035" i="94"/>
  <c r="C246032" i="94"/>
  <c r="C246030" i="94"/>
  <c r="C246029" i="94"/>
  <c r="C245984" i="94"/>
  <c r="C245983" i="94"/>
  <c r="C245982" i="94"/>
  <c r="C246047" i="94" s="1"/>
  <c r="C246057" i="94" s="1"/>
  <c r="C246070" i="94" s="1"/>
  <c r="C245981" i="94"/>
  <c r="C246046" i="94" s="1"/>
  <c r="C246056" i="94" s="1"/>
  <c r="C246069" i="94" s="1"/>
  <c r="C245980" i="94"/>
  <c r="C245979" i="94"/>
  <c r="C245978" i="94"/>
  <c r="C245977" i="94"/>
  <c r="C245976" i="94"/>
  <c r="C246031" i="94" s="1"/>
  <c r="C246041" i="94" s="1"/>
  <c r="C246051" i="94" s="1"/>
  <c r="C246064" i="94" s="1"/>
  <c r="C245975" i="94"/>
  <c r="C246040" i="94" s="1"/>
  <c r="C245974" i="94"/>
  <c r="C246039" i="94" s="1"/>
  <c r="C246049" i="94" s="1"/>
  <c r="C246062" i="94" s="1"/>
  <c r="C245973" i="94"/>
  <c r="C246028" i="94" s="1"/>
  <c r="C245972" i="94"/>
  <c r="C245971" i="94"/>
  <c r="C245970" i="94"/>
  <c r="C245969" i="94"/>
  <c r="C245968" i="94"/>
  <c r="C245967" i="94"/>
  <c r="C245966" i="94"/>
  <c r="C245873" i="94"/>
  <c r="C245872" i="94"/>
  <c r="C245871" i="94"/>
  <c r="C245870" i="94"/>
  <c r="C245869" i="94"/>
  <c r="C245868" i="94"/>
  <c r="C245867" i="94"/>
  <c r="C245866" i="94"/>
  <c r="C246079" i="94" s="1"/>
  <c r="C246082" i="94" s="1"/>
  <c r="C245865" i="94"/>
  <c r="C245864" i="94"/>
  <c r="C245863" i="94"/>
  <c r="C245862" i="94"/>
  <c r="C245861" i="94"/>
  <c r="C245860" i="94"/>
  <c r="C245859" i="94"/>
  <c r="C245844" i="94"/>
  <c r="C245840" i="94"/>
  <c r="C245838" i="94"/>
  <c r="C245831" i="94"/>
  <c r="C245830" i="94"/>
  <c r="C245829" i="94"/>
  <c r="C245833" i="94" s="1"/>
  <c r="C245825" i="94"/>
  <c r="C245853" i="94" s="1"/>
  <c r="C245824" i="94"/>
  <c r="C245823" i="94"/>
  <c r="C245822" i="94"/>
  <c r="C245821" i="94"/>
  <c r="C245820" i="94"/>
  <c r="C245788" i="94"/>
  <c r="C245842" i="94" s="1"/>
  <c r="C245786" i="94"/>
  <c r="C229702" i="94"/>
  <c r="C229695" i="94"/>
  <c r="C229690" i="94"/>
  <c r="C229689" i="94"/>
  <c r="C229674" i="94"/>
  <c r="C229676" i="94" s="1"/>
  <c r="C229687" i="94" s="1"/>
  <c r="C229662" i="94"/>
  <c r="C229672" i="94" s="1"/>
  <c r="C229661" i="94"/>
  <c r="C229671" i="94" s="1"/>
  <c r="C229684" i="94" s="1"/>
  <c r="C229659" i="94"/>
  <c r="C229669" i="94" s="1"/>
  <c r="C229682" i="94" s="1"/>
  <c r="C229653" i="94"/>
  <c r="C229663" i="94" s="1"/>
  <c r="C229673" i="94" s="1"/>
  <c r="C229686" i="94" s="1"/>
  <c r="C229652" i="94"/>
  <c r="C229651" i="94"/>
  <c r="C229647" i="94"/>
  <c r="C229645" i="94"/>
  <c r="C229655" i="94" s="1"/>
  <c r="C229665" i="94" s="1"/>
  <c r="C229678" i="94" s="1"/>
  <c r="C229600" i="94"/>
  <c r="C229599" i="94"/>
  <c r="C229598" i="94"/>
  <c r="C229597" i="94"/>
  <c r="C229596" i="94"/>
  <c r="C229595" i="94"/>
  <c r="C229594" i="94"/>
  <c r="C229649" i="94" s="1"/>
  <c r="C229593" i="94"/>
  <c r="C229648" i="94" s="1"/>
  <c r="C229658" i="94" s="1"/>
  <c r="C229668" i="94" s="1"/>
  <c r="C229681" i="94" s="1"/>
  <c r="C229592" i="94"/>
  <c r="C229591" i="94"/>
  <c r="C229590" i="94"/>
  <c r="C229589" i="94"/>
  <c r="C229644" i="94" s="1"/>
  <c r="C229654" i="94" s="1"/>
  <c r="C229664" i="94" s="1"/>
  <c r="C229677" i="94" s="1"/>
  <c r="C229588" i="94"/>
  <c r="C229587" i="94"/>
  <c r="C229586" i="94"/>
  <c r="C229585" i="94"/>
  <c r="C229584" i="94"/>
  <c r="C229583" i="94"/>
  <c r="C229582" i="94"/>
  <c r="C229489" i="94"/>
  <c r="C229700" i="94" s="1"/>
  <c r="C229488" i="94"/>
  <c r="C229487" i="94"/>
  <c r="C229486" i="94"/>
  <c r="C229485" i="94"/>
  <c r="C229484" i="94"/>
  <c r="C229483" i="94"/>
  <c r="C229685" i="94" s="1"/>
  <c r="C229482" i="94"/>
  <c r="C229481" i="94"/>
  <c r="C229480" i="94"/>
  <c r="C229479" i="94"/>
  <c r="C229478" i="94"/>
  <c r="C229477" i="94"/>
  <c r="C229476" i="94"/>
  <c r="C229475" i="94"/>
  <c r="C229469" i="94"/>
  <c r="C229460" i="94"/>
  <c r="C229456" i="94"/>
  <c r="C229454" i="94"/>
  <c r="C229447" i="94"/>
  <c r="C229446" i="94"/>
  <c r="C229445" i="94"/>
  <c r="C229441" i="94"/>
  <c r="C229440" i="94"/>
  <c r="C229444" i="94" s="1"/>
  <c r="C229439" i="94"/>
  <c r="C229438" i="94"/>
  <c r="C229437" i="94"/>
  <c r="C229436" i="94"/>
  <c r="C229402" i="94"/>
  <c r="C229404" i="94" s="1"/>
  <c r="C213318" i="94"/>
  <c r="C213306" i="94"/>
  <c r="C213305" i="94"/>
  <c r="C213278" i="94"/>
  <c r="C213288" i="94" s="1"/>
  <c r="C213301" i="94" s="1"/>
  <c r="C213277" i="94"/>
  <c r="C213287" i="94" s="1"/>
  <c r="C213300" i="94" s="1"/>
  <c r="C213273" i="94"/>
  <c r="C213283" i="94" s="1"/>
  <c r="C213270" i="94"/>
  <c r="C213280" i="94" s="1"/>
  <c r="C213293" i="94" s="1"/>
  <c r="C213269" i="94"/>
  <c r="C213268" i="94"/>
  <c r="C213267" i="94"/>
  <c r="C213263" i="94"/>
  <c r="C213262" i="94"/>
  <c r="C213261" i="94"/>
  <c r="C213260" i="94"/>
  <c r="C213216" i="94"/>
  <c r="C213215" i="94"/>
  <c r="C213214" i="94"/>
  <c r="C213279" i="94" s="1"/>
  <c r="C213289" i="94" s="1"/>
  <c r="C213302" i="94" s="1"/>
  <c r="C213213" i="94"/>
  <c r="C213212" i="94"/>
  <c r="C213211" i="94"/>
  <c r="C213210" i="94"/>
  <c r="C213209" i="94"/>
  <c r="C213264" i="94" s="1"/>
  <c r="C213274" i="94" s="1"/>
  <c r="C213284" i="94" s="1"/>
  <c r="C213297" i="94" s="1"/>
  <c r="C213208" i="94"/>
  <c r="C213207" i="94"/>
  <c r="C213272" i="94" s="1"/>
  <c r="C213282" i="94" s="1"/>
  <c r="C213295" i="94" s="1"/>
  <c r="C213206" i="94"/>
  <c r="C213271" i="94" s="1"/>
  <c r="C213281" i="94" s="1"/>
  <c r="C213294" i="94" s="1"/>
  <c r="C213205" i="94"/>
  <c r="C213204" i="94"/>
  <c r="C213203" i="94"/>
  <c r="C213202" i="94"/>
  <c r="C213201" i="94"/>
  <c r="C213200" i="94"/>
  <c r="C213199" i="94"/>
  <c r="C213198" i="94"/>
  <c r="C213105" i="94"/>
  <c r="C213104" i="94"/>
  <c r="C213103" i="94"/>
  <c r="C213102" i="94"/>
  <c r="C213101" i="94"/>
  <c r="C213100" i="94"/>
  <c r="C213099" i="94"/>
  <c r="C213098" i="94"/>
  <c r="C213311" i="94" s="1"/>
  <c r="C213316" i="94" s="1"/>
  <c r="C213097" i="94"/>
  <c r="C213096" i="94"/>
  <c r="C213095" i="94"/>
  <c r="C213094" i="94"/>
  <c r="C213093" i="94"/>
  <c r="C213092" i="94"/>
  <c r="C213091" i="94"/>
  <c r="C213076" i="94"/>
  <c r="C213072" i="94"/>
  <c r="C213070" i="94"/>
  <c r="C213063" i="94"/>
  <c r="C213062" i="94"/>
  <c r="C213061" i="94"/>
  <c r="C213057" i="94"/>
  <c r="C213056" i="94"/>
  <c r="C213055" i="94"/>
  <c r="C213054" i="94"/>
  <c r="C213053" i="94"/>
  <c r="C213052" i="94"/>
  <c r="C213018" i="94"/>
  <c r="C213020" i="94" s="1"/>
  <c r="C196934" i="94"/>
  <c r="C196922" i="94"/>
  <c r="C196921" i="94"/>
  <c r="C196914" i="94"/>
  <c r="C196895" i="94"/>
  <c r="C196905" i="94" s="1"/>
  <c r="C196918" i="94" s="1"/>
  <c r="C196894" i="94"/>
  <c r="C196904" i="94" s="1"/>
  <c r="C196917" i="94" s="1"/>
  <c r="C196891" i="94"/>
  <c r="C196901" i="94" s="1"/>
  <c r="C196890" i="94"/>
  <c r="C196900" i="94" s="1"/>
  <c r="C196913" i="94" s="1"/>
  <c r="C196886" i="94"/>
  <c r="C196896" i="94" s="1"/>
  <c r="C196885" i="94"/>
  <c r="C196884" i="94"/>
  <c r="C196883" i="94"/>
  <c r="C196882" i="94"/>
  <c r="C196881" i="94"/>
  <c r="C196876" i="94"/>
  <c r="C196832" i="94"/>
  <c r="C196831" i="94"/>
  <c r="C196830" i="94"/>
  <c r="C196829" i="94"/>
  <c r="C196828" i="94"/>
  <c r="C196893" i="94" s="1"/>
  <c r="C196903" i="94" s="1"/>
  <c r="C196916" i="94" s="1"/>
  <c r="C196827" i="94"/>
  <c r="C196892" i="94" s="1"/>
  <c r="C196902" i="94" s="1"/>
  <c r="C196915" i="94" s="1"/>
  <c r="C196826" i="94"/>
  <c r="C196825" i="94"/>
  <c r="C196880" i="94" s="1"/>
  <c r="C196824" i="94"/>
  <c r="C196823" i="94"/>
  <c r="C196906" i="94" s="1"/>
  <c r="C196822" i="94"/>
  <c r="C196877" i="94" s="1"/>
  <c r="C196887" i="94" s="1"/>
  <c r="C196897" i="94" s="1"/>
  <c r="C196910" i="94" s="1"/>
  <c r="C196821" i="94"/>
  <c r="C196820" i="94"/>
  <c r="C196819" i="94"/>
  <c r="C196818" i="94"/>
  <c r="C196817" i="94"/>
  <c r="C196816" i="94"/>
  <c r="C196815" i="94"/>
  <c r="C196814" i="94"/>
  <c r="C196721" i="94"/>
  <c r="C196720" i="94"/>
  <c r="C196719" i="94"/>
  <c r="C196718" i="94"/>
  <c r="C196929" i="94" s="1"/>
  <c r="C196717" i="94"/>
  <c r="C196716" i="94"/>
  <c r="C196715" i="94"/>
  <c r="C196927" i="94" s="1"/>
  <c r="C196930" i="94" s="1"/>
  <c r="C196714" i="94"/>
  <c r="C196713" i="94"/>
  <c r="C196712" i="94"/>
  <c r="C196711" i="94"/>
  <c r="C196710" i="94"/>
  <c r="C196709" i="94"/>
  <c r="C196708" i="94"/>
  <c r="C196707" i="94"/>
  <c r="C196692" i="94"/>
  <c r="C196688" i="94"/>
  <c r="C196686" i="94"/>
  <c r="C196679" i="94"/>
  <c r="C196678" i="94"/>
  <c r="C196677" i="94"/>
  <c r="C196673" i="94"/>
  <c r="C196676" i="94" s="1"/>
  <c r="C196672" i="94"/>
  <c r="C196671" i="94"/>
  <c r="C196670" i="94"/>
  <c r="C196669" i="94"/>
  <c r="C196668" i="94"/>
  <c r="C196634" i="94"/>
  <c r="C196636" i="94" s="1"/>
  <c r="C180550" i="94"/>
  <c r="C180543" i="94"/>
  <c r="C180538" i="94"/>
  <c r="C180537" i="94"/>
  <c r="C180511" i="94"/>
  <c r="C180521" i="94" s="1"/>
  <c r="C180534" i="94" s="1"/>
  <c r="C180507" i="94"/>
  <c r="C180517" i="94" s="1"/>
  <c r="C180530" i="94" s="1"/>
  <c r="C180504" i="94"/>
  <c r="C180514" i="94" s="1"/>
  <c r="C180527" i="94" s="1"/>
  <c r="C180501" i="94"/>
  <c r="C180500" i="94"/>
  <c r="C180499" i="94"/>
  <c r="C180497" i="94"/>
  <c r="C180496" i="94"/>
  <c r="C180495" i="94"/>
  <c r="C180494" i="94"/>
  <c r="C180448" i="94"/>
  <c r="C180447" i="94"/>
  <c r="C180446" i="94"/>
  <c r="C180445" i="94"/>
  <c r="C180510" i="94" s="1"/>
  <c r="C180520" i="94" s="1"/>
  <c r="C180533" i="94" s="1"/>
  <c r="C180444" i="94"/>
  <c r="C180509" i="94" s="1"/>
  <c r="C180519" i="94" s="1"/>
  <c r="C180532" i="94" s="1"/>
  <c r="C180443" i="94"/>
  <c r="C180498" i="94" s="1"/>
  <c r="C180508" i="94" s="1"/>
  <c r="C180518" i="94" s="1"/>
  <c r="C180531" i="94" s="1"/>
  <c r="C180442" i="94"/>
  <c r="C180441" i="94"/>
  <c r="C180506" i="94" s="1"/>
  <c r="C180516" i="94" s="1"/>
  <c r="C180529" i="94" s="1"/>
  <c r="C180440" i="94"/>
  <c r="C180439" i="94"/>
  <c r="C180438" i="94"/>
  <c r="C180493" i="94" s="1"/>
  <c r="C180503" i="94" s="1"/>
  <c r="C180513" i="94" s="1"/>
  <c r="C180526" i="94" s="1"/>
  <c r="C180437" i="94"/>
  <c r="C180436" i="94"/>
  <c r="C180435" i="94"/>
  <c r="C180434" i="94"/>
  <c r="C180433" i="94"/>
  <c r="C180432" i="94"/>
  <c r="C180431" i="94"/>
  <c r="C180430" i="94"/>
  <c r="C180337" i="94"/>
  <c r="C180336" i="94"/>
  <c r="C180547" i="94" s="1"/>
  <c r="C180335" i="94"/>
  <c r="C180546" i="94" s="1"/>
  <c r="C180334" i="94"/>
  <c r="C180333" i="94"/>
  <c r="C180332" i="94"/>
  <c r="C180331" i="94"/>
  <c r="C180330" i="94"/>
  <c r="C180329" i="94"/>
  <c r="C180328" i="94"/>
  <c r="C180327" i="94"/>
  <c r="C180326" i="94"/>
  <c r="C180325" i="94"/>
  <c r="C180324" i="94"/>
  <c r="C180323" i="94"/>
  <c r="C180308" i="94"/>
  <c r="C180306" i="94"/>
  <c r="C180304" i="94"/>
  <c r="C180302" i="94"/>
  <c r="C180295" i="94"/>
  <c r="C180294" i="94"/>
  <c r="C180293" i="94"/>
  <c r="C180292" i="94"/>
  <c r="C180290" i="94"/>
  <c r="C180289" i="94"/>
  <c r="C180288" i="94"/>
  <c r="C180317" i="94" s="1"/>
  <c r="C180287" i="94"/>
  <c r="C180286" i="94"/>
  <c r="C180285" i="94"/>
  <c r="C180284" i="94"/>
  <c r="C180250" i="94"/>
  <c r="C180252" i="94" s="1"/>
  <c r="C164166" i="94"/>
  <c r="C164154" i="94"/>
  <c r="C164153" i="94"/>
  <c r="C164148" i="94"/>
  <c r="C164125" i="94"/>
  <c r="C164135" i="94" s="1"/>
  <c r="C164120" i="94"/>
  <c r="C164130" i="94" s="1"/>
  <c r="C164143" i="94" s="1"/>
  <c r="C164117" i="94"/>
  <c r="C164116" i="94"/>
  <c r="C164115" i="94"/>
  <c r="C164110" i="94"/>
  <c r="C164109" i="94"/>
  <c r="C164108" i="94"/>
  <c r="C164064" i="94"/>
  <c r="C164063" i="94"/>
  <c r="C164062" i="94"/>
  <c r="C164127" i="94" s="1"/>
  <c r="C164137" i="94" s="1"/>
  <c r="C164150" i="94" s="1"/>
  <c r="C164061" i="94"/>
  <c r="C164126" i="94" s="1"/>
  <c r="C164136" i="94" s="1"/>
  <c r="C164149" i="94" s="1"/>
  <c r="C164060" i="94"/>
  <c r="C164059" i="94"/>
  <c r="C164114" i="94" s="1"/>
  <c r="C164124" i="94" s="1"/>
  <c r="C164134" i="94" s="1"/>
  <c r="C164147" i="94" s="1"/>
  <c r="C164058" i="94"/>
  <c r="C164057" i="94"/>
  <c r="C164056" i="94"/>
  <c r="C164111" i="94" s="1"/>
  <c r="C164121" i="94" s="1"/>
  <c r="C164131" i="94" s="1"/>
  <c r="C164144" i="94" s="1"/>
  <c r="C164055" i="94"/>
  <c r="C164054" i="94"/>
  <c r="C164119" i="94" s="1"/>
  <c r="C164129" i="94" s="1"/>
  <c r="C164142" i="94" s="1"/>
  <c r="C164053" i="94"/>
  <c r="C164118" i="94" s="1"/>
  <c r="C164128" i="94" s="1"/>
  <c r="C164141" i="94" s="1"/>
  <c r="C164052" i="94"/>
  <c r="C164051" i="94"/>
  <c r="C164050" i="94"/>
  <c r="C164049" i="94"/>
  <c r="C164048" i="94"/>
  <c r="C164047" i="94"/>
  <c r="C164046" i="94"/>
  <c r="C163953" i="94"/>
  <c r="C163952" i="94"/>
  <c r="C163951" i="94"/>
  <c r="C164162" i="94" s="1"/>
  <c r="C163950" i="94"/>
  <c r="C163949" i="94"/>
  <c r="C163948" i="94"/>
  <c r="C163947" i="94"/>
  <c r="C163946" i="94"/>
  <c r="C164159" i="94" s="1"/>
  <c r="C164164" i="94" s="1"/>
  <c r="C163945" i="94"/>
  <c r="C163944" i="94"/>
  <c r="C163943" i="94"/>
  <c r="C163942" i="94"/>
  <c r="C163941" i="94"/>
  <c r="C163940" i="94"/>
  <c r="C163939" i="94"/>
  <c r="C163924" i="94"/>
  <c r="C163920" i="94"/>
  <c r="C163918" i="94"/>
  <c r="C163911" i="94"/>
  <c r="C163910" i="94"/>
  <c r="C163909" i="94"/>
  <c r="C163905" i="94"/>
  <c r="C163904" i="94"/>
  <c r="C163933" i="94" s="1"/>
  <c r="C163903" i="94"/>
  <c r="C163902" i="94"/>
  <c r="C163901" i="94"/>
  <c r="C163900" i="94"/>
  <c r="C163868" i="94"/>
  <c r="C163866" i="94"/>
  <c r="C147782" i="94"/>
  <c r="C147770" i="94"/>
  <c r="C147769" i="94"/>
  <c r="C147753" i="94"/>
  <c r="C147766" i="94" s="1"/>
  <c r="C147742" i="94"/>
  <c r="C147752" i="94" s="1"/>
  <c r="C147765" i="94" s="1"/>
  <c r="C147741" i="94"/>
  <c r="C147751" i="94" s="1"/>
  <c r="C147733" i="94"/>
  <c r="C147732" i="94"/>
  <c r="C147731" i="94"/>
  <c r="C147730" i="94"/>
  <c r="C147729" i="94"/>
  <c r="C147680" i="94"/>
  <c r="C147679" i="94"/>
  <c r="C147678" i="94"/>
  <c r="C147743" i="94" s="1"/>
  <c r="C147677" i="94"/>
  <c r="C147676" i="94"/>
  <c r="C147675" i="94"/>
  <c r="C147740" i="94" s="1"/>
  <c r="C147750" i="94" s="1"/>
  <c r="C147763" i="94" s="1"/>
  <c r="C147674" i="94"/>
  <c r="C147673" i="94"/>
  <c r="C147728" i="94" s="1"/>
  <c r="C147738" i="94" s="1"/>
  <c r="C147748" i="94" s="1"/>
  <c r="C147761" i="94" s="1"/>
  <c r="C147672" i="94"/>
  <c r="C147727" i="94" s="1"/>
  <c r="C147737" i="94" s="1"/>
  <c r="C147747" i="94" s="1"/>
  <c r="C147760" i="94" s="1"/>
  <c r="C147671" i="94"/>
  <c r="C147670" i="94"/>
  <c r="C147669" i="94"/>
  <c r="C147724" i="94" s="1"/>
  <c r="C147734" i="94" s="1"/>
  <c r="C147744" i="94" s="1"/>
  <c r="C147757" i="94" s="1"/>
  <c r="C147668" i="94"/>
  <c r="C147667" i="94"/>
  <c r="C147666" i="94"/>
  <c r="C147665" i="94"/>
  <c r="C147664" i="94"/>
  <c r="C147663" i="94"/>
  <c r="C147662" i="94"/>
  <c r="C147569" i="94"/>
  <c r="C147780" i="94" s="1"/>
  <c r="C147568" i="94"/>
  <c r="C147567" i="94"/>
  <c r="C147566" i="94"/>
  <c r="C147565" i="94"/>
  <c r="C147776" i="94" s="1"/>
  <c r="C147564" i="94"/>
  <c r="C147563" i="94"/>
  <c r="C147562" i="94"/>
  <c r="C147775" i="94" s="1"/>
  <c r="C147561" i="94"/>
  <c r="C147560" i="94"/>
  <c r="C147559" i="94"/>
  <c r="C147558" i="94"/>
  <c r="C147557" i="94"/>
  <c r="C147556" i="94"/>
  <c r="C147555" i="94"/>
  <c r="C147540" i="94"/>
  <c r="C147536" i="94"/>
  <c r="C147534" i="94"/>
  <c r="C147527" i="94"/>
  <c r="C147526" i="94"/>
  <c r="C147525" i="94"/>
  <c r="C147524" i="94"/>
  <c r="C147521" i="94"/>
  <c r="C147520" i="94"/>
  <c r="C147522" i="94" s="1"/>
  <c r="C147519" i="94"/>
  <c r="C147518" i="94"/>
  <c r="C147517" i="94"/>
  <c r="C147516" i="94"/>
  <c r="C147482" i="94"/>
  <c r="C147484" i="94" s="1"/>
  <c r="C131398" i="94"/>
  <c r="C131386" i="94"/>
  <c r="C131385" i="94"/>
  <c r="C131382" i="94"/>
  <c r="C131359" i="94"/>
  <c r="C131369" i="94" s="1"/>
  <c r="C131358" i="94"/>
  <c r="C131368" i="94" s="1"/>
  <c r="C131355" i="94"/>
  <c r="C131365" i="94" s="1"/>
  <c r="C131378" i="94" s="1"/>
  <c r="C131354" i="94"/>
  <c r="C131364" i="94" s="1"/>
  <c r="C131349" i="94"/>
  <c r="C131348" i="94"/>
  <c r="C131347" i="94"/>
  <c r="C131345" i="94"/>
  <c r="C131344" i="94"/>
  <c r="C131343" i="94"/>
  <c r="C131342" i="94"/>
  <c r="C131296" i="94"/>
  <c r="C131295" i="94"/>
  <c r="C131294" i="94"/>
  <c r="C131293" i="94"/>
  <c r="C131292" i="94"/>
  <c r="C131357" i="94" s="1"/>
  <c r="C131367" i="94" s="1"/>
  <c r="C131380" i="94" s="1"/>
  <c r="C131291" i="94"/>
  <c r="C131290" i="94"/>
  <c r="C131289" i="94"/>
  <c r="C131288" i="94"/>
  <c r="C131353" i="94" s="1"/>
  <c r="C131363" i="94" s="1"/>
  <c r="C131376" i="94" s="1"/>
  <c r="C131287" i="94"/>
  <c r="C131352" i="94" s="1"/>
  <c r="C131362" i="94" s="1"/>
  <c r="C131375" i="94" s="1"/>
  <c r="C131286" i="94"/>
  <c r="C131341" i="94" s="1"/>
  <c r="C131351" i="94" s="1"/>
  <c r="C131361" i="94" s="1"/>
  <c r="C131374" i="94" s="1"/>
  <c r="C131285" i="94"/>
  <c r="C131340" i="94" s="1"/>
  <c r="C131350" i="94" s="1"/>
  <c r="C131360" i="94" s="1"/>
  <c r="C131373" i="94" s="1"/>
  <c r="C131284" i="94"/>
  <c r="C131283" i="94"/>
  <c r="C131282" i="94"/>
  <c r="C131281" i="94"/>
  <c r="C131280" i="94"/>
  <c r="C131279" i="94"/>
  <c r="C131278" i="94"/>
  <c r="C131185" i="94"/>
  <c r="C131184" i="94"/>
  <c r="C131183" i="94"/>
  <c r="C131182" i="94"/>
  <c r="C131393" i="94" s="1"/>
  <c r="C131181" i="94"/>
  <c r="C131180" i="94"/>
  <c r="C131179" i="94"/>
  <c r="C131391" i="94" s="1"/>
  <c r="C131392" i="94" s="1"/>
  <c r="C131178" i="94"/>
  <c r="C131177" i="94"/>
  <c r="C131176" i="94"/>
  <c r="C131175" i="94"/>
  <c r="C131174" i="94"/>
  <c r="C131173" i="94"/>
  <c r="C131172" i="94"/>
  <c r="C131171" i="94"/>
  <c r="C131165" i="94"/>
  <c r="C131156" i="94"/>
  <c r="C131152" i="94"/>
  <c r="C131150" i="94"/>
  <c r="C131145" i="94"/>
  <c r="C131143" i="94"/>
  <c r="C131142" i="94"/>
  <c r="C131141" i="94"/>
  <c r="C131137" i="94"/>
  <c r="C131138" i="94" s="1"/>
  <c r="C131136" i="94"/>
  <c r="C131140" i="94" s="1"/>
  <c r="C131135" i="94"/>
  <c r="C131134" i="94"/>
  <c r="C131133" i="94"/>
  <c r="C131132" i="94"/>
  <c r="C131098" i="94"/>
  <c r="C131100" i="94" s="1"/>
  <c r="C115014" i="94"/>
  <c r="C115007" i="94"/>
  <c r="C115012" i="94" s="1"/>
  <c r="C115002" i="94"/>
  <c r="C115001" i="94"/>
  <c r="C114995" i="94"/>
  <c r="C114991" i="94"/>
  <c r="C114983" i="94"/>
  <c r="C114996" i="94" s="1"/>
  <c r="C114975" i="94"/>
  <c r="C114985" i="94" s="1"/>
  <c r="C114998" i="94" s="1"/>
  <c r="C114967" i="94"/>
  <c r="C114977" i="94" s="1"/>
  <c r="C114965" i="94"/>
  <c r="C114964" i="94"/>
  <c r="C114963" i="94"/>
  <c r="C114959" i="94"/>
  <c r="C114957" i="94"/>
  <c r="C114956" i="94"/>
  <c r="C114912" i="94"/>
  <c r="C114911" i="94"/>
  <c r="C114910" i="94"/>
  <c r="C114909" i="94"/>
  <c r="C114974" i="94" s="1"/>
  <c r="C114984" i="94" s="1"/>
  <c r="C114997" i="94" s="1"/>
  <c r="C114908" i="94"/>
  <c r="C114973" i="94" s="1"/>
  <c r="C114907" i="94"/>
  <c r="C114962" i="94" s="1"/>
  <c r="C114972" i="94" s="1"/>
  <c r="C114982" i="94" s="1"/>
  <c r="C114906" i="94"/>
  <c r="C114961" i="94" s="1"/>
  <c r="C114971" i="94" s="1"/>
  <c r="C114981" i="94" s="1"/>
  <c r="C114994" i="94" s="1"/>
  <c r="C114905" i="94"/>
  <c r="C114904" i="94"/>
  <c r="C114903" i="94"/>
  <c r="C114958" i="94" s="1"/>
  <c r="C114968" i="94" s="1"/>
  <c r="C114978" i="94" s="1"/>
  <c r="C114902" i="94"/>
  <c r="C114901" i="94"/>
  <c r="C114986" i="94" s="1"/>
  <c r="C114988" i="94" s="1"/>
  <c r="C114999" i="94" s="1"/>
  <c r="C114900" i="94"/>
  <c r="C114899" i="94"/>
  <c r="C114898" i="94"/>
  <c r="C114897" i="94"/>
  <c r="C114896" i="94"/>
  <c r="C114895" i="94"/>
  <c r="C114894" i="94"/>
  <c r="C114801" i="94"/>
  <c r="C114800" i="94"/>
  <c r="C115011" i="94" s="1"/>
  <c r="C114799" i="94"/>
  <c r="C115010" i="94" s="1"/>
  <c r="C114798" i="94"/>
  <c r="C115009" i="94" s="1"/>
  <c r="C114797" i="94"/>
  <c r="C115008" i="94" s="1"/>
  <c r="C114796" i="94"/>
  <c r="C114795" i="94"/>
  <c r="C114794" i="94"/>
  <c r="C114793" i="94"/>
  <c r="C114792" i="94"/>
  <c r="C114791" i="94"/>
  <c r="C114790" i="94"/>
  <c r="C114789" i="94"/>
  <c r="C114788" i="94"/>
  <c r="C114787" i="94"/>
  <c r="C114772" i="94"/>
  <c r="C114768" i="94"/>
  <c r="C114766" i="94"/>
  <c r="C114759" i="94"/>
  <c r="C114758" i="94"/>
  <c r="C114757" i="94"/>
  <c r="C114754" i="94"/>
  <c r="C114753" i="94"/>
  <c r="C114752" i="94"/>
  <c r="C114756" i="94" s="1"/>
  <c r="C114751" i="94"/>
  <c r="C114750" i="94"/>
  <c r="C114749" i="94"/>
  <c r="C114748" i="94"/>
  <c r="C114714" i="94"/>
  <c r="C114716" i="94" s="1"/>
  <c r="C98630" i="94"/>
  <c r="C98618" i="94"/>
  <c r="C98617" i="94"/>
  <c r="C98608" i="94"/>
  <c r="C98589" i="94"/>
  <c r="C98599" i="94" s="1"/>
  <c r="C98612" i="94" s="1"/>
  <c r="C98588" i="94"/>
  <c r="C98598" i="94" s="1"/>
  <c r="C98611" i="94" s="1"/>
  <c r="C98581" i="94"/>
  <c r="C98580" i="94"/>
  <c r="C98579" i="94"/>
  <c r="C98578" i="94"/>
  <c r="C98577" i="94"/>
  <c r="C98572" i="94"/>
  <c r="C98528" i="94"/>
  <c r="C98527" i="94"/>
  <c r="C98526" i="94"/>
  <c r="C98591" i="94" s="1"/>
  <c r="C98601" i="94" s="1"/>
  <c r="C98614" i="94" s="1"/>
  <c r="C98525" i="94"/>
  <c r="C98590" i="94" s="1"/>
  <c r="C98600" i="94" s="1"/>
  <c r="C98613" i="94" s="1"/>
  <c r="C98524" i="94"/>
  <c r="C98523" i="94"/>
  <c r="C98522" i="94"/>
  <c r="C98587" i="94" s="1"/>
  <c r="C98597" i="94" s="1"/>
  <c r="C98610" i="94" s="1"/>
  <c r="C98521" i="94"/>
  <c r="C98576" i="94" s="1"/>
  <c r="C98520" i="94"/>
  <c r="C98575" i="94" s="1"/>
  <c r="C98585" i="94" s="1"/>
  <c r="C98595" i="94" s="1"/>
  <c r="C98519" i="94"/>
  <c r="C98574" i="94" s="1"/>
  <c r="C98584" i="94" s="1"/>
  <c r="C98594" i="94" s="1"/>
  <c r="C98607" i="94" s="1"/>
  <c r="C98518" i="94"/>
  <c r="C98517" i="94"/>
  <c r="C98516" i="94"/>
  <c r="C98515" i="94"/>
  <c r="C98514" i="94"/>
  <c r="C98513" i="94"/>
  <c r="C98512" i="94"/>
  <c r="C98511" i="94"/>
  <c r="C98510" i="94"/>
  <c r="C98417" i="94"/>
  <c r="C98628" i="94" s="1"/>
  <c r="C98416" i="94"/>
  <c r="C98415" i="94"/>
  <c r="C98414" i="94"/>
  <c r="C98413" i="94"/>
  <c r="C98624" i="94" s="1"/>
  <c r="C98412" i="94"/>
  <c r="C98411" i="94"/>
  <c r="C98410" i="94"/>
  <c r="C98623" i="94" s="1"/>
  <c r="C98409" i="94"/>
  <c r="C98408" i="94"/>
  <c r="C98407" i="94"/>
  <c r="C98406" i="94"/>
  <c r="C98405" i="94"/>
  <c r="C98404" i="94"/>
  <c r="C98403" i="94"/>
  <c r="C98388" i="94"/>
  <c r="C98384" i="94"/>
  <c r="C98383" i="94"/>
  <c r="C98393" i="94" s="1"/>
  <c r="C98396" i="94" s="1"/>
  <c r="C98382" i="94"/>
  <c r="C98375" i="94"/>
  <c r="C98376" i="94" s="1"/>
  <c r="C98381" i="94" s="1"/>
  <c r="C98374" i="94"/>
  <c r="C98378" i="94" s="1"/>
  <c r="C98373" i="94"/>
  <c r="C98377" i="94" s="1"/>
  <c r="C98372" i="94"/>
  <c r="C98371" i="94"/>
  <c r="C98379" i="94" s="1"/>
  <c r="C98369" i="94"/>
  <c r="C98368" i="94"/>
  <c r="C98370" i="94" s="1"/>
  <c r="C98367" i="94"/>
  <c r="C98366" i="94"/>
  <c r="C98365" i="94"/>
  <c r="C98364" i="94"/>
  <c r="C98332" i="94"/>
  <c r="C98330" i="94"/>
  <c r="C82246" i="94"/>
  <c r="C82241" i="94"/>
  <c r="C82234" i="94"/>
  <c r="C82233" i="94"/>
  <c r="C82229" i="94"/>
  <c r="C82225" i="94"/>
  <c r="C82206" i="94"/>
  <c r="C82216" i="94" s="1"/>
  <c r="C82205" i="94"/>
  <c r="C82215" i="94" s="1"/>
  <c r="C82228" i="94" s="1"/>
  <c r="C82201" i="94"/>
  <c r="C82211" i="94" s="1"/>
  <c r="C82224" i="94" s="1"/>
  <c r="C82197" i="94"/>
  <c r="C82196" i="94"/>
  <c r="C82195" i="94"/>
  <c r="C82193" i="94"/>
  <c r="C82191" i="94"/>
  <c r="C82190" i="94"/>
  <c r="C82189" i="94"/>
  <c r="C82144" i="94"/>
  <c r="C82143" i="94"/>
  <c r="C82142" i="94"/>
  <c r="C82141" i="94"/>
  <c r="C82140" i="94"/>
  <c r="C82139" i="94"/>
  <c r="C82138" i="94"/>
  <c r="C82137" i="94"/>
  <c r="C82192" i="94" s="1"/>
  <c r="C82202" i="94" s="1"/>
  <c r="C82212" i="94" s="1"/>
  <c r="C82136" i="94"/>
  <c r="C82135" i="94"/>
  <c r="C82200" i="94" s="1"/>
  <c r="C82210" i="94" s="1"/>
  <c r="C82223" i="94" s="1"/>
  <c r="C82134" i="94"/>
  <c r="C82133" i="94"/>
  <c r="C82188" i="94" s="1"/>
  <c r="C82198" i="94" s="1"/>
  <c r="C82208" i="94" s="1"/>
  <c r="C82221" i="94" s="1"/>
  <c r="C82132" i="94"/>
  <c r="C82131" i="94"/>
  <c r="C82130" i="94"/>
  <c r="C82129" i="94"/>
  <c r="C82128" i="94"/>
  <c r="C82127" i="94"/>
  <c r="C82126" i="94"/>
  <c r="C82033" i="94"/>
  <c r="C82244" i="94" s="1"/>
  <c r="C82032" i="94"/>
  <c r="C82243" i="94" s="1"/>
  <c r="C82031" i="94"/>
  <c r="C82242" i="94" s="1"/>
  <c r="C82030" i="94"/>
  <c r="C82029" i="94"/>
  <c r="C82240" i="94" s="1"/>
  <c r="C82028" i="94"/>
  <c r="C82027" i="94"/>
  <c r="C82026" i="94"/>
  <c r="C82239" i="94" s="1"/>
  <c r="C82025" i="94"/>
  <c r="C82024" i="94"/>
  <c r="C82023" i="94"/>
  <c r="C82022" i="94"/>
  <c r="C82021" i="94"/>
  <c r="C82020" i="94"/>
  <c r="C82019" i="94"/>
  <c r="C82004" i="94"/>
  <c r="C82000" i="94"/>
  <c r="C81998" i="94"/>
  <c r="C81991" i="94"/>
  <c r="C81990" i="94"/>
  <c r="C81989" i="94"/>
  <c r="C81988" i="94"/>
  <c r="C81985" i="94"/>
  <c r="C81984" i="94"/>
  <c r="C81983" i="94"/>
  <c r="C81982" i="94"/>
  <c r="C81981" i="94"/>
  <c r="C81980" i="94"/>
  <c r="C81946" i="94"/>
  <c r="C81948" i="94" s="1"/>
  <c r="C65862" i="94"/>
  <c r="C65850" i="94"/>
  <c r="C65849" i="94"/>
  <c r="C65834" i="94"/>
  <c r="C65823" i="94"/>
  <c r="C65833" i="94" s="1"/>
  <c r="C65846" i="94" s="1"/>
  <c r="C65822" i="94"/>
  <c r="C65832" i="94" s="1"/>
  <c r="C65845" i="94" s="1"/>
  <c r="C65814" i="94"/>
  <c r="C65824" i="94" s="1"/>
  <c r="C65813" i="94"/>
  <c r="C65812" i="94"/>
  <c r="C65811" i="94"/>
  <c r="C65806" i="94"/>
  <c r="C65804" i="94"/>
  <c r="C65760" i="94"/>
  <c r="C65759" i="94"/>
  <c r="C65758" i="94"/>
  <c r="C65757" i="94"/>
  <c r="C65756" i="94"/>
  <c r="C65821" i="94" s="1"/>
  <c r="C65831" i="94" s="1"/>
  <c r="C65844" i="94" s="1"/>
  <c r="C65755" i="94"/>
  <c r="C65754" i="94"/>
  <c r="C65809" i="94" s="1"/>
  <c r="C65819" i="94" s="1"/>
  <c r="C65829" i="94" s="1"/>
  <c r="C65842" i="94" s="1"/>
  <c r="C65753" i="94"/>
  <c r="C65808" i="94" s="1"/>
  <c r="C65818" i="94" s="1"/>
  <c r="C65828" i="94" s="1"/>
  <c r="C65841" i="94" s="1"/>
  <c r="C65752" i="94"/>
  <c r="C65751" i="94"/>
  <c r="C65750" i="94"/>
  <c r="C65805" i="94" s="1"/>
  <c r="C65815" i="94" s="1"/>
  <c r="C65825" i="94" s="1"/>
  <c r="C65838" i="94" s="1"/>
  <c r="C65749" i="94"/>
  <c r="C65748" i="94"/>
  <c r="C65747" i="94"/>
  <c r="C65746" i="94"/>
  <c r="C65745" i="94"/>
  <c r="C65744" i="94"/>
  <c r="C65743" i="94"/>
  <c r="C65742" i="94"/>
  <c r="C65649" i="94"/>
  <c r="C65860" i="94" s="1"/>
  <c r="C65648" i="94"/>
  <c r="C65647" i="94"/>
  <c r="C65858" i="94" s="1"/>
  <c r="C65646" i="94"/>
  <c r="C65857" i="94" s="1"/>
  <c r="C65645" i="94"/>
  <c r="C65856" i="94" s="1"/>
  <c r="C65644" i="94"/>
  <c r="C65643" i="94"/>
  <c r="C65855" i="94" s="1"/>
  <c r="C65859" i="94" s="1"/>
  <c r="C65642" i="94"/>
  <c r="C65641" i="94"/>
  <c r="C65640" i="94"/>
  <c r="C65639" i="94"/>
  <c r="C65638" i="94"/>
  <c r="C65637" i="94"/>
  <c r="C65636" i="94"/>
  <c r="C65635" i="94"/>
  <c r="C65629" i="94"/>
  <c r="C65620" i="94"/>
  <c r="C65616" i="94"/>
  <c r="C65614" i="94"/>
  <c r="C65607" i="94"/>
  <c r="C65606" i="94"/>
  <c r="C65605" i="94"/>
  <c r="C65601" i="94"/>
  <c r="C65602" i="94" s="1"/>
  <c r="C65600" i="94"/>
  <c r="C65604" i="94" s="1"/>
  <c r="C65599" i="94"/>
  <c r="C65598" i="94"/>
  <c r="C65597" i="94"/>
  <c r="C65596" i="94"/>
  <c r="C65562" i="94"/>
  <c r="C65564" i="94" s="1"/>
  <c r="C49478" i="94"/>
  <c r="C49471" i="94"/>
  <c r="C49472" i="94" s="1"/>
  <c r="C49466" i="94"/>
  <c r="C49465" i="94"/>
  <c r="C49459" i="94"/>
  <c r="C49455" i="94"/>
  <c r="C49439" i="94"/>
  <c r="C49449" i="94" s="1"/>
  <c r="C49435" i="94"/>
  <c r="C49445" i="94" s="1"/>
  <c r="C49429" i="94"/>
  <c r="C49428" i="94"/>
  <c r="C49427" i="94"/>
  <c r="C49425" i="94"/>
  <c r="C49424" i="94"/>
  <c r="C49376" i="94"/>
  <c r="C49375" i="94"/>
  <c r="C49374" i="94"/>
  <c r="C49373" i="94"/>
  <c r="C49438" i="94" s="1"/>
  <c r="C49448" i="94" s="1"/>
  <c r="C49461" i="94" s="1"/>
  <c r="C49372" i="94"/>
  <c r="C49371" i="94"/>
  <c r="C49426" i="94" s="1"/>
  <c r="C49436" i="94" s="1"/>
  <c r="C49446" i="94" s="1"/>
  <c r="C49370" i="94"/>
  <c r="C49369" i="94"/>
  <c r="C49434" i="94" s="1"/>
  <c r="C49444" i="94" s="1"/>
  <c r="C49457" i="94" s="1"/>
  <c r="C49368" i="94"/>
  <c r="C49423" i="94" s="1"/>
  <c r="C49367" i="94"/>
  <c r="C49422" i="94" s="1"/>
  <c r="C49432" i="94" s="1"/>
  <c r="C49442" i="94" s="1"/>
  <c r="C49366" i="94"/>
  <c r="C49421" i="94" s="1"/>
  <c r="C49431" i="94" s="1"/>
  <c r="C49441" i="94" s="1"/>
  <c r="C49454" i="94" s="1"/>
  <c r="C49365" i="94"/>
  <c r="C49364" i="94"/>
  <c r="C49363" i="94"/>
  <c r="C49362" i="94"/>
  <c r="C49361" i="94"/>
  <c r="C49360" i="94"/>
  <c r="C49359" i="94"/>
  <c r="C49358" i="94"/>
  <c r="C49265" i="94"/>
  <c r="C49476" i="94" s="1"/>
  <c r="C49264" i="94"/>
  <c r="C49475" i="94" s="1"/>
  <c r="C49263" i="94"/>
  <c r="C49474" i="94" s="1"/>
  <c r="C49262" i="94"/>
  <c r="C49473" i="94" s="1"/>
  <c r="C49261" i="94"/>
  <c r="C49260" i="94"/>
  <c r="C49259" i="94"/>
  <c r="C49258" i="94"/>
  <c r="C49257" i="94"/>
  <c r="C49256" i="94"/>
  <c r="C49255" i="94"/>
  <c r="C49254" i="94"/>
  <c r="C49253" i="94"/>
  <c r="C49252" i="94"/>
  <c r="C49251" i="94"/>
  <c r="C49236" i="94"/>
  <c r="C49232" i="94"/>
  <c r="C49230" i="94"/>
  <c r="C49223" i="94"/>
  <c r="C49222" i="94"/>
  <c r="C49221" i="94"/>
  <c r="C49220" i="94"/>
  <c r="C49218" i="94"/>
  <c r="C49217" i="94"/>
  <c r="C49216" i="94"/>
  <c r="C49245" i="94" s="1"/>
  <c r="C49215" i="94"/>
  <c r="C49214" i="94"/>
  <c r="C49213" i="94"/>
  <c r="C49212" i="94"/>
  <c r="C49178" i="94"/>
  <c r="C49180" i="94" s="1"/>
  <c r="C49234" i="94" s="1"/>
  <c r="C33094" i="94"/>
  <c r="C33082" i="94"/>
  <c r="C33081" i="94"/>
  <c r="C33072" i="94"/>
  <c r="C33053" i="94"/>
  <c r="C33063" i="94" s="1"/>
  <c r="C33076" i="94" s="1"/>
  <c r="C33052" i="94"/>
  <c r="C33062" i="94" s="1"/>
  <c r="C33075" i="94" s="1"/>
  <c r="C33048" i="94"/>
  <c r="C33058" i="94" s="1"/>
  <c r="C33045" i="94"/>
  <c r="C33044" i="94"/>
  <c r="C33043" i="94"/>
  <c r="C33038" i="94"/>
  <c r="C33037" i="94"/>
  <c r="C33036" i="94"/>
  <c r="C32992" i="94"/>
  <c r="C32991" i="94"/>
  <c r="C32990" i="94"/>
  <c r="C33055" i="94" s="1"/>
  <c r="C33065" i="94" s="1"/>
  <c r="C33078" i="94" s="1"/>
  <c r="C32989" i="94"/>
  <c r="C33054" i="94" s="1"/>
  <c r="C33064" i="94" s="1"/>
  <c r="C33077" i="94" s="1"/>
  <c r="C32988" i="94"/>
  <c r="C32987" i="94"/>
  <c r="C33042" i="94" s="1"/>
  <c r="C32986" i="94"/>
  <c r="C32985" i="94"/>
  <c r="C33040" i="94" s="1"/>
  <c r="C32984" i="94"/>
  <c r="C33039" i="94" s="1"/>
  <c r="C33049" i="94" s="1"/>
  <c r="C33059" i="94" s="1"/>
  <c r="C32983" i="94"/>
  <c r="C32982" i="94"/>
  <c r="C33047" i="94" s="1"/>
  <c r="C33057" i="94" s="1"/>
  <c r="C33070" i="94" s="1"/>
  <c r="C32981" i="94"/>
  <c r="C32980" i="94"/>
  <c r="C32979" i="94"/>
  <c r="C32978" i="94"/>
  <c r="C32977" i="94"/>
  <c r="C32976" i="94"/>
  <c r="C32975" i="94"/>
  <c r="C32974" i="94"/>
  <c r="C32881" i="94"/>
  <c r="C33092" i="94" s="1"/>
  <c r="C32880" i="94"/>
  <c r="C32879" i="94"/>
  <c r="C32878" i="94"/>
  <c r="C32877" i="94"/>
  <c r="C33088" i="94" s="1"/>
  <c r="C32876" i="94"/>
  <c r="C32875" i="94"/>
  <c r="C32874" i="94"/>
  <c r="C33087" i="94" s="1"/>
  <c r="C32873" i="94"/>
  <c r="C32872" i="94"/>
  <c r="C32871" i="94"/>
  <c r="C32870" i="94"/>
  <c r="C32869" i="94"/>
  <c r="C32868" i="94"/>
  <c r="C32867" i="94"/>
  <c r="C32852" i="94"/>
  <c r="C32848" i="94"/>
  <c r="C32846" i="94"/>
  <c r="C32839" i="94"/>
  <c r="C32838" i="94"/>
  <c r="C32837" i="94"/>
  <c r="C32833" i="94"/>
  <c r="C32832" i="94"/>
  <c r="C32861" i="94" s="1"/>
  <c r="C32831" i="94"/>
  <c r="C32830" i="94"/>
  <c r="C32829" i="94"/>
  <c r="C32828" i="94"/>
  <c r="C32796" i="94"/>
  <c r="C32794" i="94"/>
  <c r="C16710" i="94"/>
  <c r="C16698" i="94"/>
  <c r="C16697" i="94"/>
  <c r="C16670" i="94"/>
  <c r="C16680" i="94" s="1"/>
  <c r="C16693" i="94" s="1"/>
  <c r="C16669" i="94"/>
  <c r="C16679" i="94" s="1"/>
  <c r="C16692" i="94" s="1"/>
  <c r="C16665" i="94"/>
  <c r="C16675" i="94" s="1"/>
  <c r="C16661" i="94"/>
  <c r="C16660" i="94"/>
  <c r="C16659" i="94"/>
  <c r="C16658" i="94"/>
  <c r="C16653" i="94"/>
  <c r="C16608" i="94"/>
  <c r="C16607" i="94"/>
  <c r="C16606" i="94"/>
  <c r="C16671" i="94" s="1"/>
  <c r="C16681" i="94" s="1"/>
  <c r="C16694" i="94" s="1"/>
  <c r="C16605" i="94"/>
  <c r="C16604" i="94"/>
  <c r="C16603" i="94"/>
  <c r="C16668" i="94" s="1"/>
  <c r="C16678" i="94" s="1"/>
  <c r="C16691" i="94" s="1"/>
  <c r="C16602" i="94"/>
  <c r="C16657" i="94" s="1"/>
  <c r="C16601" i="94"/>
  <c r="C16656" i="94" s="1"/>
  <c r="C16666" i="94" s="1"/>
  <c r="C16676" i="94" s="1"/>
  <c r="C16689" i="94" s="1"/>
  <c r="C16600" i="94"/>
  <c r="C16655" i="94" s="1"/>
  <c r="C16599" i="94"/>
  <c r="C16598" i="94"/>
  <c r="C16597" i="94"/>
  <c r="C16652" i="94" s="1"/>
  <c r="C16662" i="94" s="1"/>
  <c r="C16672" i="94" s="1"/>
  <c r="C16685" i="94" s="1"/>
  <c r="C16596" i="94"/>
  <c r="C16595" i="94"/>
  <c r="C16594" i="94"/>
  <c r="C16593" i="94"/>
  <c r="C16592" i="94"/>
  <c r="C16591" i="94"/>
  <c r="C16590" i="94"/>
  <c r="C16497" i="94"/>
  <c r="C16708" i="94" s="1"/>
  <c r="C16496" i="94"/>
  <c r="C16495" i="94"/>
  <c r="C16494" i="94"/>
  <c r="C16705" i="94" s="1"/>
  <c r="C16493" i="94"/>
  <c r="C16704" i="94" s="1"/>
  <c r="C16492" i="94"/>
  <c r="C16491" i="94"/>
  <c r="C16490" i="94"/>
  <c r="C16703" i="94" s="1"/>
  <c r="C16706" i="94" s="1"/>
  <c r="C16489" i="94"/>
  <c r="C16488" i="94"/>
  <c r="C16487" i="94"/>
  <c r="C16486" i="94"/>
  <c r="C16485" i="94"/>
  <c r="C16484" i="94"/>
  <c r="C16483" i="94"/>
  <c r="C16468" i="94"/>
  <c r="C16464" i="94"/>
  <c r="C16462" i="94"/>
  <c r="C16455" i="94"/>
  <c r="C16454" i="94"/>
  <c r="C16453" i="94"/>
  <c r="C16452" i="94"/>
  <c r="C16449" i="94"/>
  <c r="C16448" i="94"/>
  <c r="C16447" i="94"/>
  <c r="C16446" i="94"/>
  <c r="C16445" i="94"/>
  <c r="C16444" i="94"/>
  <c r="C16410" i="94"/>
  <c r="C16412" i="94" s="1"/>
  <c r="C326" i="94"/>
  <c r="C319" i="94"/>
  <c r="C322" i="94" s="1"/>
  <c r="C314" i="94"/>
  <c r="C313" i="94"/>
  <c r="C310" i="94"/>
  <c r="C298" i="94"/>
  <c r="C300" i="94" s="1"/>
  <c r="C311" i="94" s="1"/>
  <c r="C287" i="94"/>
  <c r="C297" i="94" s="1"/>
  <c r="C286" i="94"/>
  <c r="C296" i="94" s="1"/>
  <c r="C277" i="94"/>
  <c r="C276" i="94"/>
  <c r="C275" i="94"/>
  <c r="C271" i="94"/>
  <c r="C270" i="94"/>
  <c r="C224" i="94"/>
  <c r="C223" i="94"/>
  <c r="C222" i="94"/>
  <c r="C221" i="94"/>
  <c r="C220" i="94"/>
  <c r="C285" i="94" s="1"/>
  <c r="C295" i="94" s="1"/>
  <c r="C308" i="94" s="1"/>
  <c r="C219" i="94"/>
  <c r="C218" i="94"/>
  <c r="C273" i="94" s="1"/>
  <c r="C283" i="94" s="1"/>
  <c r="C293" i="94" s="1"/>
  <c r="C306" i="94" s="1"/>
  <c r="C217" i="94"/>
  <c r="C272" i="94" s="1"/>
  <c r="C282" i="94" s="1"/>
  <c r="C292" i="94" s="1"/>
  <c r="C305" i="94" s="1"/>
  <c r="C216" i="94"/>
  <c r="C215" i="94"/>
  <c r="C214" i="94"/>
  <c r="C269" i="94" s="1"/>
  <c r="C279" i="94" s="1"/>
  <c r="C289" i="94" s="1"/>
  <c r="C302" i="94" s="1"/>
  <c r="C213" i="94"/>
  <c r="C268" i="94" s="1"/>
  <c r="C278" i="94" s="1"/>
  <c r="C288" i="94" s="1"/>
  <c r="C301" i="94" s="1"/>
  <c r="C212" i="94"/>
  <c r="C211" i="94"/>
  <c r="C210" i="94"/>
  <c r="C209" i="94"/>
  <c r="C208" i="94"/>
  <c r="C207" i="94"/>
  <c r="C206" i="94"/>
  <c r="C113" i="94"/>
  <c r="C324" i="94" s="1"/>
  <c r="C112" i="94"/>
  <c r="C323" i="94" s="1"/>
  <c r="C111" i="94"/>
  <c r="C110" i="94"/>
  <c r="C109" i="94"/>
  <c r="C320" i="94" s="1"/>
  <c r="C108" i="94"/>
  <c r="C107" i="94"/>
  <c r="C106" i="94"/>
  <c r="C105" i="94"/>
  <c r="C104" i="94"/>
  <c r="C103" i="94"/>
  <c r="C102" i="94"/>
  <c r="C101" i="94"/>
  <c r="C100" i="94"/>
  <c r="C99" i="94"/>
  <c r="C93" i="94"/>
  <c r="C84" i="94"/>
  <c r="C80" i="94"/>
  <c r="C78" i="94"/>
  <c r="C71" i="94"/>
  <c r="C70" i="94"/>
  <c r="C69" i="94"/>
  <c r="C73" i="94" s="1"/>
  <c r="C68" i="94"/>
  <c r="C66" i="94"/>
  <c r="C65" i="94"/>
  <c r="C64" i="94"/>
  <c r="C63" i="94"/>
  <c r="C62" i="94"/>
  <c r="C61" i="94"/>
  <c r="C60" i="94"/>
  <c r="C26" i="94"/>
  <c r="C28" i="94" s="1"/>
  <c r="J7" i="95"/>
  <c r="J6" i="95"/>
  <c r="J5" i="95"/>
  <c r="I8" i="95"/>
  <c r="F3" i="95"/>
  <c r="I7" i="95" s="1"/>
  <c r="B326" i="94"/>
  <c r="B314" i="94"/>
  <c r="B313" i="94"/>
  <c r="B287" i="94"/>
  <c r="B297" i="94" s="1"/>
  <c r="B310" i="94" s="1"/>
  <c r="B277" i="94"/>
  <c r="B276" i="94"/>
  <c r="B286" i="94" s="1"/>
  <c r="B296" i="94" s="1"/>
  <c r="B309" i="94" s="1"/>
  <c r="B275" i="94"/>
  <c r="B274" i="94"/>
  <c r="B284" i="94" s="1"/>
  <c r="B294" i="94" s="1"/>
  <c r="B307" i="94" s="1"/>
  <c r="B268" i="94"/>
  <c r="B278" i="94" s="1"/>
  <c r="B288" i="94" s="1"/>
  <c r="B301" i="94" s="1"/>
  <c r="B224" i="94"/>
  <c r="B223" i="94"/>
  <c r="B222" i="94"/>
  <c r="B221" i="94"/>
  <c r="B220" i="94"/>
  <c r="B285" i="94" s="1"/>
  <c r="B295" i="94" s="1"/>
  <c r="B308" i="94" s="1"/>
  <c r="B219" i="94"/>
  <c r="B218" i="94"/>
  <c r="B273" i="94" s="1"/>
  <c r="B283" i="94" s="1"/>
  <c r="B293" i="94" s="1"/>
  <c r="B306" i="94" s="1"/>
  <c r="B217" i="94"/>
  <c r="B216" i="94"/>
  <c r="B215" i="94"/>
  <c r="B298" i="94" s="1"/>
  <c r="B214" i="94"/>
  <c r="B269" i="94" s="1"/>
  <c r="B279" i="94" s="1"/>
  <c r="B289" i="94" s="1"/>
  <c r="B302" i="94" s="1"/>
  <c r="B213" i="94"/>
  <c r="B212" i="94"/>
  <c r="B211" i="94"/>
  <c r="B210" i="94"/>
  <c r="B209" i="94"/>
  <c r="B208" i="94"/>
  <c r="B207" i="94"/>
  <c r="B206" i="94"/>
  <c r="B113" i="94"/>
  <c r="B112" i="94"/>
  <c r="B111" i="94"/>
  <c r="B110" i="94"/>
  <c r="B109" i="94"/>
  <c r="B108" i="94"/>
  <c r="B107" i="94"/>
  <c r="B319" i="94" s="1"/>
  <c r="B324" i="94" s="1"/>
  <c r="B106" i="94"/>
  <c r="B105" i="94"/>
  <c r="B104" i="94"/>
  <c r="B103" i="94"/>
  <c r="B102" i="94"/>
  <c r="B101" i="94"/>
  <c r="B100" i="94"/>
  <c r="B99" i="94"/>
  <c r="B84" i="94"/>
  <c r="B80" i="94"/>
  <c r="B78" i="94"/>
  <c r="B71" i="94"/>
  <c r="B70" i="94"/>
  <c r="B69" i="94"/>
  <c r="B73" i="94" s="1"/>
  <c r="B65" i="94"/>
  <c r="B66" i="94" s="1"/>
  <c r="B64" i="94"/>
  <c r="B68" i="94" s="1"/>
  <c r="B63" i="94"/>
  <c r="B62" i="94"/>
  <c r="B61" i="94"/>
  <c r="B60" i="94"/>
  <c r="B26" i="94"/>
  <c r="B28" i="94" s="1"/>
  <c r="C75" i="94" l="1"/>
  <c r="C196908" i="94"/>
  <c r="C196919" i="94" s="1"/>
  <c r="C196907" i="94"/>
  <c r="C82" i="94"/>
  <c r="C81" i="94" s="1"/>
  <c r="C94" i="94" s="1"/>
  <c r="C97" i="94" s="1"/>
  <c r="C67" i="94"/>
  <c r="C33046" i="94"/>
  <c r="C33056" i="94" s="1"/>
  <c r="C33069" i="94" s="1"/>
  <c r="C33066" i="94"/>
  <c r="C280" i="94"/>
  <c r="C290" i="94" s="1"/>
  <c r="C303" i="94" s="1"/>
  <c r="C312" i="94" s="1"/>
  <c r="C281" i="94"/>
  <c r="C291" i="94" s="1"/>
  <c r="C304" i="94" s="1"/>
  <c r="C16450" i="94"/>
  <c r="C16451" i="94" s="1"/>
  <c r="C16477" i="94"/>
  <c r="C33071" i="94"/>
  <c r="C82199" i="94"/>
  <c r="C82209" i="94" s="1"/>
  <c r="C82222" i="94" s="1"/>
  <c r="C82218" i="94"/>
  <c r="C82207" i="94"/>
  <c r="C82217" i="94" s="1"/>
  <c r="C82230" i="94" s="1"/>
  <c r="C114987" i="94"/>
  <c r="C131377" i="94"/>
  <c r="C164161" i="94"/>
  <c r="C180291" i="94"/>
  <c r="C180296" i="94" s="1"/>
  <c r="C180305" i="94"/>
  <c r="C180318" i="94" s="1"/>
  <c r="C180321" i="94" s="1"/>
  <c r="C180297" i="94"/>
  <c r="C180548" i="94"/>
  <c r="C196928" i="94"/>
  <c r="C196933" i="94" s="1"/>
  <c r="C213058" i="94"/>
  <c r="C213085" i="94"/>
  <c r="C213060" i="94"/>
  <c r="C278607" i="94"/>
  <c r="C278617" i="94" s="1"/>
  <c r="C278620" i="94" s="1"/>
  <c r="C278603" i="94"/>
  <c r="C295183" i="94"/>
  <c r="C295193" i="94" s="1"/>
  <c r="C295203" i="94" s="1"/>
  <c r="C295216" i="94" s="1"/>
  <c r="C49219" i="94"/>
  <c r="C49227" i="94" s="1"/>
  <c r="C49233" i="94"/>
  <c r="C49246" i="94" s="1"/>
  <c r="C49249" i="94" s="1"/>
  <c r="C49477" i="94"/>
  <c r="C321" i="94"/>
  <c r="C325" i="94" s="1"/>
  <c r="C33089" i="94"/>
  <c r="C33093" i="94" s="1"/>
  <c r="C49225" i="94"/>
  <c r="C131394" i="94"/>
  <c r="C131346" i="94"/>
  <c r="C131356" i="94" s="1"/>
  <c r="C131366" i="94" s="1"/>
  <c r="C131379" i="94" s="1"/>
  <c r="C131381" i="94"/>
  <c r="C147779" i="94"/>
  <c r="C147781" i="94" s="1"/>
  <c r="C147778" i="94"/>
  <c r="C147754" i="94"/>
  <c r="C147725" i="94"/>
  <c r="C147735" i="94" s="1"/>
  <c r="C147745" i="94" s="1"/>
  <c r="C147758" i="94" s="1"/>
  <c r="C147777" i="94"/>
  <c r="C164163" i="94"/>
  <c r="C229699" i="94"/>
  <c r="C229698" i="94"/>
  <c r="C98586" i="94"/>
  <c r="C98596" i="94" s="1"/>
  <c r="C98609" i="94" s="1"/>
  <c r="C115013" i="94"/>
  <c r="C114755" i="94"/>
  <c r="C114767" i="94" s="1"/>
  <c r="C114777" i="94" s="1"/>
  <c r="C114780" i="94" s="1"/>
  <c r="C114761" i="94"/>
  <c r="C274" i="94"/>
  <c r="C284" i="94" s="1"/>
  <c r="C294" i="94" s="1"/>
  <c r="C307" i="94" s="1"/>
  <c r="C309" i="94"/>
  <c r="C16466" i="94"/>
  <c r="C16465" i="94" s="1"/>
  <c r="C16478" i="94" s="1"/>
  <c r="C16481" i="94" s="1"/>
  <c r="C16457" i="94"/>
  <c r="C33090" i="94"/>
  <c r="C65820" i="94"/>
  <c r="C65830" i="94" s="1"/>
  <c r="C65843" i="94" s="1"/>
  <c r="C65810" i="94"/>
  <c r="C98386" i="94"/>
  <c r="C98385" i="94" s="1"/>
  <c r="C98629" i="94"/>
  <c r="C114990" i="94"/>
  <c r="C131395" i="94"/>
  <c r="C147523" i="94"/>
  <c r="C147538" i="94"/>
  <c r="C147537" i="94" s="1"/>
  <c r="C147550" i="94" s="1"/>
  <c r="C147553" i="94" s="1"/>
  <c r="C147529" i="94"/>
  <c r="C147764" i="94"/>
  <c r="C180505" i="94"/>
  <c r="C180515" i="94" s="1"/>
  <c r="C180528" i="94" s="1"/>
  <c r="C213074" i="94"/>
  <c r="C213073" i="94" s="1"/>
  <c r="C213086" i="94" s="1"/>
  <c r="C213089" i="94" s="1"/>
  <c r="C213065" i="94"/>
  <c r="C213059" i="94"/>
  <c r="C213315" i="94"/>
  <c r="C246080" i="94"/>
  <c r="C246085" i="94" s="1"/>
  <c r="C49437" i="94"/>
  <c r="C49447" i="94" s="1"/>
  <c r="C49460" i="94" s="1"/>
  <c r="C299" i="94"/>
  <c r="C16667" i="94"/>
  <c r="C16677" i="94" s="1"/>
  <c r="C16690" i="94" s="1"/>
  <c r="C16707" i="94"/>
  <c r="C16709" i="94" s="1"/>
  <c r="C32841" i="94"/>
  <c r="C32850" i="94"/>
  <c r="C32849" i="94" s="1"/>
  <c r="C32862" i="94" s="1"/>
  <c r="C32865" i="94" s="1"/>
  <c r="C33091" i="94"/>
  <c r="C49224" i="94"/>
  <c r="C49229" i="94" s="1"/>
  <c r="C81986" i="94"/>
  <c r="C81987" i="94" s="1"/>
  <c r="C82013" i="94"/>
  <c r="C82203" i="94"/>
  <c r="C82213" i="94" s="1"/>
  <c r="C82226" i="94" s="1"/>
  <c r="C98627" i="94"/>
  <c r="C114969" i="94"/>
  <c r="C114979" i="94" s="1"/>
  <c r="C114992" i="94" s="1"/>
  <c r="C131139" i="94"/>
  <c r="C131147" i="94" s="1"/>
  <c r="C131154" i="94"/>
  <c r="C131153" i="94" s="1"/>
  <c r="C131166" i="94" s="1"/>
  <c r="C131169" i="94" s="1"/>
  <c r="C131397" i="94"/>
  <c r="C131396" i="94"/>
  <c r="C147530" i="94"/>
  <c r="C180545" i="94"/>
  <c r="C180544" i="94"/>
  <c r="C180549" i="94" s="1"/>
  <c r="C213312" i="94"/>
  <c r="C213317" i="94" s="1"/>
  <c r="C213296" i="94"/>
  <c r="C229449" i="94"/>
  <c r="C33050" i="94"/>
  <c r="C33060" i="94" s="1"/>
  <c r="C33073" i="94" s="1"/>
  <c r="C49433" i="94"/>
  <c r="C49443" i="94" s="1"/>
  <c r="C49456" i="94" s="1"/>
  <c r="C49458" i="94"/>
  <c r="C65603" i="94"/>
  <c r="C65615" i="94" s="1"/>
  <c r="C65625" i="94" s="1"/>
  <c r="C65628" i="94" s="1"/>
  <c r="C65618" i="94"/>
  <c r="C65617" i="94" s="1"/>
  <c r="C65630" i="94" s="1"/>
  <c r="C65633" i="94" s="1"/>
  <c r="C65861" i="94"/>
  <c r="C65610" i="94"/>
  <c r="C65836" i="94"/>
  <c r="C65847" i="94" s="1"/>
  <c r="C65835" i="94"/>
  <c r="C98602" i="94"/>
  <c r="C98582" i="94"/>
  <c r="C98592" i="94" s="1"/>
  <c r="C98605" i="94" s="1"/>
  <c r="C213313" i="94"/>
  <c r="C213265" i="94"/>
  <c r="C213275" i="94" s="1"/>
  <c r="C213285" i="94" s="1"/>
  <c r="C213298" i="94" s="1"/>
  <c r="C16663" i="94"/>
  <c r="C16673" i="94" s="1"/>
  <c r="C16686" i="94" s="1"/>
  <c r="C49462" i="94"/>
  <c r="C98626" i="94"/>
  <c r="C98625" i="94"/>
  <c r="C147531" i="94"/>
  <c r="C147739" i="94"/>
  <c r="C147749" i="94" s="1"/>
  <c r="C147762" i="94" s="1"/>
  <c r="C163914" i="94"/>
  <c r="C196681" i="94"/>
  <c r="C196932" i="94"/>
  <c r="C196931" i="94"/>
  <c r="C196878" i="94"/>
  <c r="C196888" i="94" s="1"/>
  <c r="C196898" i="94" s="1"/>
  <c r="C196911" i="94" s="1"/>
  <c r="C196909" i="94"/>
  <c r="C213314" i="94"/>
  <c r="C16654" i="94"/>
  <c r="C16664" i="94" s="1"/>
  <c r="C16674" i="94" s="1"/>
  <c r="C16687" i="94" s="1"/>
  <c r="C16688" i="94"/>
  <c r="C16682" i="94"/>
  <c r="C65609" i="94"/>
  <c r="C65816" i="94"/>
  <c r="C65826" i="94" s="1"/>
  <c r="C65839" i="94" s="1"/>
  <c r="C65837" i="94"/>
  <c r="C82002" i="94"/>
  <c r="C82001" i="94" s="1"/>
  <c r="C82014" i="94" s="1"/>
  <c r="C82017" i="94" s="1"/>
  <c r="C81993" i="94"/>
  <c r="C82245" i="94"/>
  <c r="C114770" i="94"/>
  <c r="C114769" i="94" s="1"/>
  <c r="C114782" i="94" s="1"/>
  <c r="C114785" i="94" s="1"/>
  <c r="C164160" i="94"/>
  <c r="C164112" i="94"/>
  <c r="C164122" i="94" s="1"/>
  <c r="C164132" i="94" s="1"/>
  <c r="C164145" i="94" s="1"/>
  <c r="C196675" i="94"/>
  <c r="C196687" i="94" s="1"/>
  <c r="C196697" i="94" s="1"/>
  <c r="C196700" i="94" s="1"/>
  <c r="C196690" i="94"/>
  <c r="C196689" i="94"/>
  <c r="C196702" i="94" s="1"/>
  <c r="C196705" i="94" s="1"/>
  <c r="C32834" i="94"/>
  <c r="C32835" i="94" s="1"/>
  <c r="C49450" i="94"/>
  <c r="C114781" i="94"/>
  <c r="C114966" i="94"/>
  <c r="C114976" i="94" s="1"/>
  <c r="C114989" i="94" s="1"/>
  <c r="C115000" i="94" s="1"/>
  <c r="C163906" i="94"/>
  <c r="C163922" i="94"/>
  <c r="C163921" i="94" s="1"/>
  <c r="C163934" i="94" s="1"/>
  <c r="C163937" i="94" s="1"/>
  <c r="C180522" i="94"/>
  <c r="C229458" i="94"/>
  <c r="C229457" i="94" s="1"/>
  <c r="C229470" i="94" s="1"/>
  <c r="C229473" i="94" s="1"/>
  <c r="C229657" i="94"/>
  <c r="C229667" i="94" s="1"/>
  <c r="C229680" i="94" s="1"/>
  <c r="C262452" i="94"/>
  <c r="C278602" i="94"/>
  <c r="C311362" i="94"/>
  <c r="C311619" i="94"/>
  <c r="C327754" i="94"/>
  <c r="C131370" i="94"/>
  <c r="C163907" i="94"/>
  <c r="C196701" i="94"/>
  <c r="C213290" i="94"/>
  <c r="C229696" i="94"/>
  <c r="C229701" i="94" s="1"/>
  <c r="C246081" i="94"/>
  <c r="C246033" i="94"/>
  <c r="C246043" i="94" s="1"/>
  <c r="C246053" i="94" s="1"/>
  <c r="C246066" i="94" s="1"/>
  <c r="C246058" i="94"/>
  <c r="C262210" i="94"/>
  <c r="C262237" i="94"/>
  <c r="C344344" i="94"/>
  <c r="C344354" i="94" s="1"/>
  <c r="C344367" i="94" s="1"/>
  <c r="C344334" i="94"/>
  <c r="C344362" i="94"/>
  <c r="C32836" i="94"/>
  <c r="C33041" i="94"/>
  <c r="C33051" i="94" s="1"/>
  <c r="C33061" i="94" s="1"/>
  <c r="C33074" i="94" s="1"/>
  <c r="C49420" i="94"/>
  <c r="C49430" i="94" s="1"/>
  <c r="C49440" i="94" s="1"/>
  <c r="C49453" i="94" s="1"/>
  <c r="C65807" i="94"/>
  <c r="C65817" i="94" s="1"/>
  <c r="C65827" i="94" s="1"/>
  <c r="C65840" i="94" s="1"/>
  <c r="C82194" i="94"/>
  <c r="C82204" i="94" s="1"/>
  <c r="C82214" i="94" s="1"/>
  <c r="C82227" i="94" s="1"/>
  <c r="C98573" i="94"/>
  <c r="C98583" i="94" s="1"/>
  <c r="C98593" i="94" s="1"/>
  <c r="C98606" i="94" s="1"/>
  <c r="C114960" i="94"/>
  <c r="C114970" i="94" s="1"/>
  <c r="C114980" i="94" s="1"/>
  <c r="C114993" i="94" s="1"/>
  <c r="C147549" i="94"/>
  <c r="C147726" i="94"/>
  <c r="C147736" i="94" s="1"/>
  <c r="C147746" i="94" s="1"/>
  <c r="C147759" i="94" s="1"/>
  <c r="C163908" i="94"/>
  <c r="C164113" i="94"/>
  <c r="C164123" i="94" s="1"/>
  <c r="C164133" i="94" s="1"/>
  <c r="C164146" i="94" s="1"/>
  <c r="C180492" i="94"/>
  <c r="C180502" i="94" s="1"/>
  <c r="C180512" i="94" s="1"/>
  <c r="C180525" i="94" s="1"/>
  <c r="C196674" i="94"/>
  <c r="C196879" i="94"/>
  <c r="C196889" i="94" s="1"/>
  <c r="C196899" i="94" s="1"/>
  <c r="C196912" i="94" s="1"/>
  <c r="C213266" i="94"/>
  <c r="C213276" i="94" s="1"/>
  <c r="C213286" i="94" s="1"/>
  <c r="C213299" i="94" s="1"/>
  <c r="C229697" i="94"/>
  <c r="C229675" i="94"/>
  <c r="C262427" i="94"/>
  <c r="C262437" i="94" s="1"/>
  <c r="C262450" i="94" s="1"/>
  <c r="C311389" i="94"/>
  <c r="C311620" i="94"/>
  <c r="C311617" i="94"/>
  <c r="C311621" i="94" s="1"/>
  <c r="C327755" i="94"/>
  <c r="C327962" i="94"/>
  <c r="C327972" i="94" s="1"/>
  <c r="C327985" i="94" s="1"/>
  <c r="C98397" i="94"/>
  <c r="C164138" i="94"/>
  <c r="C229442" i="94"/>
  <c r="C229443" i="94" s="1"/>
  <c r="C229650" i="94"/>
  <c r="C229660" i="94" s="1"/>
  <c r="C229670" i="94" s="1"/>
  <c r="C229683" i="94" s="1"/>
  <c r="C245828" i="94"/>
  <c r="C245826" i="94"/>
  <c r="C245827" i="94" s="1"/>
  <c r="C246083" i="94"/>
  <c r="C246034" i="94"/>
  <c r="C246044" i="94" s="1"/>
  <c r="C246054" i="94" s="1"/>
  <c r="C246067" i="94" s="1"/>
  <c r="C262211" i="94"/>
  <c r="C262466" i="94"/>
  <c r="C262417" i="94"/>
  <c r="C278849" i="94"/>
  <c r="C278853" i="94" s="1"/>
  <c r="C295210" i="94"/>
  <c r="C311594" i="94"/>
  <c r="C246084" i="94"/>
  <c r="C262226" i="94"/>
  <c r="C262225" i="94" s="1"/>
  <c r="C262238" i="94" s="1"/>
  <c r="C262241" i="94" s="1"/>
  <c r="C262212" i="94"/>
  <c r="C278835" i="94"/>
  <c r="C294979" i="94"/>
  <c r="C294991" i="94" s="1"/>
  <c r="C295001" i="94" s="1"/>
  <c r="C295004" i="94" s="1"/>
  <c r="C294994" i="94"/>
  <c r="C294993" i="94"/>
  <c r="C295006" i="94" s="1"/>
  <c r="C295009" i="94" s="1"/>
  <c r="C294985" i="94"/>
  <c r="C295237" i="94"/>
  <c r="C360771" i="94"/>
  <c r="C164165" i="94"/>
  <c r="C262467" i="94"/>
  <c r="C262469" i="94" s="1"/>
  <c r="C262464" i="94"/>
  <c r="C262423" i="94"/>
  <c r="C262433" i="94" s="1"/>
  <c r="C262446" i="94" s="1"/>
  <c r="C278796" i="94"/>
  <c r="C278806" i="94" s="1"/>
  <c r="C278816" i="94" s="1"/>
  <c r="C278829" i="94" s="1"/>
  <c r="C278826" i="94"/>
  <c r="C163913" i="94"/>
  <c r="C229646" i="94"/>
  <c r="C229656" i="94"/>
  <c r="C229666" i="94" s="1"/>
  <c r="C229679" i="94" s="1"/>
  <c r="C245841" i="94"/>
  <c r="C245854" i="94" s="1"/>
  <c r="C245857" i="94" s="1"/>
  <c r="C262219" i="94"/>
  <c r="C278610" i="94"/>
  <c r="C278609" i="94"/>
  <c r="C278622" i="94" s="1"/>
  <c r="C278625" i="94" s="1"/>
  <c r="C278601" i="94"/>
  <c r="C278600" i="94"/>
  <c r="C278605" i="94" s="1"/>
  <c r="C295222" i="94"/>
  <c r="C311570" i="94"/>
  <c r="C311580" i="94" s="1"/>
  <c r="C311590" i="94" s="1"/>
  <c r="C311603" i="94" s="1"/>
  <c r="C327747" i="94"/>
  <c r="C327759" i="94" s="1"/>
  <c r="C327769" i="94" s="1"/>
  <c r="C327772" i="94" s="1"/>
  <c r="C327762" i="94"/>
  <c r="C327761" i="94" s="1"/>
  <c r="C327752" i="94"/>
  <c r="C327757" i="94" s="1"/>
  <c r="C327753" i="94"/>
  <c r="C360748" i="94"/>
  <c r="C360759" i="94" s="1"/>
  <c r="C360747" i="94"/>
  <c r="C393297" i="94"/>
  <c r="C393310" i="94" s="1"/>
  <c r="C393313" i="94" s="1"/>
  <c r="C393289" i="94"/>
  <c r="C393298" i="94"/>
  <c r="C262422" i="94"/>
  <c r="C262432" i="94" s="1"/>
  <c r="C262445" i="94" s="1"/>
  <c r="C278596" i="94"/>
  <c r="C278809" i="94"/>
  <c r="C278819" i="94" s="1"/>
  <c r="C278832" i="94" s="1"/>
  <c r="C295196" i="94"/>
  <c r="C295206" i="94" s="1"/>
  <c r="C295219" i="94" s="1"/>
  <c r="C311378" i="94"/>
  <c r="C311377" i="94" s="1"/>
  <c r="C311390" i="94" s="1"/>
  <c r="C311393" i="94" s="1"/>
  <c r="C311575" i="94"/>
  <c r="C311585" i="94" s="1"/>
  <c r="C311598" i="94" s="1"/>
  <c r="C328003" i="94"/>
  <c r="C344345" i="94"/>
  <c r="C344355" i="94" s="1"/>
  <c r="C344368" i="94" s="1"/>
  <c r="C360772" i="94"/>
  <c r="C393539" i="94"/>
  <c r="C393536" i="94"/>
  <c r="C393541" i="94" s="1"/>
  <c r="C409921" i="94"/>
  <c r="C409923" i="94"/>
  <c r="C409925" i="94" s="1"/>
  <c r="C295181" i="94"/>
  <c r="C295191" i="94" s="1"/>
  <c r="C295201" i="94" s="1"/>
  <c r="C295214" i="94" s="1"/>
  <c r="C311363" i="94"/>
  <c r="C311368" i="94" s="1"/>
  <c r="C311576" i="94"/>
  <c r="C311586" i="94" s="1"/>
  <c r="C311599" i="94" s="1"/>
  <c r="C327958" i="94"/>
  <c r="C327968" i="94" s="1"/>
  <c r="C327981" i="94" s="1"/>
  <c r="C327966" i="94"/>
  <c r="C327976" i="94" s="1"/>
  <c r="C327989" i="94" s="1"/>
  <c r="C344384" i="94"/>
  <c r="C344373" i="94"/>
  <c r="C360767" i="94"/>
  <c r="C360735" i="94"/>
  <c r="C360745" i="94" s="1"/>
  <c r="C360758" i="94" s="1"/>
  <c r="C376900" i="94"/>
  <c r="C376898" i="94"/>
  <c r="C376899" i="94" s="1"/>
  <c r="C376925" i="94"/>
  <c r="C377114" i="94"/>
  <c r="C377124" i="94" s="1"/>
  <c r="C377137" i="94" s="1"/>
  <c r="C393497" i="94"/>
  <c r="C393507" i="94" s="1"/>
  <c r="C393520" i="94" s="1"/>
  <c r="C426304" i="94"/>
  <c r="C426309" i="94" s="1"/>
  <c r="C344385" i="94"/>
  <c r="C360728" i="94"/>
  <c r="C360738" i="94" s="1"/>
  <c r="C360751" i="94" s="1"/>
  <c r="C360718" i="94"/>
  <c r="C377115" i="94"/>
  <c r="C377125" i="94" s="1"/>
  <c r="C377138" i="94" s="1"/>
  <c r="C377105" i="94"/>
  <c r="C327950" i="94"/>
  <c r="C327960" i="94" s="1"/>
  <c r="C327970" i="94" s="1"/>
  <c r="C327983" i="94" s="1"/>
  <c r="C360752" i="94"/>
  <c r="C377139" i="94"/>
  <c r="C491819" i="94"/>
  <c r="C491820" i="94"/>
  <c r="C491831" i="94" s="1"/>
  <c r="C262442" i="94"/>
  <c r="C327961" i="94"/>
  <c r="C327971" i="94" s="1"/>
  <c r="C327984" i="94" s="1"/>
  <c r="C344389" i="94"/>
  <c r="C344131" i="94"/>
  <c r="C344145" i="94"/>
  <c r="C344158" i="94" s="1"/>
  <c r="C344161" i="94" s="1"/>
  <c r="C344136" i="94"/>
  <c r="C344141" i="94" s="1"/>
  <c r="C344137" i="94"/>
  <c r="C344387" i="94"/>
  <c r="C376914" i="94"/>
  <c r="C376913" i="94"/>
  <c r="C376926" i="94" s="1"/>
  <c r="C376929" i="94" s="1"/>
  <c r="C376905" i="94"/>
  <c r="C393538" i="94"/>
  <c r="C409682" i="94"/>
  <c r="C409681" i="94" s="1"/>
  <c r="C409694" i="94" s="1"/>
  <c r="C409697" i="94" s="1"/>
  <c r="C409673" i="94"/>
  <c r="C426307" i="94"/>
  <c r="C278621" i="94"/>
  <c r="C328000" i="94"/>
  <c r="C328005" i="94" s="1"/>
  <c r="C327978" i="94"/>
  <c r="C344388" i="94"/>
  <c r="C344365" i="94"/>
  <c r="C360769" i="94"/>
  <c r="C360721" i="94"/>
  <c r="C360731" i="94" s="1"/>
  <c r="C360741" i="94" s="1"/>
  <c r="C360754" i="94" s="1"/>
  <c r="C376906" i="94"/>
  <c r="C377130" i="94"/>
  <c r="C377100" i="94"/>
  <c r="C377110" i="94" s="1"/>
  <c r="C377120" i="94" s="1"/>
  <c r="C377133" i="94" s="1"/>
  <c r="C442450" i="94"/>
  <c r="C442449" i="94"/>
  <c r="C442462" i="94" s="1"/>
  <c r="C442465" i="94" s="1"/>
  <c r="C442441" i="94"/>
  <c r="C442435" i="94"/>
  <c r="C328001" i="94"/>
  <c r="C360514" i="94"/>
  <c r="C360515" i="94" s="1"/>
  <c r="C360541" i="94"/>
  <c r="C360516" i="94"/>
  <c r="C360732" i="94"/>
  <c r="C360742" i="94" s="1"/>
  <c r="C360755" i="94" s="1"/>
  <c r="C377119" i="94"/>
  <c r="C377129" i="94" s="1"/>
  <c r="C377142" i="94" s="1"/>
  <c r="C393494" i="94"/>
  <c r="C393504" i="94" s="1"/>
  <c r="C393517" i="94" s="1"/>
  <c r="C393484" i="94"/>
  <c r="C393514" i="94"/>
  <c r="C426284" i="94"/>
  <c r="C426295" i="94" s="1"/>
  <c r="C426283" i="94"/>
  <c r="C442442" i="94"/>
  <c r="C524588" i="94"/>
  <c r="C524599" i="94" s="1"/>
  <c r="C524587" i="94"/>
  <c r="C344157" i="94"/>
  <c r="C393282" i="94"/>
  <c r="C393283" i="94" s="1"/>
  <c r="C393487" i="94"/>
  <c r="C409874" i="94"/>
  <c r="C409884" i="94" s="1"/>
  <c r="C409894" i="94" s="1"/>
  <c r="C409907" i="94" s="1"/>
  <c r="C409898" i="94"/>
  <c r="C426253" i="94"/>
  <c r="C426263" i="94" s="1"/>
  <c r="C426273" i="94" s="1"/>
  <c r="C426286" i="94" s="1"/>
  <c r="C442666" i="94"/>
  <c r="C442641" i="94"/>
  <c r="C442651" i="94" s="1"/>
  <c r="C442661" i="94" s="1"/>
  <c r="C442674" i="94" s="1"/>
  <c r="C458820" i="94"/>
  <c r="C458845" i="94"/>
  <c r="C459050" i="94"/>
  <c r="C475416" i="94"/>
  <c r="C475426" i="94" s="1"/>
  <c r="C475439" i="94" s="1"/>
  <c r="C491841" i="94"/>
  <c r="C426077" i="94"/>
  <c r="C442637" i="94"/>
  <c r="C442647" i="94"/>
  <c r="C442657" i="94" s="1"/>
  <c r="C442670" i="94" s="1"/>
  <c r="C491842" i="94"/>
  <c r="C426066" i="94"/>
  <c r="C426065" i="94" s="1"/>
  <c r="C426078" i="94" s="1"/>
  <c r="C426081" i="94" s="1"/>
  <c r="C459032" i="94"/>
  <c r="C459042" i="94" s="1"/>
  <c r="C459055" i="94" s="1"/>
  <c r="C475218" i="94"/>
  <c r="C475217" i="94" s="1"/>
  <c r="C475230" i="94" s="1"/>
  <c r="C475233" i="94" s="1"/>
  <c r="C475456" i="94"/>
  <c r="C475406" i="94"/>
  <c r="C475415" i="94"/>
  <c r="C475425" i="94" s="1"/>
  <c r="C475438" i="94" s="1"/>
  <c r="C491594" i="94"/>
  <c r="C491843" i="94"/>
  <c r="C507972" i="94"/>
  <c r="C507997" i="94"/>
  <c r="C344337" i="94"/>
  <c r="C344347" i="94" s="1"/>
  <c r="C344357" i="94" s="1"/>
  <c r="C344370" i="94" s="1"/>
  <c r="C360716" i="94"/>
  <c r="C360726" i="94" s="1"/>
  <c r="C360736" i="94" s="1"/>
  <c r="C360749" i="94" s="1"/>
  <c r="C360760" i="94" s="1"/>
  <c r="C377103" i="94"/>
  <c r="C377113" i="94" s="1"/>
  <c r="C377123" i="94" s="1"/>
  <c r="C377136" i="94" s="1"/>
  <c r="C393490" i="94"/>
  <c r="C393500" i="94" s="1"/>
  <c r="C393510" i="94" s="1"/>
  <c r="C393523" i="94" s="1"/>
  <c r="C426051" i="94"/>
  <c r="C426056" i="94" s="1"/>
  <c r="C458819" i="94"/>
  <c r="C458831" i="94" s="1"/>
  <c r="C458841" i="94" s="1"/>
  <c r="C458844" i="94" s="1"/>
  <c r="C458833" i="94"/>
  <c r="C458846" i="94" s="1"/>
  <c r="C458849" i="94" s="1"/>
  <c r="C475419" i="94"/>
  <c r="C475429" i="94" s="1"/>
  <c r="C475442" i="94" s="1"/>
  <c r="C475434" i="94"/>
  <c r="C491821" i="94"/>
  <c r="C491829" i="94"/>
  <c r="C508225" i="94"/>
  <c r="C508177" i="94"/>
  <c r="C508187" i="94"/>
  <c r="C508197" i="94" s="1"/>
  <c r="C508210" i="94" s="1"/>
  <c r="C524361" i="94"/>
  <c r="C524611" i="94"/>
  <c r="C524608" i="94"/>
  <c r="C524568" i="94"/>
  <c r="C524578" i="94" s="1"/>
  <c r="C524591" i="94" s="1"/>
  <c r="C524558" i="94"/>
  <c r="C524610" i="94"/>
  <c r="C409693" i="94"/>
  <c r="C459024" i="94"/>
  <c r="C459034" i="94"/>
  <c r="C459044" i="94" s="1"/>
  <c r="C459057" i="94" s="1"/>
  <c r="C475420" i="94"/>
  <c r="C475430" i="94" s="1"/>
  <c r="C475443" i="94" s="1"/>
  <c r="C524362" i="94"/>
  <c r="C540738" i="94"/>
  <c r="C540765" i="94"/>
  <c r="C540740" i="94"/>
  <c r="C622914" i="94"/>
  <c r="C622912" i="94"/>
  <c r="C360529" i="94"/>
  <c r="C360542" i="94" s="1"/>
  <c r="C360545" i="94" s="1"/>
  <c r="C409666" i="94"/>
  <c r="C409667" i="94" s="1"/>
  <c r="C409871" i="94"/>
  <c r="C409881" i="94" s="1"/>
  <c r="C409891" i="94" s="1"/>
  <c r="C409904" i="94" s="1"/>
  <c r="C426258" i="94"/>
  <c r="C426268" i="94" s="1"/>
  <c r="C426278" i="94" s="1"/>
  <c r="C426291" i="94" s="1"/>
  <c r="C458824" i="94"/>
  <c r="C458829" i="94" s="1"/>
  <c r="C459073" i="94"/>
  <c r="C459077" i="94" s="1"/>
  <c r="C475229" i="94"/>
  <c r="C475459" i="94"/>
  <c r="C475461" i="94" s="1"/>
  <c r="C475445" i="94"/>
  <c r="C491595" i="94"/>
  <c r="C491790" i="94"/>
  <c r="C491800" i="94"/>
  <c r="C491810" i="94" s="1"/>
  <c r="C491823" i="94" s="1"/>
  <c r="C507971" i="94"/>
  <c r="C507985" i="94"/>
  <c r="C507998" i="94" s="1"/>
  <c r="C508001" i="94" s="1"/>
  <c r="C508229" i="94"/>
  <c r="C507977" i="94"/>
  <c r="C540970" i="94"/>
  <c r="C540940" i="94"/>
  <c r="C540950" i="94"/>
  <c r="C540960" i="94" s="1"/>
  <c r="C540973" i="94" s="1"/>
  <c r="C360530" i="94"/>
  <c r="C442461" i="94"/>
  <c r="C442690" i="94"/>
  <c r="C442693" i="94" s="1"/>
  <c r="C458827" i="94"/>
  <c r="C458825" i="94"/>
  <c r="C459074" i="94"/>
  <c r="C459023" i="94"/>
  <c r="C459033" i="94" s="1"/>
  <c r="C459043" i="94" s="1"/>
  <c r="C459056" i="94" s="1"/>
  <c r="C475202" i="94"/>
  <c r="C475203" i="94" s="1"/>
  <c r="C475460" i="94"/>
  <c r="C475437" i="94"/>
  <c r="C475410" i="94"/>
  <c r="C491824" i="94"/>
  <c r="C508228" i="94"/>
  <c r="C508182" i="94"/>
  <c r="C508192" i="94" s="1"/>
  <c r="C508205" i="94" s="1"/>
  <c r="C524609" i="94"/>
  <c r="C524613" i="94" s="1"/>
  <c r="C442640" i="94"/>
  <c r="C442650" i="94" s="1"/>
  <c r="C442660" i="94" s="1"/>
  <c r="C442673" i="94" s="1"/>
  <c r="C491613" i="94"/>
  <c r="C491588" i="94"/>
  <c r="C491586" i="94"/>
  <c r="C491840" i="94"/>
  <c r="C540746" i="94"/>
  <c r="C589891" i="94"/>
  <c r="C589903" i="94" s="1"/>
  <c r="C589913" i="94" s="1"/>
  <c r="C589916" i="94" s="1"/>
  <c r="C589905" i="94"/>
  <c r="C589918" i="94" s="1"/>
  <c r="C589921" i="94" s="1"/>
  <c r="C590149" i="94"/>
  <c r="C589906" i="94"/>
  <c r="C491602" i="94"/>
  <c r="C491601" i="94" s="1"/>
  <c r="C491614" i="94" s="1"/>
  <c r="C491617" i="94" s="1"/>
  <c r="C508202" i="94"/>
  <c r="C540754" i="94"/>
  <c r="C540753" i="94" s="1"/>
  <c r="C540766" i="94" s="1"/>
  <c r="C540769" i="94" s="1"/>
  <c r="C540739" i="94"/>
  <c r="C540747" i="94" s="1"/>
  <c r="C540943" i="94"/>
  <c r="C540953" i="94" s="1"/>
  <c r="C540963" i="94" s="1"/>
  <c r="C540976" i="94" s="1"/>
  <c r="C589896" i="94"/>
  <c r="C589901" i="94" s="1"/>
  <c r="C589900" i="94" s="1"/>
  <c r="C590147" i="94"/>
  <c r="C622913" i="94"/>
  <c r="C671826" i="94"/>
  <c r="C671825" i="94" s="1"/>
  <c r="C671838" i="94" s="1"/>
  <c r="C671841" i="94" s="1"/>
  <c r="C671811" i="94"/>
  <c r="C688210" i="94"/>
  <c r="C688209" i="94"/>
  <c r="C688222" i="94" s="1"/>
  <c r="C688225" i="94" s="1"/>
  <c r="C491587" i="94"/>
  <c r="C491599" i="94" s="1"/>
  <c r="C491609" i="94" s="1"/>
  <c r="C491612" i="94" s="1"/>
  <c r="C524566" i="94"/>
  <c r="C524576" i="94" s="1"/>
  <c r="C524589" i="94" s="1"/>
  <c r="C540954" i="94"/>
  <c r="C540964" i="94" s="1"/>
  <c r="C540977" i="94" s="1"/>
  <c r="C557123" i="94"/>
  <c r="C557135" i="94" s="1"/>
  <c r="C557145" i="94" s="1"/>
  <c r="C557148" i="94" s="1"/>
  <c r="C557138" i="94"/>
  <c r="C557137" i="94" s="1"/>
  <c r="C557150" i="94" s="1"/>
  <c r="C557153" i="94" s="1"/>
  <c r="C557330" i="94"/>
  <c r="C557340" i="94"/>
  <c r="C557350" i="94" s="1"/>
  <c r="C557363" i="94" s="1"/>
  <c r="C573760" i="94"/>
  <c r="C573712" i="94"/>
  <c r="C573722" i="94" s="1"/>
  <c r="C573732" i="94" s="1"/>
  <c r="C573745" i="94" s="1"/>
  <c r="C573761" i="94"/>
  <c r="C606506" i="94"/>
  <c r="C639049" i="94"/>
  <c r="C639296" i="94"/>
  <c r="C639299" i="94"/>
  <c r="C639246" i="94"/>
  <c r="C639256" i="94" s="1"/>
  <c r="C639266" i="94" s="1"/>
  <c r="C639279" i="94" s="1"/>
  <c r="C655453" i="94"/>
  <c r="C655428" i="94"/>
  <c r="C655426" i="94"/>
  <c r="C491793" i="94"/>
  <c r="C491803" i="94" s="1"/>
  <c r="C491813" i="94" s="1"/>
  <c r="C491826" i="94" s="1"/>
  <c r="C508172" i="94"/>
  <c r="C524370" i="94"/>
  <c r="C524369" i="94" s="1"/>
  <c r="C524382" i="94" s="1"/>
  <c r="C524385" i="94" s="1"/>
  <c r="C524559" i="94"/>
  <c r="C524569" i="94" s="1"/>
  <c r="C524579" i="94" s="1"/>
  <c r="C524592" i="94" s="1"/>
  <c r="C540993" i="94"/>
  <c r="C540997" i="94" s="1"/>
  <c r="C557130" i="94"/>
  <c r="C573765" i="94"/>
  <c r="C573507" i="94"/>
  <c r="C573519" i="94" s="1"/>
  <c r="C573529" i="94" s="1"/>
  <c r="C573532" i="94" s="1"/>
  <c r="C573522" i="94"/>
  <c r="C573521" i="94"/>
  <c r="C573534" i="94" s="1"/>
  <c r="C573537" i="94" s="1"/>
  <c r="C573724" i="94"/>
  <c r="C573734" i="94" s="1"/>
  <c r="C573747" i="94" s="1"/>
  <c r="C590093" i="94"/>
  <c r="C590122" i="94"/>
  <c r="C622673" i="94"/>
  <c r="C622686" i="94" s="1"/>
  <c r="C622689" i="94" s="1"/>
  <c r="C622917" i="94"/>
  <c r="C622659" i="94"/>
  <c r="C622665" i="94"/>
  <c r="C622664" i="94"/>
  <c r="C622669" i="94" s="1"/>
  <c r="C622915" i="94"/>
  <c r="C639257" i="94"/>
  <c r="C639267" i="94" s="1"/>
  <c r="C639280" i="94" s="1"/>
  <c r="C524355" i="94"/>
  <c r="C540956" i="94"/>
  <c r="C540966" i="94" s="1"/>
  <c r="C540979" i="94" s="1"/>
  <c r="C557128" i="94"/>
  <c r="C573514" i="94"/>
  <c r="C606490" i="94"/>
  <c r="C606500" i="94" s="1"/>
  <c r="C606513" i="94" s="1"/>
  <c r="C606480" i="94"/>
  <c r="C622916" i="94"/>
  <c r="C622901" i="94"/>
  <c r="C655632" i="94"/>
  <c r="C655642" i="94" s="1"/>
  <c r="C655652" i="94" s="1"/>
  <c r="C655665" i="94" s="1"/>
  <c r="C540957" i="94"/>
  <c r="C540967" i="94" s="1"/>
  <c r="C540980" i="94" s="1"/>
  <c r="C557131" i="94"/>
  <c r="C557129" i="94"/>
  <c r="C557335" i="94"/>
  <c r="C557345" i="94" s="1"/>
  <c r="C557358" i="94" s="1"/>
  <c r="C557325" i="94"/>
  <c r="C557355" i="94"/>
  <c r="C573763" i="94"/>
  <c r="C590103" i="94"/>
  <c r="C590113" i="94" s="1"/>
  <c r="C590126" i="94" s="1"/>
  <c r="C639297" i="94"/>
  <c r="C639274" i="94"/>
  <c r="C590096" i="94"/>
  <c r="C590106" i="94"/>
  <c r="C590116" i="94" s="1"/>
  <c r="C590129" i="94" s="1"/>
  <c r="C622862" i="94"/>
  <c r="C622890" i="94"/>
  <c r="C622872" i="94"/>
  <c r="C622882" i="94" s="1"/>
  <c r="C622895" i="94" s="1"/>
  <c r="C688451" i="94"/>
  <c r="C688450" i="94"/>
  <c r="C540951" i="94"/>
  <c r="C540961" i="94" s="1"/>
  <c r="C540974" i="94" s="1"/>
  <c r="C540941" i="94"/>
  <c r="C573709" i="94"/>
  <c r="C573738" i="94"/>
  <c r="C573719" i="94"/>
  <c r="C573729" i="94" s="1"/>
  <c r="C573742" i="94" s="1"/>
  <c r="C589897" i="94"/>
  <c r="C606275" i="94"/>
  <c r="C606289" i="94"/>
  <c r="C606302" i="94" s="1"/>
  <c r="C606305" i="94" s="1"/>
  <c r="C606533" i="94"/>
  <c r="C606281" i="94"/>
  <c r="C622873" i="94"/>
  <c r="C622883" i="94" s="1"/>
  <c r="C622896" i="94" s="1"/>
  <c r="C557376" i="94"/>
  <c r="C557381" i="94" s="1"/>
  <c r="C557338" i="94"/>
  <c r="C557348" i="94" s="1"/>
  <c r="C557361" i="94" s="1"/>
  <c r="C573720" i="94"/>
  <c r="C573730" i="94" s="1"/>
  <c r="C573743" i="94" s="1"/>
  <c r="C590146" i="94"/>
  <c r="C606486" i="94"/>
  <c r="C606496" i="94" s="1"/>
  <c r="C606509" i="94" s="1"/>
  <c r="C606494" i="94"/>
  <c r="C606504" i="94" s="1"/>
  <c r="C606517" i="94" s="1"/>
  <c r="C639300" i="94"/>
  <c r="C639285" i="94"/>
  <c r="C688408" i="94"/>
  <c r="C688418" i="94" s="1"/>
  <c r="C688431" i="94" s="1"/>
  <c r="C688398" i="94"/>
  <c r="C557324" i="94"/>
  <c r="C557334" i="94" s="1"/>
  <c r="C557344" i="94" s="1"/>
  <c r="C557357" i="94" s="1"/>
  <c r="C557368" i="94" s="1"/>
  <c r="C606280" i="94"/>
  <c r="C606285" i="94" s="1"/>
  <c r="C639259" i="94"/>
  <c r="C639269" i="94" s="1"/>
  <c r="C639282" i="94" s="1"/>
  <c r="C655633" i="94"/>
  <c r="C655643" i="94" s="1"/>
  <c r="C655653" i="94" s="1"/>
  <c r="C655666" i="94" s="1"/>
  <c r="C672065" i="94"/>
  <c r="C672069" i="94" s="1"/>
  <c r="C672050" i="94"/>
  <c r="C688399" i="94"/>
  <c r="C688409" i="94" s="1"/>
  <c r="C688419" i="94" s="1"/>
  <c r="C688432" i="94" s="1"/>
  <c r="C852268" i="94"/>
  <c r="C852279" i="94" s="1"/>
  <c r="C852267" i="94"/>
  <c r="C606301" i="94"/>
  <c r="C606478" i="94"/>
  <c r="C606488" i="94" s="1"/>
  <c r="C606498" i="94" s="1"/>
  <c r="C606511" i="94" s="1"/>
  <c r="C622660" i="94"/>
  <c r="C622865" i="94"/>
  <c r="C622875" i="94" s="1"/>
  <c r="C622885" i="94" s="1"/>
  <c r="C622898" i="94" s="1"/>
  <c r="C639244" i="94"/>
  <c r="C639254" i="94" s="1"/>
  <c r="C639264" i="94" s="1"/>
  <c r="C639277" i="94" s="1"/>
  <c r="C655427" i="94"/>
  <c r="C655682" i="94"/>
  <c r="C655685" i="94" s="1"/>
  <c r="C671817" i="94"/>
  <c r="C688448" i="94"/>
  <c r="C688453" i="94" s="1"/>
  <c r="C688438" i="94"/>
  <c r="C720970" i="94"/>
  <c r="C770123" i="94"/>
  <c r="C688449" i="94"/>
  <c r="C721218" i="94"/>
  <c r="C737354" i="94"/>
  <c r="C639069" i="94"/>
  <c r="C655658" i="94"/>
  <c r="C672068" i="94"/>
  <c r="C672022" i="94"/>
  <c r="C672032" i="94" s="1"/>
  <c r="C672045" i="94" s="1"/>
  <c r="C672012" i="94"/>
  <c r="C672042" i="94"/>
  <c r="C672064" i="94"/>
  <c r="C753946" i="94"/>
  <c r="C753956" i="94" s="1"/>
  <c r="C753969" i="94" s="1"/>
  <c r="C557328" i="94"/>
  <c r="C590094" i="94"/>
  <c r="C590104" i="94" s="1"/>
  <c r="C590114" i="94" s="1"/>
  <c r="C590127" i="94" s="1"/>
  <c r="C606481" i="94"/>
  <c r="C606491" i="94" s="1"/>
  <c r="C606501" i="94" s="1"/>
  <c r="C606514" i="94" s="1"/>
  <c r="C622860" i="94"/>
  <c r="C622870" i="94" s="1"/>
  <c r="C622880" i="94" s="1"/>
  <c r="C622893" i="94" s="1"/>
  <c r="C639042" i="94"/>
  <c r="C639043" i="94" s="1"/>
  <c r="C639058" i="94"/>
  <c r="C639057" i="94" s="1"/>
  <c r="C639070" i="94" s="1"/>
  <c r="C639073" i="94" s="1"/>
  <c r="C639247" i="94"/>
  <c r="C655435" i="94"/>
  <c r="C688426" i="94"/>
  <c r="C704833" i="94"/>
  <c r="C704837" i="94" s="1"/>
  <c r="C721220" i="94"/>
  <c r="C655432" i="94"/>
  <c r="C655437" i="94" s="1"/>
  <c r="C655663" i="94"/>
  <c r="C688452" i="94"/>
  <c r="C688429" i="94"/>
  <c r="C688437" i="94"/>
  <c r="C704786" i="94"/>
  <c r="C704796" i="94" s="1"/>
  <c r="C704806" i="94" s="1"/>
  <c r="C704819" i="94" s="1"/>
  <c r="C721219" i="94"/>
  <c r="C721217" i="94"/>
  <c r="C721216" i="94"/>
  <c r="C721221" i="94" s="1"/>
  <c r="C737355" i="94"/>
  <c r="C655442" i="94"/>
  <c r="C655441" i="94" s="1"/>
  <c r="C655454" i="94" s="1"/>
  <c r="C655457" i="94" s="1"/>
  <c r="C688201" i="94"/>
  <c r="C704580" i="94"/>
  <c r="C704835" i="94"/>
  <c r="C704817" i="94"/>
  <c r="C720963" i="94"/>
  <c r="C737578" i="94"/>
  <c r="C786732" i="94"/>
  <c r="C786743" i="94" s="1"/>
  <c r="C786731" i="94"/>
  <c r="C803100" i="94"/>
  <c r="C803110" i="94" s="1"/>
  <c r="C803123" i="94" s="1"/>
  <c r="C819520" i="94"/>
  <c r="C917577" i="94"/>
  <c r="C737601" i="94"/>
  <c r="C737605" i="94" s="1"/>
  <c r="C770115" i="94"/>
  <c r="C770130" i="94"/>
  <c r="C770129" i="94" s="1"/>
  <c r="C770142" i="94" s="1"/>
  <c r="C770145" i="94" s="1"/>
  <c r="C885014" i="94"/>
  <c r="C885024" i="94" s="1"/>
  <c r="C885037" i="94" s="1"/>
  <c r="C885004" i="94"/>
  <c r="C885034" i="94"/>
  <c r="C704578" i="94"/>
  <c r="C704594" i="94"/>
  <c r="C704593" i="94" s="1"/>
  <c r="C704606" i="94" s="1"/>
  <c r="C704609" i="94" s="1"/>
  <c r="C721194" i="94"/>
  <c r="C753731" i="94"/>
  <c r="C753944" i="94"/>
  <c r="C753954" i="94" s="1"/>
  <c r="C753967" i="94" s="1"/>
  <c r="C770121" i="94"/>
  <c r="C770369" i="94"/>
  <c r="C770319" i="94"/>
  <c r="C770329" i="94" s="1"/>
  <c r="C770339" i="94" s="1"/>
  <c r="C770352" i="94" s="1"/>
  <c r="C770358" i="94"/>
  <c r="C786507" i="94"/>
  <c r="C786712" i="94"/>
  <c r="C786722" i="94" s="1"/>
  <c r="C786735" i="94" s="1"/>
  <c r="C802898" i="94"/>
  <c r="C802897" i="94" s="1"/>
  <c r="C802910" i="94" s="1"/>
  <c r="C802913" i="94" s="1"/>
  <c r="C802889" i="94"/>
  <c r="C803140" i="94"/>
  <c r="C852043" i="94"/>
  <c r="C704579" i="94"/>
  <c r="C737353" i="94"/>
  <c r="C737361" i="94"/>
  <c r="C737374" i="94" s="1"/>
  <c r="C737377" i="94" s="1"/>
  <c r="C737551" i="94"/>
  <c r="C737561" i="94" s="1"/>
  <c r="C737571" i="94" s="1"/>
  <c r="C737584" i="94" s="1"/>
  <c r="C753732" i="94"/>
  <c r="C753947" i="94"/>
  <c r="C753957" i="94" s="1"/>
  <c r="C753970" i="94" s="1"/>
  <c r="C770370" i="94"/>
  <c r="C770373" i="94" s="1"/>
  <c r="C786703" i="94"/>
  <c r="C786713" i="94" s="1"/>
  <c r="C786723" i="94" s="1"/>
  <c r="C786736" i="94" s="1"/>
  <c r="C786744" i="94" s="1"/>
  <c r="C803114" i="94"/>
  <c r="C819482" i="94"/>
  <c r="C819492" i="94" s="1"/>
  <c r="C819505" i="94" s="1"/>
  <c r="C688221" i="94"/>
  <c r="C704785" i="94"/>
  <c r="C704795" i="94" s="1"/>
  <c r="C704805" i="94" s="1"/>
  <c r="C704818" i="94" s="1"/>
  <c r="C721164" i="94"/>
  <c r="C721174" i="94" s="1"/>
  <c r="C721184" i="94" s="1"/>
  <c r="C721197" i="94" s="1"/>
  <c r="C737346" i="94"/>
  <c r="C737362" i="94"/>
  <c r="C737562" i="94"/>
  <c r="C737572" i="94" s="1"/>
  <c r="C737585" i="94" s="1"/>
  <c r="C753986" i="94"/>
  <c r="C753936" i="94"/>
  <c r="C770120" i="94"/>
  <c r="C770125" i="94" s="1"/>
  <c r="C786500" i="94"/>
  <c r="C786752" i="94"/>
  <c r="C786741" i="94"/>
  <c r="C819267" i="94"/>
  <c r="C819272" i="94" s="1"/>
  <c r="C852061" i="94"/>
  <c r="C884815" i="94"/>
  <c r="C884825" i="94" s="1"/>
  <c r="C884828" i="94" s="1"/>
  <c r="C884811" i="94"/>
  <c r="C688194" i="94"/>
  <c r="C688195" i="94" s="1"/>
  <c r="C704810" i="94"/>
  <c r="C721165" i="94"/>
  <c r="C721175" i="94" s="1"/>
  <c r="C721185" i="94" s="1"/>
  <c r="C721198" i="94" s="1"/>
  <c r="C737347" i="94"/>
  <c r="C737359" i="94" s="1"/>
  <c r="C737369" i="94" s="1"/>
  <c r="C737372" i="94" s="1"/>
  <c r="C737604" i="94"/>
  <c r="C737554" i="94"/>
  <c r="C737564" i="94" s="1"/>
  <c r="C737574" i="94" s="1"/>
  <c r="C737587" i="94" s="1"/>
  <c r="C753738" i="94"/>
  <c r="C753757" i="94"/>
  <c r="C770372" i="94"/>
  <c r="C770326" i="94"/>
  <c r="C770336" i="94" s="1"/>
  <c r="C770349" i="94" s="1"/>
  <c r="C770316" i="94"/>
  <c r="C770346" i="94"/>
  <c r="C819282" i="94"/>
  <c r="C819281" i="94" s="1"/>
  <c r="C819294" i="94" s="1"/>
  <c r="C819297" i="94" s="1"/>
  <c r="C819273" i="94"/>
  <c r="C819522" i="94"/>
  <c r="C835905" i="94"/>
  <c r="C835857" i="94"/>
  <c r="C835867" i="94" s="1"/>
  <c r="C835877" i="94" s="1"/>
  <c r="C835890" i="94" s="1"/>
  <c r="C835888" i="94"/>
  <c r="C671816" i="94"/>
  <c r="C671821" i="94" s="1"/>
  <c r="C720977" i="94"/>
  <c r="C720990" i="94" s="1"/>
  <c r="C720993" i="94" s="1"/>
  <c r="C720989" i="94"/>
  <c r="C753962" i="94"/>
  <c r="C753942" i="94"/>
  <c r="C753952" i="94" s="1"/>
  <c r="C753965" i="94" s="1"/>
  <c r="C753950" i="94"/>
  <c r="C753960" i="94" s="1"/>
  <c r="C753973" i="94" s="1"/>
  <c r="C786716" i="94"/>
  <c r="C786726" i="94" s="1"/>
  <c r="C786739" i="94" s="1"/>
  <c r="C786706" i="94"/>
  <c r="C803136" i="94"/>
  <c r="C803141" i="94" s="1"/>
  <c r="C803085" i="94"/>
  <c r="C803095" i="94" s="1"/>
  <c r="C803105" i="94" s="1"/>
  <c r="C803118" i="94" s="1"/>
  <c r="C819274" i="94"/>
  <c r="C819523" i="94"/>
  <c r="C819525" i="94" s="1"/>
  <c r="C852248" i="94"/>
  <c r="C852258" i="94" s="1"/>
  <c r="C852271" i="94" s="1"/>
  <c r="C737560" i="94"/>
  <c r="C737570" i="94" s="1"/>
  <c r="C737583" i="94" s="1"/>
  <c r="C753745" i="94"/>
  <c r="C753758" i="94" s="1"/>
  <c r="C753761" i="94" s="1"/>
  <c r="C753983" i="94"/>
  <c r="C753985" i="94" s="1"/>
  <c r="C753943" i="94"/>
  <c r="C753953" i="94" s="1"/>
  <c r="C753966" i="94" s="1"/>
  <c r="C753951" i="94"/>
  <c r="C753961" i="94" s="1"/>
  <c r="C753974" i="94" s="1"/>
  <c r="C770350" i="94"/>
  <c r="C786499" i="94"/>
  <c r="C786511" i="94" s="1"/>
  <c r="C786521" i="94" s="1"/>
  <c r="C786524" i="94" s="1"/>
  <c r="C786514" i="94"/>
  <c r="C786513" i="94" s="1"/>
  <c r="C786526" i="94" s="1"/>
  <c r="C786529" i="94" s="1"/>
  <c r="C786757" i="94"/>
  <c r="C786506" i="94"/>
  <c r="C802882" i="94"/>
  <c r="C802883" i="94" s="1"/>
  <c r="C802909" i="94"/>
  <c r="C803099" i="94"/>
  <c r="C803109" i="94" s="1"/>
  <c r="C803122" i="94" s="1"/>
  <c r="C819524" i="94"/>
  <c r="C819478" i="94"/>
  <c r="C819488" i="94" s="1"/>
  <c r="C819501" i="94" s="1"/>
  <c r="C819498" i="94"/>
  <c r="C819486" i="94"/>
  <c r="C819496" i="94" s="1"/>
  <c r="C819509" i="94" s="1"/>
  <c r="C868420" i="94"/>
  <c r="C868418" i="94"/>
  <c r="C868419" i="94" s="1"/>
  <c r="C868625" i="94"/>
  <c r="C868635" i="94" s="1"/>
  <c r="C868645" i="94" s="1"/>
  <c r="C868658" i="94" s="1"/>
  <c r="C885005" i="94"/>
  <c r="C885015" i="94" s="1"/>
  <c r="C885025" i="94" s="1"/>
  <c r="C885038" i="94" s="1"/>
  <c r="C917826" i="94"/>
  <c r="C917825" i="94"/>
  <c r="C966722" i="94"/>
  <c r="C966749" i="94"/>
  <c r="C966724" i="94"/>
  <c r="C770116" i="94"/>
  <c r="C852050" i="94"/>
  <c r="C852049" i="94" s="1"/>
  <c r="C852062" i="94" s="1"/>
  <c r="C852065" i="94" s="1"/>
  <c r="C852242" i="94"/>
  <c r="C852252" i="94" s="1"/>
  <c r="C852262" i="94" s="1"/>
  <c r="C852275" i="94" s="1"/>
  <c r="C868674" i="94"/>
  <c r="C868636" i="94"/>
  <c r="C868646" i="94" s="1"/>
  <c r="C868659" i="94" s="1"/>
  <c r="C868626" i="94"/>
  <c r="C901187" i="94"/>
  <c r="C901199" i="94" s="1"/>
  <c r="C901209" i="94" s="1"/>
  <c r="C901212" i="94" s="1"/>
  <c r="C901202" i="94"/>
  <c r="C901201" i="94"/>
  <c r="C901214" i="94" s="1"/>
  <c r="C901217" i="94" s="1"/>
  <c r="C901193" i="94"/>
  <c r="C917579" i="94"/>
  <c r="C950593" i="94"/>
  <c r="C950592" i="94"/>
  <c r="C950594" i="94"/>
  <c r="C835665" i="94"/>
  <c r="C835678" i="94" s="1"/>
  <c r="C835681" i="94" s="1"/>
  <c r="C835862" i="94"/>
  <c r="C835872" i="94" s="1"/>
  <c r="C835885" i="94" s="1"/>
  <c r="C835852" i="94"/>
  <c r="C852042" i="94"/>
  <c r="C901430" i="94"/>
  <c r="C917824" i="94"/>
  <c r="C917829" i="94" s="1"/>
  <c r="C966956" i="94"/>
  <c r="C966967" i="94" s="1"/>
  <c r="C966955" i="94"/>
  <c r="C835650" i="94"/>
  <c r="C835651" i="94" s="1"/>
  <c r="C835666" i="94"/>
  <c r="C852287" i="94"/>
  <c r="C852289" i="94" s="1"/>
  <c r="C868676" i="94"/>
  <c r="C885018" i="94"/>
  <c r="C885028" i="94" s="1"/>
  <c r="C885041" i="94" s="1"/>
  <c r="C803090" i="94"/>
  <c r="C819469" i="94"/>
  <c r="C819479" i="94" s="1"/>
  <c r="C819489" i="94" s="1"/>
  <c r="C819502" i="94" s="1"/>
  <c r="C835903" i="94"/>
  <c r="C868445" i="94"/>
  <c r="C868675" i="94"/>
  <c r="C868672" i="94"/>
  <c r="C868677" i="94" s="1"/>
  <c r="C868631" i="94"/>
  <c r="C868641" i="94" s="1"/>
  <c r="C868654" i="94" s="1"/>
  <c r="C901401" i="94"/>
  <c r="C901411" i="94" s="1"/>
  <c r="C901424" i="94" s="1"/>
  <c r="C901391" i="94"/>
  <c r="C819293" i="94"/>
  <c r="C835652" i="94"/>
  <c r="C835882" i="94"/>
  <c r="C852041" i="94"/>
  <c r="C852239" i="94"/>
  <c r="C852249" i="94" s="1"/>
  <c r="C852259" i="94" s="1"/>
  <c r="C852272" i="94" s="1"/>
  <c r="C884818" i="94"/>
  <c r="C884817" i="94"/>
  <c r="C884830" i="94" s="1"/>
  <c r="C884833" i="94" s="1"/>
  <c r="C884809" i="94"/>
  <c r="C885061" i="94"/>
  <c r="C885057" i="94"/>
  <c r="C901392" i="94"/>
  <c r="C901402" i="94" s="1"/>
  <c r="C901412" i="94" s="1"/>
  <c r="C901425" i="94" s="1"/>
  <c r="C933961" i="94"/>
  <c r="C852036" i="94"/>
  <c r="C852034" i="94"/>
  <c r="C852035" i="94" s="1"/>
  <c r="C868633" i="94"/>
  <c r="C868643" i="94" s="1"/>
  <c r="C868656" i="94" s="1"/>
  <c r="C884808" i="94"/>
  <c r="C884813" i="94" s="1"/>
  <c r="C885044" i="94"/>
  <c r="C917585" i="94"/>
  <c r="C917598" i="94" s="1"/>
  <c r="C917601" i="94" s="1"/>
  <c r="C917571" i="94"/>
  <c r="C917583" i="94" s="1"/>
  <c r="C917593" i="94" s="1"/>
  <c r="C917596" i="94" s="1"/>
  <c r="C917586" i="94"/>
  <c r="C934213" i="94"/>
  <c r="C933970" i="94"/>
  <c r="C933969" i="94"/>
  <c r="C933982" i="94" s="1"/>
  <c r="C933985" i="94" s="1"/>
  <c r="C934212" i="94"/>
  <c r="C934210" i="94"/>
  <c r="C950345" i="94"/>
  <c r="C950555" i="94"/>
  <c r="C950565" i="94" s="1"/>
  <c r="C950578" i="94" s="1"/>
  <c r="C966929" i="94"/>
  <c r="C966939" i="94" s="1"/>
  <c r="C966949" i="94" s="1"/>
  <c r="C966962" i="94" s="1"/>
  <c r="C1016128" i="94"/>
  <c r="C1016133" i="94" s="1"/>
  <c r="C1016129" i="94"/>
  <c r="C868434" i="94"/>
  <c r="C868433" i="94" s="1"/>
  <c r="C868446" i="94" s="1"/>
  <c r="C868449" i="94" s="1"/>
  <c r="C868623" i="94"/>
  <c r="C885010" i="94"/>
  <c r="C885020" i="94" s="1"/>
  <c r="C885030" i="94" s="1"/>
  <c r="C885043" i="94" s="1"/>
  <c r="C901389" i="94"/>
  <c r="C901399" i="94" s="1"/>
  <c r="C901409" i="94" s="1"/>
  <c r="C901422" i="94" s="1"/>
  <c r="C917782" i="94"/>
  <c r="C917792" i="94" s="1"/>
  <c r="C917805" i="94" s="1"/>
  <c r="C917790" i="94"/>
  <c r="C917800" i="94" s="1"/>
  <c r="C917813" i="94" s="1"/>
  <c r="C934168" i="94"/>
  <c r="C934178" i="94" s="1"/>
  <c r="C934191" i="94" s="1"/>
  <c r="C950595" i="94"/>
  <c r="C950597" i="94" s="1"/>
  <c r="C983108" i="94"/>
  <c r="C983106" i="94"/>
  <c r="C983107" i="94" s="1"/>
  <c r="C983133" i="94"/>
  <c r="C1016079" i="94"/>
  <c r="C1016089" i="94"/>
  <c r="C1016099" i="94" s="1"/>
  <c r="C1016112" i="94" s="1"/>
  <c r="C1016131" i="94"/>
  <c r="C1032516" i="94"/>
  <c r="C901442" i="94"/>
  <c r="C901445" i="94" s="1"/>
  <c r="C950596" i="94"/>
  <c r="C983313" i="94"/>
  <c r="C983323" i="94"/>
  <c r="C983333" i="94" s="1"/>
  <c r="C983346" i="94" s="1"/>
  <c r="C999506" i="94"/>
  <c r="C999505" i="94" s="1"/>
  <c r="C999518" i="94" s="1"/>
  <c r="C999521" i="94" s="1"/>
  <c r="C999491" i="94"/>
  <c r="C999503" i="94" s="1"/>
  <c r="C999513" i="94" s="1"/>
  <c r="C999516" i="94" s="1"/>
  <c r="C901443" i="94"/>
  <c r="C934208" i="94"/>
  <c r="C966980" i="94"/>
  <c r="C966979" i="94"/>
  <c r="C966935" i="94"/>
  <c r="C966945" i="94" s="1"/>
  <c r="C966958" i="94" s="1"/>
  <c r="C983347" i="94"/>
  <c r="C999496" i="94"/>
  <c r="C999501" i="94" s="1"/>
  <c r="C999692" i="94"/>
  <c r="C999722" i="94"/>
  <c r="C999702" i="94"/>
  <c r="C999712" i="94" s="1"/>
  <c r="C999725" i="94" s="1"/>
  <c r="C999744" i="94"/>
  <c r="C999749" i="94" s="1"/>
  <c r="C1032491" i="94"/>
  <c r="C1032492" i="94"/>
  <c r="C1032503" i="94" s="1"/>
  <c r="C868650" i="94"/>
  <c r="C901418" i="94"/>
  <c r="C917802" i="94"/>
  <c r="C933956" i="94"/>
  <c r="C934209" i="94"/>
  <c r="C950552" i="94"/>
  <c r="C950562" i="94" s="1"/>
  <c r="C950575" i="94" s="1"/>
  <c r="C950542" i="94"/>
  <c r="C966926" i="94"/>
  <c r="C966936" i="94" s="1"/>
  <c r="C966946" i="94" s="1"/>
  <c r="C966959" i="94" s="1"/>
  <c r="C983122" i="94"/>
  <c r="C983121" i="94" s="1"/>
  <c r="C983134" i="94" s="1"/>
  <c r="C983137" i="94" s="1"/>
  <c r="C983113" i="94"/>
  <c r="C999747" i="94"/>
  <c r="C1016130" i="94"/>
  <c r="C1032473" i="94"/>
  <c r="C1032483" i="94" s="1"/>
  <c r="C1032496" i="94" s="1"/>
  <c r="C934170" i="94"/>
  <c r="C934180" i="94" s="1"/>
  <c r="C934193" i="94" s="1"/>
  <c r="C950551" i="94"/>
  <c r="C950561" i="94" s="1"/>
  <c r="C950574" i="94" s="1"/>
  <c r="C966960" i="94"/>
  <c r="C983338" i="94"/>
  <c r="C983308" i="94"/>
  <c r="C983318" i="94" s="1"/>
  <c r="C983328" i="94" s="1"/>
  <c r="C983341" i="94" s="1"/>
  <c r="C1032266" i="94"/>
  <c r="C1032512" i="94"/>
  <c r="C1032474" i="94"/>
  <c r="C1032484" i="94" s="1"/>
  <c r="C1032497" i="94" s="1"/>
  <c r="C917784" i="94"/>
  <c r="C917794" i="94" s="1"/>
  <c r="C917807" i="94" s="1"/>
  <c r="C933954" i="94"/>
  <c r="C933955" i="94" s="1"/>
  <c r="C934173" i="94"/>
  <c r="C934183" i="94" s="1"/>
  <c r="C934196" i="94" s="1"/>
  <c r="C934159" i="94"/>
  <c r="C934169" i="94" s="1"/>
  <c r="C934179" i="94" s="1"/>
  <c r="C934192" i="94" s="1"/>
  <c r="C934200" i="94" s="1"/>
  <c r="C950339" i="94"/>
  <c r="C950353" i="94"/>
  <c r="C950366" i="94" s="1"/>
  <c r="C950369" i="94" s="1"/>
  <c r="C950570" i="94"/>
  <c r="C966976" i="94"/>
  <c r="C966981" i="94" s="1"/>
  <c r="C983365" i="94"/>
  <c r="C999705" i="94"/>
  <c r="C999715" i="94" s="1"/>
  <c r="C999728" i="94" s="1"/>
  <c r="C999695" i="94"/>
  <c r="C1015874" i="94"/>
  <c r="C1016132" i="94"/>
  <c r="C1032513" i="94"/>
  <c r="C966723" i="94"/>
  <c r="C966730" i="94" s="1"/>
  <c r="C999497" i="94"/>
  <c r="C1015876" i="94"/>
  <c r="C1032476" i="94"/>
  <c r="C1032486" i="94" s="1"/>
  <c r="C1032499" i="94" s="1"/>
  <c r="C1016082" i="94"/>
  <c r="C1016092" i="94" s="1"/>
  <c r="C1016102" i="94" s="1"/>
  <c r="C1016115" i="94" s="1"/>
  <c r="C1016106" i="94"/>
  <c r="C1032517" i="94"/>
  <c r="C1032285" i="94"/>
  <c r="C1032258" i="94"/>
  <c r="C1032274" i="94"/>
  <c r="C1032273" i="94" s="1"/>
  <c r="C1032286" i="94" s="1"/>
  <c r="C1032289" i="94" s="1"/>
  <c r="C1032463" i="94"/>
  <c r="C1016077" i="94"/>
  <c r="C1016087" i="94" s="1"/>
  <c r="C1016097" i="94" s="1"/>
  <c r="C1016110" i="94" s="1"/>
  <c r="C1032259" i="94"/>
  <c r="C1032267" i="94" s="1"/>
  <c r="C1032464" i="94"/>
  <c r="C1032472" i="94"/>
  <c r="C1032482" i="94" s="1"/>
  <c r="C1032495" i="94" s="1"/>
  <c r="C1032504" i="94" s="1"/>
  <c r="C1015901" i="94"/>
  <c r="C966737" i="94"/>
  <c r="C966750" i="94" s="1"/>
  <c r="C966753" i="94" s="1"/>
  <c r="C1015890" i="94"/>
  <c r="C1015889" i="94" s="1"/>
  <c r="C1015902" i="94" s="1"/>
  <c r="C1015905" i="94" s="1"/>
  <c r="C1015875" i="94"/>
  <c r="C1015887" i="94" s="1"/>
  <c r="C1015897" i="94" s="1"/>
  <c r="C1015900" i="94" s="1"/>
  <c r="I5" i="95"/>
  <c r="J8" i="95"/>
  <c r="I6" i="95"/>
  <c r="B281" i="94"/>
  <c r="B291" i="94" s="1"/>
  <c r="B304" i="94" s="1"/>
  <c r="B320" i="94"/>
  <c r="B325" i="94" s="1"/>
  <c r="B322" i="94"/>
  <c r="B82" i="94"/>
  <c r="B67" i="94"/>
  <c r="B79" i="94" s="1"/>
  <c r="B89" i="94" s="1"/>
  <c r="B92" i="94" s="1"/>
  <c r="B81" i="94"/>
  <c r="B94" i="94" s="1"/>
  <c r="B97" i="94" s="1"/>
  <c r="B74" i="94"/>
  <c r="B321" i="94"/>
  <c r="B323" i="94"/>
  <c r="B299" i="94"/>
  <c r="B300" i="94"/>
  <c r="B311" i="94" s="1"/>
  <c r="B282" i="94"/>
  <c r="B292" i="94" s="1"/>
  <c r="B305" i="94" s="1"/>
  <c r="B75" i="94"/>
  <c r="B72" i="94"/>
  <c r="B77" i="94" s="1"/>
  <c r="B270" i="94"/>
  <c r="B280" i="94" s="1"/>
  <c r="B290" i="94" s="1"/>
  <c r="B303" i="94" s="1"/>
  <c r="B312" i="94" s="1"/>
  <c r="B271" i="94"/>
  <c r="B272" i="94"/>
  <c r="B93" i="94"/>
  <c r="Z2" i="93"/>
  <c r="AB2" i="93" s="1"/>
  <c r="BH2" i="93"/>
  <c r="BI2" i="93"/>
  <c r="BJ2" i="93"/>
  <c r="BK2" i="93"/>
  <c r="BL2" i="93"/>
  <c r="BM2" i="93"/>
  <c r="BQ2" i="93"/>
  <c r="BR2" i="93"/>
  <c r="BS2" i="93"/>
  <c r="BZ2" i="93"/>
  <c r="CB2" i="93"/>
  <c r="CF2" i="93"/>
  <c r="CU2" i="93"/>
  <c r="CV2" i="93"/>
  <c r="CW2" i="93"/>
  <c r="CX2" i="93"/>
  <c r="CY2" i="93"/>
  <c r="CZ2" i="93"/>
  <c r="DA2" i="93"/>
  <c r="DB2" i="93"/>
  <c r="DC2" i="93"/>
  <c r="DD2" i="93"/>
  <c r="DE2" i="93"/>
  <c r="DF2" i="93"/>
  <c r="DG2" i="93"/>
  <c r="DH2" i="93"/>
  <c r="DI2" i="93"/>
  <c r="GX2" i="93"/>
  <c r="GY2" i="93"/>
  <c r="GZ2" i="93"/>
  <c r="HA2" i="93"/>
  <c r="HB2" i="93"/>
  <c r="HC2" i="93"/>
  <c r="HD2" i="93"/>
  <c r="HE2" i="93"/>
  <c r="JH2" i="93" s="1"/>
  <c r="JR2" i="93" s="1"/>
  <c r="KB2" i="93" s="1"/>
  <c r="HF2" i="93"/>
  <c r="HG2" i="93"/>
  <c r="HH2" i="93"/>
  <c r="JK2" i="93" s="1"/>
  <c r="JU2" i="93" s="1"/>
  <c r="KE2" i="93" s="1"/>
  <c r="HI2" i="93"/>
  <c r="JL2" i="93" s="1"/>
  <c r="HJ2" i="93"/>
  <c r="JM2" i="93" s="1"/>
  <c r="HK2" i="93"/>
  <c r="JN2" i="93" s="1"/>
  <c r="HL2" i="93"/>
  <c r="HM2" i="93"/>
  <c r="HN2" i="93"/>
  <c r="HO2" i="93"/>
  <c r="HP2" i="93"/>
  <c r="JI2" i="93"/>
  <c r="JJ2" i="93"/>
  <c r="JO2" i="93"/>
  <c r="JY2" i="93" s="1"/>
  <c r="KI2" i="93" s="1"/>
  <c r="JP2" i="93"/>
  <c r="JQ2" i="93"/>
  <c r="LA2" i="93"/>
  <c r="LB2" i="93"/>
  <c r="LN2" i="93"/>
  <c r="C475215" i="94" l="1"/>
  <c r="C475225" i="94" s="1"/>
  <c r="C475228" i="94" s="1"/>
  <c r="C475210" i="94"/>
  <c r="C475211" i="94"/>
  <c r="C475208" i="94"/>
  <c r="C360523" i="94"/>
  <c r="C360527" i="94"/>
  <c r="C360537" i="94" s="1"/>
  <c r="C360540" i="94" s="1"/>
  <c r="C360520" i="94"/>
  <c r="C360525" i="94" s="1"/>
  <c r="C360522" i="94"/>
  <c r="C81999" i="94"/>
  <c r="C82009" i="94" s="1"/>
  <c r="C82012" i="94" s="1"/>
  <c r="C81992" i="94"/>
  <c r="C81995" i="94"/>
  <c r="C81994" i="94"/>
  <c r="C316" i="94"/>
  <c r="C318" i="94" s="1"/>
  <c r="C327" i="94"/>
  <c r="C328" i="94" s="1"/>
  <c r="C315" i="94"/>
  <c r="C317" i="94" s="1"/>
  <c r="C966968" i="94"/>
  <c r="C819277" i="94"/>
  <c r="C819276" i="94" s="1"/>
  <c r="C639051" i="94"/>
  <c r="C639055" i="94"/>
  <c r="C639065" i="94" s="1"/>
  <c r="C639068" i="94" s="1"/>
  <c r="C639050" i="94"/>
  <c r="C639048" i="94"/>
  <c r="C524600" i="94"/>
  <c r="C409679" i="94"/>
  <c r="C409689" i="94" s="1"/>
  <c r="C409692" i="94" s="1"/>
  <c r="C409674" i="94"/>
  <c r="C409675" i="94"/>
  <c r="C409672" i="94"/>
  <c r="C196920" i="94"/>
  <c r="C933967" i="94"/>
  <c r="C933977" i="94" s="1"/>
  <c r="C933980" i="94" s="1"/>
  <c r="C933962" i="94"/>
  <c r="C933963" i="94"/>
  <c r="C933960" i="94"/>
  <c r="C933965" i="94" s="1"/>
  <c r="C393295" i="94"/>
  <c r="C393305" i="94" s="1"/>
  <c r="C393308" i="94" s="1"/>
  <c r="C393290" i="94"/>
  <c r="C393288" i="94"/>
  <c r="C393291" i="94"/>
  <c r="C786759" i="94"/>
  <c r="C786760" i="94" s="1"/>
  <c r="C786748" i="94"/>
  <c r="C786750" i="94" s="1"/>
  <c r="C786747" i="94"/>
  <c r="C786749" i="94" s="1"/>
  <c r="C65848" i="94"/>
  <c r="C868431" i="94"/>
  <c r="C868441" i="94" s="1"/>
  <c r="C868444" i="94" s="1"/>
  <c r="C868424" i="94"/>
  <c r="C868429" i="94" s="1"/>
  <c r="C868427" i="94"/>
  <c r="C868426" i="94"/>
  <c r="C802895" i="94"/>
  <c r="C802905" i="94" s="1"/>
  <c r="C802908" i="94" s="1"/>
  <c r="C802888" i="94"/>
  <c r="C802891" i="94"/>
  <c r="C802890" i="94"/>
  <c r="C426061" i="94"/>
  <c r="C426060" i="94"/>
  <c r="C327774" i="94"/>
  <c r="C327777" i="94" s="1"/>
  <c r="C327756" i="94"/>
  <c r="C229455" i="94"/>
  <c r="C229465" i="94" s="1"/>
  <c r="C229468" i="94" s="1"/>
  <c r="C229450" i="94"/>
  <c r="C229451" i="94"/>
  <c r="C229448" i="94"/>
  <c r="C246072" i="94"/>
  <c r="C852280" i="94"/>
  <c r="C688207" i="94"/>
  <c r="C688217" i="94" s="1"/>
  <c r="C688220" i="94" s="1"/>
  <c r="C688200" i="94"/>
  <c r="C688203" i="94"/>
  <c r="C688202" i="94"/>
  <c r="C557383" i="94"/>
  <c r="C557384" i="94" s="1"/>
  <c r="C557372" i="94"/>
  <c r="C557374" i="94" s="1"/>
  <c r="C557385" i="94" s="1"/>
  <c r="C557386" i="94" s="1"/>
  <c r="C557371" i="94"/>
  <c r="C557373" i="94" s="1"/>
  <c r="C115003" i="94"/>
  <c r="C115005" i="94" s="1"/>
  <c r="C115015" i="94"/>
  <c r="C115016" i="94" s="1"/>
  <c r="C180301" i="94"/>
  <c r="C180300" i="94" s="1"/>
  <c r="C835663" i="94"/>
  <c r="C835673" i="94" s="1"/>
  <c r="C835676" i="94" s="1"/>
  <c r="C835656" i="94"/>
  <c r="C835661" i="94" s="1"/>
  <c r="C835658" i="94"/>
  <c r="C835659" i="94"/>
  <c r="C426296" i="94"/>
  <c r="C311373" i="94"/>
  <c r="C311372" i="94" s="1"/>
  <c r="C229688" i="94"/>
  <c r="C98398" i="94"/>
  <c r="C98401" i="94" s="1"/>
  <c r="C98380" i="94"/>
  <c r="C98387" i="94" s="1"/>
  <c r="C98389" i="94" s="1"/>
  <c r="C98392" i="94" s="1"/>
  <c r="C16463" i="94"/>
  <c r="C16473" i="94" s="1"/>
  <c r="C16476" i="94" s="1"/>
  <c r="C16456" i="94"/>
  <c r="C16459" i="94"/>
  <c r="C16458" i="94"/>
  <c r="C934215" i="94"/>
  <c r="C934216" i="94" s="1"/>
  <c r="C934203" i="94"/>
  <c r="C934205" i="94" s="1"/>
  <c r="C1032507" i="94"/>
  <c r="C1032509" i="94" s="1"/>
  <c r="C1032519" i="94"/>
  <c r="C1032520" i="94" s="1"/>
  <c r="C491832" i="94"/>
  <c r="C360775" i="94"/>
  <c r="C360776" i="94" s="1"/>
  <c r="C360763" i="94"/>
  <c r="C360765" i="94" s="1"/>
  <c r="C16696" i="94"/>
  <c r="C329" i="94"/>
  <c r="C330" i="94" s="1"/>
  <c r="C950351" i="94"/>
  <c r="C950361" i="94" s="1"/>
  <c r="C950364" i="94" s="1"/>
  <c r="C950347" i="94"/>
  <c r="C770348" i="94"/>
  <c r="C770359" i="94" s="1"/>
  <c r="C770360" i="94" s="1"/>
  <c r="C770347" i="94"/>
  <c r="C803116" i="94"/>
  <c r="C803127" i="94" s="1"/>
  <c r="C803128" i="94" s="1"/>
  <c r="C803115" i="94"/>
  <c r="C885036" i="94"/>
  <c r="C885047" i="94" s="1"/>
  <c r="C885048" i="94" s="1"/>
  <c r="C885035" i="94"/>
  <c r="C720968" i="94"/>
  <c r="C720975" i="94"/>
  <c r="C720985" i="94" s="1"/>
  <c r="C720988" i="94" s="1"/>
  <c r="C720971" i="94"/>
  <c r="C639276" i="94"/>
  <c r="C639287" i="94" s="1"/>
  <c r="C639288" i="94" s="1"/>
  <c r="C639275" i="94"/>
  <c r="C622671" i="94"/>
  <c r="C622681" i="94" s="1"/>
  <c r="C622684" i="94" s="1"/>
  <c r="C622666" i="94"/>
  <c r="C573512" i="94"/>
  <c r="C491845" i="94"/>
  <c r="C507979" i="94"/>
  <c r="C507983" i="94"/>
  <c r="C507993" i="94" s="1"/>
  <c r="C507996" i="94" s="1"/>
  <c r="C507978" i="94"/>
  <c r="C507976" i="94"/>
  <c r="C507981" i="94" s="1"/>
  <c r="C458826" i="94"/>
  <c r="C442447" i="94"/>
  <c r="C442457" i="94" s="1"/>
  <c r="C442460" i="94" s="1"/>
  <c r="C442443" i="94"/>
  <c r="C344143" i="94"/>
  <c r="C344153" i="94" s="1"/>
  <c r="C344156" i="94" s="1"/>
  <c r="C344138" i="94"/>
  <c r="C294986" i="94"/>
  <c r="C245839" i="94"/>
  <c r="C245849" i="94" s="1"/>
  <c r="C245852" i="94" s="1"/>
  <c r="C245835" i="94"/>
  <c r="C245832" i="94"/>
  <c r="C245837" i="94" s="1"/>
  <c r="C246060" i="94"/>
  <c r="C246071" i="94" s="1"/>
  <c r="C246059" i="94"/>
  <c r="C163915" i="94"/>
  <c r="C163919" i="94"/>
  <c r="C163929" i="94" s="1"/>
  <c r="C163932" i="94" s="1"/>
  <c r="C32843" i="94"/>
  <c r="C32847" i="94"/>
  <c r="C32857" i="94" s="1"/>
  <c r="C32860" i="94" s="1"/>
  <c r="C16683" i="94"/>
  <c r="C16684" i="94"/>
  <c r="C16695" i="94" s="1"/>
  <c r="C196680" i="94"/>
  <c r="C213071" i="94"/>
  <c r="C213081" i="94" s="1"/>
  <c r="C213084" i="94" s="1"/>
  <c r="C213064" i="94"/>
  <c r="C213069" i="94" s="1"/>
  <c r="C196683" i="94"/>
  <c r="C704588" i="94"/>
  <c r="C655659" i="94"/>
  <c r="C655660" i="94"/>
  <c r="C655671" i="94" s="1"/>
  <c r="C655672" i="94" s="1"/>
  <c r="C1015882" i="94"/>
  <c r="C999499" i="94"/>
  <c r="C770124" i="94"/>
  <c r="C753988" i="94"/>
  <c r="C753984" i="94"/>
  <c r="C1015883" i="94"/>
  <c r="C999500" i="94"/>
  <c r="C835904" i="94"/>
  <c r="C835907" i="94"/>
  <c r="C835906" i="94"/>
  <c r="C835908" i="94"/>
  <c r="C786761" i="94"/>
  <c r="C786762" i="94" s="1"/>
  <c r="C737352" i="94"/>
  <c r="C655439" i="94"/>
  <c r="C655449" i="94" s="1"/>
  <c r="C655452" i="94" s="1"/>
  <c r="C655434" i="94"/>
  <c r="C524367" i="94"/>
  <c r="C524377" i="94" s="1"/>
  <c r="C524380" i="94" s="1"/>
  <c r="C524363" i="94"/>
  <c r="C639301" i="94"/>
  <c r="C409900" i="94"/>
  <c r="C409911" i="94" s="1"/>
  <c r="C409912" i="94" s="1"/>
  <c r="C409899" i="94"/>
  <c r="C327979" i="94"/>
  <c r="C327980" i="94"/>
  <c r="C327991" i="94" s="1"/>
  <c r="C327992" i="94" s="1"/>
  <c r="C376911" i="94"/>
  <c r="C376921" i="94" s="1"/>
  <c r="C376924" i="94" s="1"/>
  <c r="C376907" i="94"/>
  <c r="C376904" i="94"/>
  <c r="C376909" i="94" s="1"/>
  <c r="C344140" i="94"/>
  <c r="C278604" i="94"/>
  <c r="C294987" i="94"/>
  <c r="C278828" i="94"/>
  <c r="C278839" i="94" s="1"/>
  <c r="C278840" i="94" s="1"/>
  <c r="C278827" i="94"/>
  <c r="C295212" i="94"/>
  <c r="C295223" i="94" s="1"/>
  <c r="C295224" i="94" s="1"/>
  <c r="C295211" i="94"/>
  <c r="C245836" i="94"/>
  <c r="C131372" i="94"/>
  <c r="C131383" i="94" s="1"/>
  <c r="C131384" i="94" s="1"/>
  <c r="C131371" i="94"/>
  <c r="C213067" i="94"/>
  <c r="C114763" i="94"/>
  <c r="C79" i="94"/>
  <c r="C89" i="94" s="1"/>
  <c r="C92" i="94" s="1"/>
  <c r="C74" i="94"/>
  <c r="C672044" i="94"/>
  <c r="C672055" i="94" s="1"/>
  <c r="C672056" i="94" s="1"/>
  <c r="C672043" i="94"/>
  <c r="C540751" i="94"/>
  <c r="C540761" i="94" s="1"/>
  <c r="C540764" i="94" s="1"/>
  <c r="C540744" i="94"/>
  <c r="C540749" i="94" s="1"/>
  <c r="C540748" i="94"/>
  <c r="C426063" i="94"/>
  <c r="C426073" i="94" s="1"/>
  <c r="C426076" i="94" s="1"/>
  <c r="C426059" i="94"/>
  <c r="C507980" i="94"/>
  <c r="C459052" i="94"/>
  <c r="C459063" i="94" s="1"/>
  <c r="C459064" i="94" s="1"/>
  <c r="C459051" i="94"/>
  <c r="C377131" i="94"/>
  <c r="C377132" i="94"/>
  <c r="C377143" i="94" s="1"/>
  <c r="C377144" i="94" s="1"/>
  <c r="C344364" i="94"/>
  <c r="C344375" i="94" s="1"/>
  <c r="C344376" i="94" s="1"/>
  <c r="C344363" i="94"/>
  <c r="C327763" i="94"/>
  <c r="C327765" i="94" s="1"/>
  <c r="C327768" i="94" s="1"/>
  <c r="C327778" i="94" s="1"/>
  <c r="C180524" i="94"/>
  <c r="C180535" i="94" s="1"/>
  <c r="C180536" i="94" s="1"/>
  <c r="C180523" i="94"/>
  <c r="C196682" i="94"/>
  <c r="C131144" i="94"/>
  <c r="C49231" i="94"/>
  <c r="C49241" i="94" s="1"/>
  <c r="C49244" i="94" s="1"/>
  <c r="C49226" i="94"/>
  <c r="C33067" i="94"/>
  <c r="C33068" i="94"/>
  <c r="C33079" i="94" s="1"/>
  <c r="C33080" i="94" s="1"/>
  <c r="C983340" i="94"/>
  <c r="C983351" i="94" s="1"/>
  <c r="C983352" i="94" s="1"/>
  <c r="C983339" i="94"/>
  <c r="C950572" i="94"/>
  <c r="C950583" i="94" s="1"/>
  <c r="C950584" i="94" s="1"/>
  <c r="C950571" i="94"/>
  <c r="C999498" i="94"/>
  <c r="C999507" i="94" s="1"/>
  <c r="C999509" i="94" s="1"/>
  <c r="C999512" i="94" s="1"/>
  <c r="C999522" i="94" s="1"/>
  <c r="C901192" i="94"/>
  <c r="C786504" i="94"/>
  <c r="C786509" i="94" s="1"/>
  <c r="C917576" i="94"/>
  <c r="C671820" i="94"/>
  <c r="C573739" i="94"/>
  <c r="C573740" i="94"/>
  <c r="C573751" i="94" s="1"/>
  <c r="C573752" i="94" s="1"/>
  <c r="C622892" i="94"/>
  <c r="C622903" i="94" s="1"/>
  <c r="C622904" i="94" s="1"/>
  <c r="C622891" i="94"/>
  <c r="C606284" i="94"/>
  <c r="C524360" i="94"/>
  <c r="C475435" i="94"/>
  <c r="C475436" i="94"/>
  <c r="C475447" i="94" s="1"/>
  <c r="C475448" i="94" s="1"/>
  <c r="C589898" i="94"/>
  <c r="C426058" i="94"/>
  <c r="C426067" i="94" s="1"/>
  <c r="C426069" i="94" s="1"/>
  <c r="C426072" i="94" s="1"/>
  <c r="C426082" i="94" s="1"/>
  <c r="C442440" i="94"/>
  <c r="C245834" i="94"/>
  <c r="C344139" i="94"/>
  <c r="C163912" i="94"/>
  <c r="C163917" i="94" s="1"/>
  <c r="C294984" i="94"/>
  <c r="C213068" i="94"/>
  <c r="C65611" i="94"/>
  <c r="C966735" i="94"/>
  <c r="C966745" i="94" s="1"/>
  <c r="C966748" i="94" s="1"/>
  <c r="C966731" i="94"/>
  <c r="C966728" i="94"/>
  <c r="C966733" i="94" s="1"/>
  <c r="C1032264" i="94"/>
  <c r="C1032271" i="94"/>
  <c r="C1032281" i="94" s="1"/>
  <c r="C1032284" i="94" s="1"/>
  <c r="C933964" i="94"/>
  <c r="C983114" i="94"/>
  <c r="C983123" i="94" s="1"/>
  <c r="C983125" i="94" s="1"/>
  <c r="C983128" i="94" s="1"/>
  <c r="C983138" i="94" s="1"/>
  <c r="C983119" i="94"/>
  <c r="C983129" i="94" s="1"/>
  <c r="C983132" i="94" s="1"/>
  <c r="C983112" i="94"/>
  <c r="C983117" i="94" s="1"/>
  <c r="C983115" i="94"/>
  <c r="C950346" i="94"/>
  <c r="C753987" i="94"/>
  <c r="C819279" i="94"/>
  <c r="C819289" i="94" s="1"/>
  <c r="C819292" i="94" s="1"/>
  <c r="C819275" i="94"/>
  <c r="C819283" i="94" s="1"/>
  <c r="C819285" i="94" s="1"/>
  <c r="C819288" i="94" s="1"/>
  <c r="C819298" i="94" s="1"/>
  <c r="C704591" i="94"/>
  <c r="C704601" i="94" s="1"/>
  <c r="C704604" i="94" s="1"/>
  <c r="C704587" i="94"/>
  <c r="C704586" i="94"/>
  <c r="C704584" i="94"/>
  <c r="C704589" i="94" s="1"/>
  <c r="C753736" i="94"/>
  <c r="C753741" i="94" s="1"/>
  <c r="C753743" i="94"/>
  <c r="C753753" i="94" s="1"/>
  <c r="C753756" i="94" s="1"/>
  <c r="C753739" i="94"/>
  <c r="C590123" i="94"/>
  <c r="C590124" i="94"/>
  <c r="C590135" i="94" s="1"/>
  <c r="C590136" i="94" s="1"/>
  <c r="C655436" i="94"/>
  <c r="C606507" i="94"/>
  <c r="C606508" i="94"/>
  <c r="C606519" i="94" s="1"/>
  <c r="C606520" i="94" s="1"/>
  <c r="C671823" i="94"/>
  <c r="C671833" i="94" s="1"/>
  <c r="C671836" i="94" s="1"/>
  <c r="C671819" i="94"/>
  <c r="C671818" i="94"/>
  <c r="C671827" i="94" s="1"/>
  <c r="C671829" i="94" s="1"/>
  <c r="C671832" i="94" s="1"/>
  <c r="C671842" i="94" s="1"/>
  <c r="C540972" i="94"/>
  <c r="C540983" i="94" s="1"/>
  <c r="C540984" i="94" s="1"/>
  <c r="C540971" i="94"/>
  <c r="C458828" i="94"/>
  <c r="C360524" i="94"/>
  <c r="C262444" i="94"/>
  <c r="C262455" i="94" s="1"/>
  <c r="C262456" i="94" s="1"/>
  <c r="C262443" i="94"/>
  <c r="C360768" i="94"/>
  <c r="C360773" i="94" s="1"/>
  <c r="C360770" i="94"/>
  <c r="C311370" i="94"/>
  <c r="C32842" i="94"/>
  <c r="C32840" i="94"/>
  <c r="C32845" i="94" s="1"/>
  <c r="C114760" i="94"/>
  <c r="C901419" i="94"/>
  <c r="C901420" i="94"/>
  <c r="C901431" i="94" s="1"/>
  <c r="C901432" i="94" s="1"/>
  <c r="C835660" i="94"/>
  <c r="C852291" i="94"/>
  <c r="C852288" i="94"/>
  <c r="C852293" i="94" s="1"/>
  <c r="C819499" i="94"/>
  <c r="C819500" i="94"/>
  <c r="C819511" i="94" s="1"/>
  <c r="C819512" i="94" s="1"/>
  <c r="C1016108" i="94"/>
  <c r="C1016119" i="94" s="1"/>
  <c r="C1016120" i="94" s="1"/>
  <c r="C1016107" i="94"/>
  <c r="C999724" i="94"/>
  <c r="C999735" i="94" s="1"/>
  <c r="C999736" i="94" s="1"/>
  <c r="C999723" i="94"/>
  <c r="C901195" i="94"/>
  <c r="C917804" i="94"/>
  <c r="C917815" i="94" s="1"/>
  <c r="C917816" i="94" s="1"/>
  <c r="C917803" i="94"/>
  <c r="C983116" i="94"/>
  <c r="C950344" i="94"/>
  <c r="C852040" i="94"/>
  <c r="C852045" i="94" s="1"/>
  <c r="C852047" i="94"/>
  <c r="C852057" i="94" s="1"/>
  <c r="C852060" i="94" s="1"/>
  <c r="C835884" i="94"/>
  <c r="C835895" i="94" s="1"/>
  <c r="C835896" i="94" s="1"/>
  <c r="C835883" i="94"/>
  <c r="C901194" i="94"/>
  <c r="C852292" i="94"/>
  <c r="C868428" i="94"/>
  <c r="C704812" i="94"/>
  <c r="C704823" i="94" s="1"/>
  <c r="C704824" i="94" s="1"/>
  <c r="C704811" i="94"/>
  <c r="C884812" i="94"/>
  <c r="C884819" i="94" s="1"/>
  <c r="C884821" i="94" s="1"/>
  <c r="C884824" i="94" s="1"/>
  <c r="C884834" i="94" s="1"/>
  <c r="C852290" i="94"/>
  <c r="C721196" i="94"/>
  <c r="C721207" i="94" s="1"/>
  <c r="C721208" i="94" s="1"/>
  <c r="C721195" i="94"/>
  <c r="C917578" i="94"/>
  <c r="C688428" i="94"/>
  <c r="C688439" i="94" s="1"/>
  <c r="C688440" i="94" s="1"/>
  <c r="C688427" i="94"/>
  <c r="C622668" i="94"/>
  <c r="C622667" i="94"/>
  <c r="C589899" i="94"/>
  <c r="C262223" i="94"/>
  <c r="C262233" i="94" s="1"/>
  <c r="C262236" i="94" s="1"/>
  <c r="C262216" i="94"/>
  <c r="C262221" i="94" s="1"/>
  <c r="C164139" i="94"/>
  <c r="C164140" i="94"/>
  <c r="C164151" i="94" s="1"/>
  <c r="C164152" i="94" s="1"/>
  <c r="C213292" i="94"/>
  <c r="C213303" i="94" s="1"/>
  <c r="C213304" i="94" s="1"/>
  <c r="C213291" i="94"/>
  <c r="C278611" i="94"/>
  <c r="C278613" i="94" s="1"/>
  <c r="C278616" i="94" s="1"/>
  <c r="C278626" i="94" s="1"/>
  <c r="C49228" i="94"/>
  <c r="C72" i="94"/>
  <c r="C508204" i="94"/>
  <c r="C508215" i="94" s="1"/>
  <c r="C508216" i="94" s="1"/>
  <c r="C508203" i="94"/>
  <c r="C540755" i="94"/>
  <c r="C540757" i="94" s="1"/>
  <c r="C540760" i="94" s="1"/>
  <c r="C540770" i="94" s="1"/>
  <c r="C442668" i="94"/>
  <c r="C442679" i="94" s="1"/>
  <c r="C442680" i="94" s="1"/>
  <c r="C442667" i="94"/>
  <c r="C393516" i="94"/>
  <c r="C393527" i="94" s="1"/>
  <c r="C393528" i="94" s="1"/>
  <c r="C393515" i="94"/>
  <c r="C311375" i="94"/>
  <c r="C311385" i="94" s="1"/>
  <c r="C311388" i="94" s="1"/>
  <c r="C311371" i="94"/>
  <c r="C262220" i="94"/>
  <c r="C311596" i="94"/>
  <c r="C311607" i="94" s="1"/>
  <c r="C311608" i="94" s="1"/>
  <c r="C311595" i="94"/>
  <c r="C98603" i="94"/>
  <c r="C98604" i="94"/>
  <c r="C98615" i="94" s="1"/>
  <c r="C98616" i="94" s="1"/>
  <c r="C131146" i="94"/>
  <c r="C131151" i="94"/>
  <c r="C131161" i="94" s="1"/>
  <c r="C131164" i="94" s="1"/>
  <c r="C147755" i="94"/>
  <c r="C147756" i="94"/>
  <c r="C147767" i="94" s="1"/>
  <c r="C147768" i="94" s="1"/>
  <c r="C180303" i="94"/>
  <c r="C180313" i="94" s="1"/>
  <c r="C180316" i="94" s="1"/>
  <c r="C180298" i="94"/>
  <c r="C753963" i="94"/>
  <c r="C753964" i="94"/>
  <c r="C753975" i="94" s="1"/>
  <c r="C753976" i="94" s="1"/>
  <c r="C737580" i="94"/>
  <c r="C737591" i="94" s="1"/>
  <c r="C737592" i="94" s="1"/>
  <c r="C737579" i="94"/>
  <c r="C868652" i="94"/>
  <c r="C868663" i="94" s="1"/>
  <c r="C868664" i="94" s="1"/>
  <c r="C868651" i="94"/>
  <c r="C1015880" i="94"/>
  <c r="C1015885" i="94" s="1"/>
  <c r="C770127" i="94"/>
  <c r="C770137" i="94" s="1"/>
  <c r="C770140" i="94" s="1"/>
  <c r="C770122" i="94"/>
  <c r="C770131" i="94" s="1"/>
  <c r="C770133" i="94" s="1"/>
  <c r="C770136" i="94" s="1"/>
  <c r="C770146" i="94" s="1"/>
  <c r="C606283" i="94"/>
  <c r="C606287" i="94"/>
  <c r="C606297" i="94" s="1"/>
  <c r="C606300" i="94" s="1"/>
  <c r="C606282" i="94"/>
  <c r="C606291" i="94" s="1"/>
  <c r="C606293" i="94" s="1"/>
  <c r="C606296" i="94" s="1"/>
  <c r="C606306" i="94" s="1"/>
  <c r="C557133" i="94"/>
  <c r="C557132" i="94" s="1"/>
  <c r="C557139" i="94" s="1"/>
  <c r="C557141" i="94" s="1"/>
  <c r="C557144" i="94" s="1"/>
  <c r="C557154" i="94" s="1"/>
  <c r="C491592" i="94"/>
  <c r="C491597" i="94" s="1"/>
  <c r="C573515" i="94"/>
  <c r="C262218" i="94"/>
  <c r="C262227" i="94" s="1"/>
  <c r="C262229" i="94" s="1"/>
  <c r="C262232" i="94" s="1"/>
  <c r="C262242" i="94" s="1"/>
  <c r="C49452" i="94"/>
  <c r="C49463" i="94" s="1"/>
  <c r="C49464" i="94" s="1"/>
  <c r="C49451" i="94"/>
  <c r="C213066" i="94"/>
  <c r="C213075" i="94" s="1"/>
  <c r="C213077" i="94" s="1"/>
  <c r="C213080" i="94" s="1"/>
  <c r="C213090" i="94" s="1"/>
  <c r="C65608" i="94"/>
  <c r="C180299" i="94"/>
  <c r="C147528" i="94"/>
  <c r="C147535" i="94"/>
  <c r="C147545" i="94" s="1"/>
  <c r="C147548" i="94" s="1"/>
  <c r="C82220" i="94"/>
  <c r="C82231" i="94" s="1"/>
  <c r="C82232" i="94" s="1"/>
  <c r="C82219" i="94"/>
  <c r="C114762" i="94"/>
  <c r="B315" i="94"/>
  <c r="B317" i="94" s="1"/>
  <c r="B327" i="94"/>
  <c r="B328" i="94" s="1"/>
  <c r="B76" i="94"/>
  <c r="B83" i="94" s="1"/>
  <c r="B85" i="94" s="1"/>
  <c r="B88" i="94" s="1"/>
  <c r="B98" i="94" s="1"/>
  <c r="JZ2" i="93"/>
  <c r="KJ2" i="93" s="1"/>
  <c r="KW2" i="93" s="1"/>
  <c r="KO2" i="93"/>
  <c r="CO2" i="93"/>
  <c r="BU2" i="93"/>
  <c r="LG2" i="93"/>
  <c r="LJ2" i="93" s="1"/>
  <c r="KV2" i="93"/>
  <c r="KR2" i="93"/>
  <c r="JV2" i="93"/>
  <c r="KF2" i="93" s="1"/>
  <c r="KS2" i="93" s="1"/>
  <c r="BP2" i="93"/>
  <c r="KA2" i="93"/>
  <c r="KK2" i="93" s="1"/>
  <c r="KX2" i="93" s="1"/>
  <c r="JW2" i="93"/>
  <c r="KG2" i="93" s="1"/>
  <c r="KT2" i="93" s="1"/>
  <c r="JS2" i="93"/>
  <c r="KC2" i="93" s="1"/>
  <c r="KP2" i="93" s="1"/>
  <c r="KL2" i="93"/>
  <c r="KM2" i="93" s="1"/>
  <c r="BN2" i="93"/>
  <c r="BO2" i="93" s="1"/>
  <c r="BW2" i="93" s="1"/>
  <c r="JX2" i="93"/>
  <c r="KH2" i="93" s="1"/>
  <c r="KU2" i="93" s="1"/>
  <c r="JT2" i="93"/>
  <c r="KD2" i="93" s="1"/>
  <c r="KQ2" i="93" s="1"/>
  <c r="LK2" i="93"/>
  <c r="LH2" i="93"/>
  <c r="LL2" i="93"/>
  <c r="LI2" i="93"/>
  <c r="CD2" i="93"/>
  <c r="CC2" i="93" s="1"/>
  <c r="CP2" i="93" s="1"/>
  <c r="CS2" i="93" s="1"/>
  <c r="C540999" i="94" l="1"/>
  <c r="C541000" i="94" s="1"/>
  <c r="C540988" i="94"/>
  <c r="C540990" i="94" s="1"/>
  <c r="C540987" i="94"/>
  <c r="C540989" i="94" s="1"/>
  <c r="C262460" i="94"/>
  <c r="C262462" i="94" s="1"/>
  <c r="C262459" i="94"/>
  <c r="C262461" i="94" s="1"/>
  <c r="C262471" i="94"/>
  <c r="C262472" i="94" s="1"/>
  <c r="C622908" i="94"/>
  <c r="C622910" i="94" s="1"/>
  <c r="C622907" i="94"/>
  <c r="C622909" i="94" s="1"/>
  <c r="C622919" i="94"/>
  <c r="C622920" i="94" s="1"/>
  <c r="C885063" i="94"/>
  <c r="C885064" i="94" s="1"/>
  <c r="C885051" i="94"/>
  <c r="C885053" i="94" s="1"/>
  <c r="C82247" i="94"/>
  <c r="C82248" i="94" s="1"/>
  <c r="C82235" i="94"/>
  <c r="C82237" i="94" s="1"/>
  <c r="C442695" i="94"/>
  <c r="C442696" i="94" s="1"/>
  <c r="C442683" i="94"/>
  <c r="C442685" i="94" s="1"/>
  <c r="C213307" i="94"/>
  <c r="C213309" i="94" s="1"/>
  <c r="C213319" i="94"/>
  <c r="C213320" i="94" s="1"/>
  <c r="C213308" i="94"/>
  <c r="C213310" i="94" s="1"/>
  <c r="C704827" i="94"/>
  <c r="C704829" i="94" s="1"/>
  <c r="C704839" i="94"/>
  <c r="C704840" i="94" s="1"/>
  <c r="C1016135" i="94"/>
  <c r="C1016136" i="94" s="1"/>
  <c r="C1016124" i="94"/>
  <c r="C1016126" i="94" s="1"/>
  <c r="C1016123" i="94"/>
  <c r="C1016125" i="94" s="1"/>
  <c r="C573755" i="94"/>
  <c r="C573757" i="94" s="1"/>
  <c r="C573767" i="94"/>
  <c r="C573768" i="94" s="1"/>
  <c r="C950588" i="94"/>
  <c r="C950590" i="94" s="1"/>
  <c r="C950587" i="94"/>
  <c r="C950589" i="94" s="1"/>
  <c r="C950599" i="94"/>
  <c r="C950600" i="94" s="1"/>
  <c r="C917831" i="94"/>
  <c r="C917832" i="94" s="1"/>
  <c r="C917819" i="94"/>
  <c r="C917821" i="94" s="1"/>
  <c r="C606523" i="94"/>
  <c r="C606525" i="94" s="1"/>
  <c r="C606535" i="94"/>
  <c r="C606536" i="94" s="1"/>
  <c r="C131399" i="94"/>
  <c r="C131400" i="94" s="1"/>
  <c r="C131387" i="94"/>
  <c r="C131389" i="94" s="1"/>
  <c r="C311611" i="94"/>
  <c r="C311613" i="94" s="1"/>
  <c r="C311623" i="94"/>
  <c r="C311624" i="94" s="1"/>
  <c r="C164155" i="94"/>
  <c r="C164157" i="94" s="1"/>
  <c r="C164167" i="94"/>
  <c r="C164168" i="94" s="1"/>
  <c r="C164156" i="94"/>
  <c r="C164158" i="94" s="1"/>
  <c r="C688455" i="94"/>
  <c r="C688456" i="94" s="1"/>
  <c r="C688444" i="94"/>
  <c r="C688446" i="94" s="1"/>
  <c r="C688443" i="94"/>
  <c r="C688445" i="94" s="1"/>
  <c r="C819527" i="94"/>
  <c r="C819528" i="94" s="1"/>
  <c r="C819515" i="94"/>
  <c r="C819517" i="94" s="1"/>
  <c r="C459068" i="94"/>
  <c r="C459070" i="94" s="1"/>
  <c r="C459067" i="94"/>
  <c r="C459069" i="94" s="1"/>
  <c r="C459079" i="94"/>
  <c r="C459080" i="94" s="1"/>
  <c r="C672059" i="94"/>
  <c r="C672061" i="94" s="1"/>
  <c r="C672071" i="94"/>
  <c r="C672072" i="94" s="1"/>
  <c r="C655675" i="94"/>
  <c r="C655677" i="94" s="1"/>
  <c r="C655687" i="94"/>
  <c r="C655688" i="94" s="1"/>
  <c r="C655676" i="94"/>
  <c r="C655678" i="94" s="1"/>
  <c r="C803131" i="94"/>
  <c r="C803133" i="94" s="1"/>
  <c r="C803143" i="94"/>
  <c r="C803144" i="94" s="1"/>
  <c r="C508220" i="94"/>
  <c r="C508222" i="94" s="1"/>
  <c r="C508219" i="94"/>
  <c r="C508221" i="94" s="1"/>
  <c r="C508231" i="94"/>
  <c r="C508232" i="94" s="1"/>
  <c r="C49468" i="94"/>
  <c r="C49470" i="94" s="1"/>
  <c r="C49467" i="94"/>
  <c r="C49469" i="94" s="1"/>
  <c r="C49479" i="94"/>
  <c r="C49480" i="94" s="1"/>
  <c r="C147771" i="94"/>
  <c r="C147773" i="94" s="1"/>
  <c r="C147783" i="94"/>
  <c r="C147784" i="94" s="1"/>
  <c r="C590151" i="94"/>
  <c r="C590152" i="94" s="1"/>
  <c r="C590139" i="94"/>
  <c r="C590141" i="94" s="1"/>
  <c r="C983367" i="94"/>
  <c r="C983368" i="94" s="1"/>
  <c r="C983355" i="94"/>
  <c r="C983357" i="94" s="1"/>
  <c r="C180540" i="94"/>
  <c r="C180542" i="94" s="1"/>
  <c r="C180539" i="94"/>
  <c r="C180541" i="94" s="1"/>
  <c r="C180551" i="94"/>
  <c r="C180552" i="94" s="1"/>
  <c r="C295239" i="94"/>
  <c r="C295240" i="94" s="1"/>
  <c r="C295227" i="94"/>
  <c r="C295229" i="94" s="1"/>
  <c r="C639303" i="94"/>
  <c r="C639304" i="94" s="1"/>
  <c r="C639292" i="94"/>
  <c r="C639294" i="94" s="1"/>
  <c r="C639291" i="94"/>
  <c r="C639293" i="94" s="1"/>
  <c r="C33083" i="94"/>
  <c r="C33085" i="94" s="1"/>
  <c r="C33095" i="94"/>
  <c r="C33096" i="94" s="1"/>
  <c r="C33084" i="94"/>
  <c r="C33086" i="94" s="1"/>
  <c r="C327995" i="94"/>
  <c r="C327997" i="94" s="1"/>
  <c r="C327996" i="94"/>
  <c r="C327998" i="94" s="1"/>
  <c r="C328007" i="94"/>
  <c r="C328008" i="94" s="1"/>
  <c r="C770364" i="94"/>
  <c r="C770366" i="94" s="1"/>
  <c r="C770363" i="94"/>
  <c r="C770365" i="94" s="1"/>
  <c r="C770375" i="94"/>
  <c r="C770376" i="94" s="1"/>
  <c r="C721223" i="94"/>
  <c r="C721224" i="94" s="1"/>
  <c r="C721212" i="94"/>
  <c r="C721214" i="94" s="1"/>
  <c r="C721211" i="94"/>
  <c r="C721213" i="94" s="1"/>
  <c r="C278855" i="94"/>
  <c r="C278856" i="94" s="1"/>
  <c r="C278844" i="94"/>
  <c r="C278846" i="94" s="1"/>
  <c r="C278843" i="94"/>
  <c r="C278845" i="94" s="1"/>
  <c r="C868667" i="94"/>
  <c r="C868669" i="94" s="1"/>
  <c r="C868679" i="94"/>
  <c r="C868680" i="94" s="1"/>
  <c r="C737607" i="94"/>
  <c r="C737608" i="94" s="1"/>
  <c r="C737595" i="94"/>
  <c r="C737597" i="94" s="1"/>
  <c r="C835900" i="94"/>
  <c r="C835902" i="94" s="1"/>
  <c r="C835911" i="94"/>
  <c r="C835912" i="94" s="1"/>
  <c r="C835899" i="94"/>
  <c r="C835901" i="94" s="1"/>
  <c r="C344380" i="94"/>
  <c r="C344382" i="94" s="1"/>
  <c r="C344379" i="94"/>
  <c r="C344381" i="94" s="1"/>
  <c r="C344391" i="94"/>
  <c r="C344392" i="94" s="1"/>
  <c r="C753979" i="94"/>
  <c r="C753981" i="94" s="1"/>
  <c r="C753991" i="94"/>
  <c r="C753992" i="94" s="1"/>
  <c r="C753980" i="94"/>
  <c r="C753982" i="94" s="1"/>
  <c r="C98631" i="94"/>
  <c r="C98632" i="94" s="1"/>
  <c r="C98619" i="94"/>
  <c r="C98621" i="94" s="1"/>
  <c r="C98620" i="94"/>
  <c r="C98622" i="94" s="1"/>
  <c r="C393532" i="94"/>
  <c r="C393534" i="94" s="1"/>
  <c r="C393531" i="94"/>
  <c r="C393533" i="94" s="1"/>
  <c r="C393543" i="94"/>
  <c r="C393544" i="94" s="1"/>
  <c r="C999751" i="94"/>
  <c r="C999752" i="94" s="1"/>
  <c r="C999739" i="94"/>
  <c r="C999741" i="94" s="1"/>
  <c r="C901435" i="94"/>
  <c r="C901437" i="94" s="1"/>
  <c r="C901447" i="94"/>
  <c r="C901448" i="94" s="1"/>
  <c r="C901436" i="94"/>
  <c r="C901438" i="94" s="1"/>
  <c r="C377147" i="94"/>
  <c r="C377149" i="94" s="1"/>
  <c r="C377159" i="94"/>
  <c r="C377160" i="94" s="1"/>
  <c r="C409927" i="94"/>
  <c r="C409928" i="94" s="1"/>
  <c r="C409916" i="94"/>
  <c r="C409918" i="94" s="1"/>
  <c r="C409915" i="94"/>
  <c r="C409917" i="94" s="1"/>
  <c r="C442445" i="94"/>
  <c r="C442444" i="94" s="1"/>
  <c r="C442451" i="94" s="1"/>
  <c r="C442453" i="94" s="1"/>
  <c r="C442456" i="94" s="1"/>
  <c r="C442466" i="94" s="1"/>
  <c r="C639305" i="94"/>
  <c r="C639306" i="94" s="1"/>
  <c r="C852044" i="94"/>
  <c r="C852051" i="94" s="1"/>
  <c r="C852053" i="94" s="1"/>
  <c r="C852056" i="94" s="1"/>
  <c r="C852066" i="94" s="1"/>
  <c r="C622675" i="94"/>
  <c r="C622677" i="94" s="1"/>
  <c r="C622680" i="94" s="1"/>
  <c r="C622690" i="94" s="1"/>
  <c r="C360764" i="94"/>
  <c r="C360766" i="94" s="1"/>
  <c r="C426299" i="94"/>
  <c r="C426301" i="94" s="1"/>
  <c r="C426311" i="94"/>
  <c r="C426312" i="94" s="1"/>
  <c r="C331" i="94"/>
  <c r="C458835" i="94"/>
  <c r="C458837" i="94" s="1"/>
  <c r="C458840" i="94" s="1"/>
  <c r="C458850" i="94" s="1"/>
  <c r="C196924" i="94"/>
  <c r="C196926" i="94" s="1"/>
  <c r="C196923" i="94"/>
  <c r="C196925" i="94" s="1"/>
  <c r="C196935" i="94"/>
  <c r="C196936" i="94" s="1"/>
  <c r="C1015884" i="94"/>
  <c r="C1015891" i="94" s="1"/>
  <c r="C1015893" i="94" s="1"/>
  <c r="C1015896" i="94" s="1"/>
  <c r="C1015906" i="94" s="1"/>
  <c r="C180307" i="94"/>
  <c r="C180309" i="94" s="1"/>
  <c r="C180312" i="94" s="1"/>
  <c r="C180322" i="94" s="1"/>
  <c r="C950349" i="94"/>
  <c r="C950348" i="94"/>
  <c r="C950355" i="94" s="1"/>
  <c r="C950357" i="94" s="1"/>
  <c r="C950360" i="94" s="1"/>
  <c r="C950370" i="94" s="1"/>
  <c r="C491596" i="94"/>
  <c r="C491603" i="94" s="1"/>
  <c r="C491605" i="94" s="1"/>
  <c r="C491608" i="94" s="1"/>
  <c r="C491618" i="94" s="1"/>
  <c r="C966732" i="94"/>
  <c r="C966739" i="94" s="1"/>
  <c r="C966741" i="94" s="1"/>
  <c r="C966744" i="94" s="1"/>
  <c r="C966754" i="94" s="1"/>
  <c r="C835909" i="94"/>
  <c r="C835913" i="94" s="1"/>
  <c r="C835914" i="94" s="1"/>
  <c r="C491835" i="94"/>
  <c r="C491837" i="94" s="1"/>
  <c r="C491847" i="94"/>
  <c r="C491848" i="94" s="1"/>
  <c r="C16461" i="94"/>
  <c r="C16460" i="94" s="1"/>
  <c r="C16467" i="94" s="1"/>
  <c r="C16469" i="94" s="1"/>
  <c r="C16472" i="94" s="1"/>
  <c r="C16482" i="94" s="1"/>
  <c r="C229692" i="94"/>
  <c r="C229694" i="94" s="1"/>
  <c r="C229691" i="94"/>
  <c r="C229693" i="94" s="1"/>
  <c r="C229703" i="94"/>
  <c r="C229704" i="94" s="1"/>
  <c r="C115004" i="94"/>
  <c r="C115006" i="94" s="1"/>
  <c r="C524604" i="94"/>
  <c r="C524606" i="94" s="1"/>
  <c r="C524603" i="94"/>
  <c r="C524605" i="94" s="1"/>
  <c r="C524615" i="94"/>
  <c r="C524616" i="94" s="1"/>
  <c r="C163916" i="94"/>
  <c r="C163923" i="94" s="1"/>
  <c r="C163925" i="94" s="1"/>
  <c r="C163928" i="94" s="1"/>
  <c r="C163938" i="94" s="1"/>
  <c r="C77" i="94"/>
  <c r="C76" i="94" s="1"/>
  <c r="C83" i="94" s="1"/>
  <c r="C85" i="94" s="1"/>
  <c r="C88" i="94" s="1"/>
  <c r="C98" i="94" s="1"/>
  <c r="C114765" i="94"/>
  <c r="C114764" i="94"/>
  <c r="C114771" i="94" s="1"/>
  <c r="C114773" i="94" s="1"/>
  <c r="C114776" i="94" s="1"/>
  <c r="C114786" i="94" s="1"/>
  <c r="C294989" i="94"/>
  <c r="C294988" i="94" s="1"/>
  <c r="C294995" i="94" s="1"/>
  <c r="C294997" i="94" s="1"/>
  <c r="C295000" i="94" s="1"/>
  <c r="C295010" i="94" s="1"/>
  <c r="C589907" i="94"/>
  <c r="C589909" i="94" s="1"/>
  <c r="C589912" i="94" s="1"/>
  <c r="C589922" i="94" s="1"/>
  <c r="C49235" i="94"/>
  <c r="C49237" i="94" s="1"/>
  <c r="C49240" i="94" s="1"/>
  <c r="C49250" i="94" s="1"/>
  <c r="C655443" i="94"/>
  <c r="C655445" i="94" s="1"/>
  <c r="C655448" i="94" s="1"/>
  <c r="C655458" i="94" s="1"/>
  <c r="C507987" i="94"/>
  <c r="C507989" i="94" s="1"/>
  <c r="C507992" i="94" s="1"/>
  <c r="C508002" i="94" s="1"/>
  <c r="C786508" i="94"/>
  <c r="C786515" i="94" s="1"/>
  <c r="C786517" i="94" s="1"/>
  <c r="C786520" i="94" s="1"/>
  <c r="C786530" i="94" s="1"/>
  <c r="C688205" i="94"/>
  <c r="C688204" i="94" s="1"/>
  <c r="C688211" i="94" s="1"/>
  <c r="C688213" i="94" s="1"/>
  <c r="C688216" i="94" s="1"/>
  <c r="C688226" i="94" s="1"/>
  <c r="C802893" i="94"/>
  <c r="C802892" i="94" s="1"/>
  <c r="C802899" i="94" s="1"/>
  <c r="C802901" i="94" s="1"/>
  <c r="C802904" i="94" s="1"/>
  <c r="C802914" i="94" s="1"/>
  <c r="C81997" i="94"/>
  <c r="C81996" i="94" s="1"/>
  <c r="C82003" i="94" s="1"/>
  <c r="C82005" i="94" s="1"/>
  <c r="C82008" i="94" s="1"/>
  <c r="C82018" i="94" s="1"/>
  <c r="C475213" i="94"/>
  <c r="C475212" i="94"/>
  <c r="C1032269" i="94"/>
  <c r="C1032268" i="94"/>
  <c r="C1032275" i="94" s="1"/>
  <c r="C1032277" i="94" s="1"/>
  <c r="C1032280" i="94" s="1"/>
  <c r="C1032290" i="94" s="1"/>
  <c r="C475451" i="94"/>
  <c r="C475453" i="94" s="1"/>
  <c r="C475452" i="94"/>
  <c r="C475454" i="94" s="1"/>
  <c r="C475463" i="94"/>
  <c r="C475464" i="94" s="1"/>
  <c r="C933971" i="94"/>
  <c r="C933973" i="94" s="1"/>
  <c r="C933976" i="94" s="1"/>
  <c r="C933986" i="94" s="1"/>
  <c r="C639053" i="94"/>
  <c r="C639052" i="94" s="1"/>
  <c r="C639059" i="94" s="1"/>
  <c r="C639061" i="94" s="1"/>
  <c r="C639064" i="94" s="1"/>
  <c r="C639074" i="94" s="1"/>
  <c r="C917581" i="94"/>
  <c r="C917580" i="94" s="1"/>
  <c r="C917587" i="94" s="1"/>
  <c r="C917589" i="94" s="1"/>
  <c r="C917592" i="94" s="1"/>
  <c r="C917602" i="94" s="1"/>
  <c r="C131149" i="94"/>
  <c r="C131148" i="94" s="1"/>
  <c r="C131155" i="94" s="1"/>
  <c r="C131157" i="94" s="1"/>
  <c r="C131160" i="94" s="1"/>
  <c r="C131170" i="94" s="1"/>
  <c r="C737357" i="94"/>
  <c r="C737356" i="94"/>
  <c r="C737363" i="94" s="1"/>
  <c r="C737365" i="94" s="1"/>
  <c r="C737368" i="94" s="1"/>
  <c r="C737378" i="94" s="1"/>
  <c r="C344147" i="94"/>
  <c r="C344149" i="94" s="1"/>
  <c r="C344152" i="94" s="1"/>
  <c r="C344162" i="94" s="1"/>
  <c r="C16699" i="94"/>
  <c r="C16701" i="94" s="1"/>
  <c r="C16711" i="94"/>
  <c r="C16712" i="94" s="1"/>
  <c r="C16700" i="94"/>
  <c r="C16702" i="94" s="1"/>
  <c r="C835667" i="94"/>
  <c r="C835669" i="94" s="1"/>
  <c r="C835672" i="94" s="1"/>
  <c r="C835682" i="94" s="1"/>
  <c r="C246087" i="94"/>
  <c r="C246088" i="94" s="1"/>
  <c r="C246075" i="94"/>
  <c r="C246077" i="94" s="1"/>
  <c r="C868435" i="94"/>
  <c r="C868437" i="94" s="1"/>
  <c r="C868440" i="94" s="1"/>
  <c r="C868450" i="94" s="1"/>
  <c r="C65851" i="94"/>
  <c r="C65853" i="94" s="1"/>
  <c r="C65863" i="94"/>
  <c r="C65864" i="94" s="1"/>
  <c r="C393293" i="94"/>
  <c r="C393292" i="94" s="1"/>
  <c r="C393299" i="94" s="1"/>
  <c r="C393301" i="94" s="1"/>
  <c r="C393304" i="94" s="1"/>
  <c r="C393314" i="94" s="1"/>
  <c r="C409677" i="94"/>
  <c r="C409676" i="94"/>
  <c r="C966983" i="94"/>
  <c r="C966984" i="94" s="1"/>
  <c r="C966972" i="94"/>
  <c r="C966974" i="94" s="1"/>
  <c r="C966971" i="94"/>
  <c r="C966973" i="94" s="1"/>
  <c r="C475219" i="94"/>
  <c r="C475221" i="94" s="1"/>
  <c r="C475224" i="94" s="1"/>
  <c r="C475234" i="94" s="1"/>
  <c r="C65613" i="94"/>
  <c r="C65612" i="94" s="1"/>
  <c r="C65619" i="94" s="1"/>
  <c r="C65621" i="94" s="1"/>
  <c r="C65624" i="94" s="1"/>
  <c r="C65634" i="94" s="1"/>
  <c r="C753740" i="94"/>
  <c r="C753747" i="94" s="1"/>
  <c r="C753749" i="94" s="1"/>
  <c r="C753752" i="94" s="1"/>
  <c r="C753762" i="94" s="1"/>
  <c r="C32851" i="94"/>
  <c r="C32853" i="94" s="1"/>
  <c r="C32856" i="94" s="1"/>
  <c r="C32866" i="94" s="1"/>
  <c r="C524365" i="94"/>
  <c r="C524364" i="94"/>
  <c r="C524371" i="94" s="1"/>
  <c r="C524373" i="94" s="1"/>
  <c r="C524376" i="94" s="1"/>
  <c r="C524386" i="94" s="1"/>
  <c r="C753989" i="94"/>
  <c r="C753993" i="94" s="1"/>
  <c r="C753994" i="94" s="1"/>
  <c r="C196685" i="94"/>
  <c r="C196684" i="94"/>
  <c r="C196691" i="94" s="1"/>
  <c r="C196693" i="94" s="1"/>
  <c r="C196696" i="94" s="1"/>
  <c r="C196706" i="94" s="1"/>
  <c r="C720973" i="94"/>
  <c r="C720972" i="94"/>
  <c r="C720979" i="94" s="1"/>
  <c r="C720981" i="94" s="1"/>
  <c r="C720984" i="94" s="1"/>
  <c r="C720994" i="94" s="1"/>
  <c r="C98402" i="94"/>
  <c r="C852295" i="94"/>
  <c r="C852296" i="94" s="1"/>
  <c r="C852284" i="94"/>
  <c r="C852286" i="94" s="1"/>
  <c r="C852297" i="94" s="1"/>
  <c r="C852298" i="94" s="1"/>
  <c r="C852283" i="94"/>
  <c r="C852285" i="94" s="1"/>
  <c r="C229453" i="94"/>
  <c r="C229452" i="94" s="1"/>
  <c r="C229459" i="94" s="1"/>
  <c r="C229461" i="94" s="1"/>
  <c r="C229464" i="94" s="1"/>
  <c r="C229474" i="94" s="1"/>
  <c r="C360531" i="94"/>
  <c r="C360533" i="94" s="1"/>
  <c r="C360536" i="94" s="1"/>
  <c r="C360546" i="94" s="1"/>
  <c r="C147533" i="94"/>
  <c r="C147532" i="94"/>
  <c r="C147539" i="94" s="1"/>
  <c r="C147541" i="94" s="1"/>
  <c r="C147544" i="94" s="1"/>
  <c r="C147554" i="94" s="1"/>
  <c r="C311379" i="94"/>
  <c r="C311381" i="94" s="1"/>
  <c r="C311384" i="94" s="1"/>
  <c r="C311394" i="94" s="1"/>
  <c r="C704595" i="94"/>
  <c r="C704597" i="94" s="1"/>
  <c r="C704600" i="94" s="1"/>
  <c r="C704610" i="94" s="1"/>
  <c r="C245843" i="94"/>
  <c r="C245845" i="94" s="1"/>
  <c r="C245848" i="94" s="1"/>
  <c r="C245858" i="94" s="1"/>
  <c r="C901197" i="94"/>
  <c r="C901196" i="94" s="1"/>
  <c r="C901203" i="94" s="1"/>
  <c r="C901205" i="94" s="1"/>
  <c r="C901208" i="94" s="1"/>
  <c r="C901218" i="94" s="1"/>
  <c r="C376908" i="94"/>
  <c r="C376915" i="94" s="1"/>
  <c r="C376917" i="94" s="1"/>
  <c r="C376920" i="94" s="1"/>
  <c r="C376930" i="94" s="1"/>
  <c r="C32844" i="94"/>
  <c r="C573517" i="94"/>
  <c r="C573516" i="94" s="1"/>
  <c r="C573523" i="94" s="1"/>
  <c r="C573525" i="94" s="1"/>
  <c r="C573528" i="94" s="1"/>
  <c r="C573538" i="94" s="1"/>
  <c r="C1032508" i="94"/>
  <c r="C1032510" i="94" s="1"/>
  <c r="C934204" i="94"/>
  <c r="C934206" i="94" s="1"/>
  <c r="C557387" i="94"/>
  <c r="C786763" i="94"/>
  <c r="C409683" i="94"/>
  <c r="C409685" i="94" s="1"/>
  <c r="C409688" i="94" s="1"/>
  <c r="C409698" i="94" s="1"/>
  <c r="B316" i="94"/>
  <c r="B318" i="94" s="1"/>
  <c r="BT2" i="93"/>
  <c r="BY2" i="93" s="1"/>
  <c r="BV2" i="93"/>
  <c r="KN2" i="93"/>
  <c r="KY2" i="93" s="1"/>
  <c r="KZ2" i="93" s="1"/>
  <c r="LO2" i="93" s="1"/>
  <c r="LP2" i="93" s="1"/>
  <c r="CA2" i="93"/>
  <c r="CK2" i="93" s="1"/>
  <c r="CN2" i="93" s="1"/>
  <c r="LM2" i="93"/>
  <c r="C524617" i="94" l="1"/>
  <c r="C524618" i="94" s="1"/>
  <c r="C524619" i="94" s="1"/>
  <c r="C901451" i="94"/>
  <c r="C901449" i="94"/>
  <c r="C901450" i="94" s="1"/>
  <c r="C393545" i="94"/>
  <c r="C393546" i="94" s="1"/>
  <c r="C393547" i="94" s="1"/>
  <c r="C721227" i="94"/>
  <c r="C721225" i="94"/>
  <c r="C721226" i="94" s="1"/>
  <c r="C33097" i="94"/>
  <c r="C33098" i="94" s="1"/>
  <c r="C33099" i="94" s="1"/>
  <c r="C655691" i="94"/>
  <c r="C655689" i="94"/>
  <c r="C655690" i="94" s="1"/>
  <c r="C459081" i="94"/>
  <c r="C459082" i="94" s="1"/>
  <c r="C459083" i="94" s="1"/>
  <c r="C164171" i="94"/>
  <c r="C164169" i="94"/>
  <c r="C164170" i="94" s="1"/>
  <c r="C115017" i="94"/>
  <c r="C115018" i="94" s="1"/>
  <c r="C115019" i="94" s="1"/>
  <c r="C98635" i="94"/>
  <c r="C98633" i="94"/>
  <c r="C98634" i="94" s="1"/>
  <c r="C344393" i="94"/>
  <c r="C344394" i="94" s="1"/>
  <c r="C344395" i="94" s="1"/>
  <c r="C49483" i="94"/>
  <c r="C49481" i="94"/>
  <c r="C49482" i="94" s="1"/>
  <c r="C950601" i="94"/>
  <c r="C950602" i="94" s="1"/>
  <c r="C950603" i="94" s="1"/>
  <c r="C622923" i="94"/>
  <c r="C622921" i="94"/>
  <c r="C622922" i="94" s="1"/>
  <c r="C934217" i="94"/>
  <c r="C934218" i="94" s="1"/>
  <c r="C934219" i="94" s="1"/>
  <c r="C1032523" i="94"/>
  <c r="C1032521" i="94"/>
  <c r="C1032522" i="94" s="1"/>
  <c r="C246076" i="94"/>
  <c r="C246078" i="94" s="1"/>
  <c r="C360777" i="94"/>
  <c r="C360778" i="94" s="1"/>
  <c r="C360779" i="94" s="1"/>
  <c r="C868668" i="94"/>
  <c r="C868670" i="94" s="1"/>
  <c r="C147772" i="94"/>
  <c r="C147774" i="94" s="1"/>
  <c r="C819516" i="94"/>
  <c r="C819518" i="94" s="1"/>
  <c r="C606524" i="94"/>
  <c r="C606526" i="94" s="1"/>
  <c r="C573756" i="94"/>
  <c r="C573758" i="94" s="1"/>
  <c r="C704828" i="94"/>
  <c r="C704830" i="94" s="1"/>
  <c r="C82236" i="94"/>
  <c r="C82238" i="94" s="1"/>
  <c r="C852299" i="94"/>
  <c r="C409931" i="94"/>
  <c r="C409929" i="94"/>
  <c r="C409930" i="94" s="1"/>
  <c r="C180553" i="94"/>
  <c r="C180554" i="94" s="1"/>
  <c r="C180555" i="94" s="1"/>
  <c r="C213323" i="94"/>
  <c r="C213321" i="94"/>
  <c r="C213322" i="94" s="1"/>
  <c r="C475465" i="94"/>
  <c r="C475466" i="94" s="1"/>
  <c r="C475467" i="94" s="1"/>
  <c r="C229707" i="94"/>
  <c r="C229705" i="94"/>
  <c r="C229706" i="94" s="1"/>
  <c r="C753995" i="94"/>
  <c r="C835915" i="94"/>
  <c r="C278859" i="94"/>
  <c r="C278857" i="94"/>
  <c r="C278858" i="94" s="1"/>
  <c r="C770377" i="94"/>
  <c r="C770378" i="94" s="1"/>
  <c r="C770379" i="94" s="1"/>
  <c r="C639307" i="94"/>
  <c r="C508233" i="94"/>
  <c r="C508234" i="94" s="1"/>
  <c r="C508235" i="94" s="1"/>
  <c r="C262475" i="94"/>
  <c r="C262473" i="94"/>
  <c r="C262474" i="94" s="1"/>
  <c r="C16713" i="94"/>
  <c r="C16714" i="94" s="1"/>
  <c r="C16715" i="94" s="1"/>
  <c r="C377148" i="94"/>
  <c r="C377150" i="94" s="1"/>
  <c r="C999740" i="94"/>
  <c r="C999742" i="94" s="1"/>
  <c r="C983356" i="94"/>
  <c r="C983358" i="94" s="1"/>
  <c r="C672060" i="94"/>
  <c r="C672062" i="94" s="1"/>
  <c r="C311612" i="94"/>
  <c r="C311614" i="94" s="1"/>
  <c r="C917820" i="94"/>
  <c r="C917822" i="94" s="1"/>
  <c r="C885052" i="94"/>
  <c r="C885054" i="94" s="1"/>
  <c r="C966985" i="94"/>
  <c r="C966986" i="94" s="1"/>
  <c r="C966987" i="94" s="1"/>
  <c r="C328011" i="94"/>
  <c r="C328009" i="94"/>
  <c r="C328010" i="94" s="1"/>
  <c r="C688457" i="94"/>
  <c r="C688458" i="94" s="1"/>
  <c r="C688459" i="94" s="1"/>
  <c r="C1016139" i="94"/>
  <c r="C1016137" i="94"/>
  <c r="C1016138" i="94" s="1"/>
  <c r="C541001" i="94"/>
  <c r="C541002" i="94" s="1"/>
  <c r="C541003" i="94" s="1"/>
  <c r="C196937" i="94"/>
  <c r="C196938" i="94" s="1"/>
  <c r="C196939" i="94" s="1"/>
  <c r="C65852" i="94"/>
  <c r="C65854" i="94" s="1"/>
  <c r="C491836" i="94"/>
  <c r="C491838" i="94" s="1"/>
  <c r="C426300" i="94"/>
  <c r="C426302" i="94" s="1"/>
  <c r="C737596" i="94"/>
  <c r="C737598" i="94" s="1"/>
  <c r="C295228" i="94"/>
  <c r="C295230" i="94" s="1"/>
  <c r="C590140" i="94"/>
  <c r="C590142" i="94" s="1"/>
  <c r="C803132" i="94"/>
  <c r="C803134" i="94" s="1"/>
  <c r="C131388" i="94"/>
  <c r="C131390" i="94" s="1"/>
  <c r="C442684" i="94"/>
  <c r="C442686" i="94" s="1"/>
  <c r="B329" i="94"/>
  <c r="B330" i="94" s="1"/>
  <c r="B331" i="94" s="1"/>
  <c r="LC2" i="93"/>
  <c r="LE2" i="93" s="1"/>
  <c r="BX2" i="93"/>
  <c r="CE2" i="93" s="1"/>
  <c r="CG2" i="93" s="1"/>
  <c r="CJ2" i="93" s="1"/>
  <c r="CT2" i="93" s="1"/>
  <c r="C82249" i="94" l="1"/>
  <c r="C82250" i="94" s="1"/>
  <c r="C82251" i="94" s="1"/>
  <c r="C426313" i="94"/>
  <c r="C426314" i="94" s="1"/>
  <c r="C426315" i="94" s="1"/>
  <c r="C917833" i="94"/>
  <c r="C917834" i="94" s="1"/>
  <c r="C917835" i="94" s="1"/>
  <c r="C573771" i="94"/>
  <c r="C573769" i="94"/>
  <c r="C573770" i="94" s="1"/>
  <c r="C606537" i="94"/>
  <c r="C606538" i="94" s="1"/>
  <c r="C606539" i="94" s="1"/>
  <c r="C590153" i="94"/>
  <c r="C590154" i="94" s="1"/>
  <c r="C590155" i="94" s="1"/>
  <c r="C311625" i="94"/>
  <c r="C311626" i="94" s="1"/>
  <c r="C311627" i="94" s="1"/>
  <c r="C819529" i="94"/>
  <c r="C819530" i="94" s="1"/>
  <c r="C819531" i="94" s="1"/>
  <c r="C491849" i="94"/>
  <c r="C491850" i="94" s="1"/>
  <c r="C491851" i="94" s="1"/>
  <c r="C65865" i="94"/>
  <c r="C65866" i="94" s="1"/>
  <c r="C65867" i="94" s="1"/>
  <c r="C131401" i="94"/>
  <c r="C131402" i="94" s="1"/>
  <c r="C131403" i="94" s="1"/>
  <c r="C983369" i="94"/>
  <c r="C983370" i="94" s="1"/>
  <c r="C983371" i="94" s="1"/>
  <c r="C147785" i="94"/>
  <c r="C147786" i="94" s="1"/>
  <c r="C147787" i="94" s="1"/>
  <c r="C442697" i="94"/>
  <c r="C442698" i="94" s="1"/>
  <c r="C442699" i="94" s="1"/>
  <c r="C672073" i="94"/>
  <c r="C672074" i="94" s="1"/>
  <c r="C672075" i="94" s="1"/>
  <c r="C803145" i="94"/>
  <c r="C803146" i="94" s="1"/>
  <c r="C803147" i="94" s="1"/>
  <c r="C999753" i="94"/>
  <c r="C999754" i="94" s="1"/>
  <c r="C999755" i="94" s="1"/>
  <c r="C868681" i="94"/>
  <c r="C868682" i="94" s="1"/>
  <c r="C868683" i="94" s="1"/>
  <c r="C377161" i="94"/>
  <c r="C377162" i="94" s="1"/>
  <c r="C377163" i="94" s="1"/>
  <c r="C295241" i="94"/>
  <c r="C295242" i="94" s="1"/>
  <c r="C295243" i="94" s="1"/>
  <c r="C246089" i="94"/>
  <c r="C246090" i="94" s="1"/>
  <c r="C246091" i="94" s="1"/>
  <c r="C737609" i="94"/>
  <c r="C737610" i="94" s="1"/>
  <c r="C737611" i="94" s="1"/>
  <c r="C885065" i="94"/>
  <c r="C885066" i="94" s="1"/>
  <c r="C885067" i="94" s="1"/>
  <c r="C704841" i="94"/>
  <c r="C704842" i="94" s="1"/>
  <c r="C704843" i="94" s="1"/>
  <c r="LD2" i="93"/>
  <c r="LF2" i="93" s="1"/>
  <c r="LQ2" i="93" s="1"/>
  <c r="LR2" i="93" s="1"/>
  <c r="LS2" i="93" l="1"/>
</calcChain>
</file>

<file path=xl/sharedStrings.xml><?xml version="1.0" encoding="utf-8"?>
<sst xmlns="http://schemas.openxmlformats.org/spreadsheetml/2006/main" count="3111" uniqueCount="378">
  <si>
    <t>Code_BuildingSizeClass</t>
  </si>
  <si>
    <t>SFH</t>
  </si>
  <si>
    <t>N</t>
  </si>
  <si>
    <t>DE.N.SFH.05.Gen.ReEx.001.001</t>
  </si>
  <si>
    <t>Code_BuildingType</t>
  </si>
  <si>
    <t>R_Measure_Roof_2</t>
  </si>
  <si>
    <t>Code_MeasureType_Roof_2</t>
  </si>
  <si>
    <t>q_ht_tr</t>
  </si>
  <si>
    <t>q_ht_ve</t>
  </si>
  <si>
    <t>Theta_e_Base</t>
  </si>
  <si>
    <t>C</t>
  </si>
  <si>
    <t>phi_int</t>
  </si>
  <si>
    <t>n_air_use</t>
  </si>
  <si>
    <t>F_red_htr1</t>
  </si>
  <si>
    <t>F_red_htr4</t>
  </si>
  <si>
    <t>DE</t>
  </si>
  <si>
    <t>I_Sol_East</t>
  </si>
  <si>
    <t>I_Sol_South</t>
  </si>
  <si>
    <t>I_Sol_West</t>
  </si>
  <si>
    <t>I_Sol_North</t>
  </si>
  <si>
    <t>Code_BuildingVariant</t>
  </si>
  <si>
    <t>Description_BuildingVariant</t>
  </si>
  <si>
    <t>Description_BuildingVariant_National</t>
  </si>
  <si>
    <t>Remark_BuildingVariant_1</t>
  </si>
  <si>
    <t>Remark_BuildingVariant_2</t>
  </si>
  <si>
    <t>A_C_Ref</t>
  </si>
  <si>
    <t>Code_BoundaryCond</t>
  </si>
  <si>
    <t>theta_i</t>
  </si>
  <si>
    <t>F_sh_hor</t>
  </si>
  <si>
    <t>F_sh_vert</t>
  </si>
  <si>
    <t>n_air_infiltration</t>
  </si>
  <si>
    <t>I_Sol_Hor</t>
  </si>
  <si>
    <t>DE.N.SFH.05.Gen.ReEx.001</t>
  </si>
  <si>
    <t>R_Before_Roof_1</t>
  </si>
  <si>
    <t>R_Before_Roof_2</t>
  </si>
  <si>
    <t>R_Before_Wall_1</t>
  </si>
  <si>
    <t>R_Before_Wall_2</t>
  </si>
  <si>
    <t>R_Before_Wall_3</t>
  </si>
  <si>
    <t>R_Before_Floor_1</t>
  </si>
  <si>
    <t>R_Before_Floor_2</t>
  </si>
  <si>
    <t>R_Before_Window_1</t>
  </si>
  <si>
    <t>R_Before_Window_2</t>
  </si>
  <si>
    <t>R_Before_Door_1</t>
  </si>
  <si>
    <t>U_Actual_Roof_1</t>
  </si>
  <si>
    <t>F_w</t>
  </si>
  <si>
    <t>g_gl_n</t>
  </si>
  <si>
    <t>Code_Measure_Wall_2</t>
  </si>
  <si>
    <t>Code_Measure_Wall_3</t>
  </si>
  <si>
    <t>Code_Measure_Floor_1</t>
  </si>
  <si>
    <t>Code_Measure_Floor_2</t>
  </si>
  <si>
    <t>Code_Measure_Window_1</t>
  </si>
  <si>
    <t>Code_Measure_Window_2</t>
  </si>
  <si>
    <t>Code_Measure_Door_1</t>
  </si>
  <si>
    <t>HeatingDays</t>
  </si>
  <si>
    <t>Theta_e</t>
  </si>
  <si>
    <t>Code_Infiltration_Actual</t>
  </si>
  <si>
    <t>Number_BuildingVariant</t>
  </si>
  <si>
    <t>H_Transmission_Floor_2</t>
  </si>
  <si>
    <t>H_Transmission_Window_1</t>
  </si>
  <si>
    <t>H_Transmission_Window_2</t>
  </si>
  <si>
    <t>H_Transmission_Door_1</t>
  </si>
  <si>
    <t>H_Transmission_ThermalBridging</t>
  </si>
  <si>
    <t>h_Transmission</t>
  </si>
  <si>
    <t>h_Ventilation</t>
  </si>
  <si>
    <t>q_ht</t>
  </si>
  <si>
    <t>Q_Sol_Hor</t>
  </si>
  <si>
    <t>Q_Sol_East</t>
  </si>
  <si>
    <t>Q_Sol_South</t>
  </si>
  <si>
    <t>Q_Sol_West</t>
  </si>
  <si>
    <t>Q_Sol_North</t>
  </si>
  <si>
    <t>q_h_nd</t>
  </si>
  <si>
    <t>R_Add_UnheatedSpace_Wall_2</t>
  </si>
  <si>
    <t>b_Transmission_Wall_2</t>
  </si>
  <si>
    <t>R_Add_UnheatedSpace_Wall_3</t>
  </si>
  <si>
    <t>b_Transmission_Wall_3</t>
  </si>
  <si>
    <t>R_Add_UnheatedSpace_Floor_1</t>
  </si>
  <si>
    <t>b_Transmission_Floor_1</t>
  </si>
  <si>
    <t>R_Add_UnheatedSpace_Floor_2</t>
  </si>
  <si>
    <t>b_Transmission_Floor_2</t>
  </si>
  <si>
    <t>Code_MeasureType_Roof_1</t>
  </si>
  <si>
    <t>Code_Measure_Roof_2</t>
  </si>
  <si>
    <t>Code_Country</t>
  </si>
  <si>
    <t>DE.N.SFH.05.Gen</t>
  </si>
  <si>
    <t>q_sol</t>
  </si>
  <si>
    <t>q_int</t>
  </si>
  <si>
    <t>eta_h_gn</t>
  </si>
  <si>
    <t>U_Actual_Roof_2</t>
  </si>
  <si>
    <t>U_Actual_Wall_1</t>
  </si>
  <si>
    <t>U_Actual_Wall_2</t>
  </si>
  <si>
    <t>U_Actual_Wall_3</t>
  </si>
  <si>
    <t>U_Actual_Floor_1</t>
  </si>
  <si>
    <t>U_Actual_Floor_2</t>
  </si>
  <si>
    <t>U_Actual_Window_1</t>
  </si>
  <si>
    <t>U_Actual_Window_2</t>
  </si>
  <si>
    <t>U_Actual_Door_1</t>
  </si>
  <si>
    <t>H_Transmission_Roof_1</t>
  </si>
  <si>
    <t>H_Transmission_Roof_2</t>
  </si>
  <si>
    <t>H_Transmission_Wall_1</t>
  </si>
  <si>
    <t>H_Transmission_Wall_2</t>
  </si>
  <si>
    <t>H_Transmission_Wall_3</t>
  </si>
  <si>
    <t>H_Transmission_Floor_1</t>
  </si>
  <si>
    <t>tau</t>
  </si>
  <si>
    <t>a_H</t>
  </si>
  <si>
    <t>gamma_h_gn</t>
  </si>
  <si>
    <t>DE.N</t>
  </si>
  <si>
    <t>DE.05</t>
  </si>
  <si>
    <t>Code_Building</t>
  </si>
  <si>
    <t>q_w_nd</t>
  </si>
  <si>
    <t>Code_StatusDataset</t>
  </si>
  <si>
    <t>F_f</t>
  </si>
  <si>
    <t>Code_ConstructionYearClass</t>
  </si>
  <si>
    <t>Sum_DeltaT_for_HeatingDays</t>
  </si>
  <si>
    <t>R_Measure_Window_1</t>
  </si>
  <si>
    <t>delta_U_ThermalBridging</t>
  </si>
  <si>
    <t>Code_Roof_1</t>
  </si>
  <si>
    <t>Code_ConstructionBorder_Roof_1</t>
  </si>
  <si>
    <t>Code_Roof_2</t>
  </si>
  <si>
    <t>Code_ConstructionBorder_Roof_2</t>
  </si>
  <si>
    <t>Code_Wall_1</t>
  </si>
  <si>
    <t>U_Wall_1</t>
  </si>
  <si>
    <t>Code_ConstructionBorder_Wall_1</t>
  </si>
  <si>
    <t>A_Wall_1</t>
  </si>
  <si>
    <t>Code_Wall_2</t>
  </si>
  <si>
    <t>U_Wall_2</t>
  </si>
  <si>
    <t>Code_ConstructionBorder_Wall_2</t>
  </si>
  <si>
    <t>A_Wall_2</t>
  </si>
  <si>
    <t>Code_Wall_3</t>
  </si>
  <si>
    <t>U_Wall_3</t>
  </si>
  <si>
    <t>Code_ConstructionBorder_Wall_3</t>
  </si>
  <si>
    <t>A_Wall_3</t>
  </si>
  <si>
    <t>Code_Floor_1</t>
  </si>
  <si>
    <t>U_Floor_1</t>
  </si>
  <si>
    <t>Code_ConstructionBorder_Floor_1</t>
  </si>
  <si>
    <t>A_Floor_1</t>
  </si>
  <si>
    <t>Code_Floor_2</t>
  </si>
  <si>
    <t>U_Floor_2</t>
  </si>
  <si>
    <t>Code_ConstructionBorder_Floor_2</t>
  </si>
  <si>
    <t>A_Floor_2</t>
  </si>
  <si>
    <t>Code_Window_1</t>
  </si>
  <si>
    <t>U_Window_1</t>
  </si>
  <si>
    <t>A_Window_1</t>
  </si>
  <si>
    <t>Code_Window_2</t>
  </si>
  <si>
    <t>U_Window_2</t>
  </si>
  <si>
    <t>A_Window_2</t>
  </si>
  <si>
    <t>A_Window_Horizontal</t>
  </si>
  <si>
    <t>A_Window_East</t>
  </si>
  <si>
    <t>A_Window_South</t>
  </si>
  <si>
    <t>A_Window_West</t>
  </si>
  <si>
    <t>A_Window_North</t>
  </si>
  <si>
    <t>Code_Door_1</t>
  </si>
  <si>
    <t>U_Door_1</t>
  </si>
  <si>
    <t>A_Door_1</t>
  </si>
  <si>
    <t>Typology</t>
  </si>
  <si>
    <t>EU.SUH</t>
  </si>
  <si>
    <t>Date_Change</t>
  </si>
  <si>
    <t>Date_Entry</t>
  </si>
  <si>
    <t>Year1_Building</t>
  </si>
  <si>
    <t>Year2_Building</t>
  </si>
  <si>
    <t>R_Add_UnheatedSpace_Roof_1</t>
  </si>
  <si>
    <t>b_Transmission_Roof_1</t>
  </si>
  <si>
    <t>R_Add_UnheatedSpace_Roof_2</t>
  </si>
  <si>
    <t>b_Transmission_Roof_2</t>
  </si>
  <si>
    <t>R_Add_UnheatedSpace_Wall_1</t>
  </si>
  <si>
    <t>b_Transmission_Wall_1</t>
  </si>
  <si>
    <t>R_Measure_Wall_1</t>
  </si>
  <si>
    <t>R_Measure_Wall_2</t>
  </si>
  <si>
    <t>R_Measure_Wall_3</t>
  </si>
  <si>
    <t>R_Measure_Floor_1</t>
  </si>
  <si>
    <t>R_Measure_Floor_2</t>
  </si>
  <si>
    <t>R_Measure_Window_2</t>
  </si>
  <si>
    <t>R_Measure_Door_1</t>
  </si>
  <si>
    <t>d_Insulation_Roof_1</t>
  </si>
  <si>
    <t>d_Insulation_Roof_2</t>
  </si>
  <si>
    <t>Code_MeasureType_Wall_1</t>
  </si>
  <si>
    <t>Code_MeasureType_Wall_2</t>
  </si>
  <si>
    <t>Code_MeasureType_Wall_3</t>
  </si>
  <si>
    <t>Code_MeasureType_Floor_1</t>
  </si>
  <si>
    <t>Code_MeasureType_Floor_2</t>
  </si>
  <si>
    <t>Code_MeasureType_Window_1</t>
  </si>
  <si>
    <t>c_m</t>
  </si>
  <si>
    <t>F_red_temp</t>
  </si>
  <si>
    <t>d_Insulation_Wall_1</t>
  </si>
  <si>
    <t>d_Insulation_Wall_2</t>
  </si>
  <si>
    <t>d_Insulation_Wall_3</t>
  </si>
  <si>
    <t>d_Insulation_Floor_1</t>
  </si>
  <si>
    <t>d_Insulation_Floor_2</t>
  </si>
  <si>
    <t>Code_MeasureType_Window_2</t>
  </si>
  <si>
    <t>Code_MeasureType_Door_1</t>
  </si>
  <si>
    <t>Code_Measure_Wall_1</t>
  </si>
  <si>
    <t>Code_ClimateRegion</t>
  </si>
  <si>
    <t>A_Roof_1</t>
  </si>
  <si>
    <t>A_Roof_2</t>
  </si>
  <si>
    <t>U_Roof_1</t>
  </si>
  <si>
    <t>U_Roof_2</t>
  </si>
  <si>
    <t>Code_Measure_Roof_1</t>
  </si>
  <si>
    <t>R_Measure_Roof_1</t>
  </si>
  <si>
    <t>h_room</t>
  </si>
  <si>
    <t>Name_ClimateRegion</t>
  </si>
  <si>
    <t>A_Calc_Door_1</t>
  </si>
  <si>
    <t>A_Calc_Window_2</t>
  </si>
  <si>
    <t>A_Calc_Window_1</t>
  </si>
  <si>
    <t>A_Calc_Floor_2</t>
  </si>
  <si>
    <t>A_Calc_Floor_1</t>
  </si>
  <si>
    <t>A_Calc_Wall_3</t>
  </si>
  <si>
    <t>A_Calc_Wall_2</t>
  </si>
  <si>
    <t>A_Calc_Wall_1</t>
  </si>
  <si>
    <t>A_Calc_Roof_2</t>
  </si>
  <si>
    <t>A_Calc_Roof_1</t>
  </si>
  <si>
    <t>Refurbishment</t>
  </si>
  <si>
    <t>d_Insulation_PredefinedMeasure_Floor_2</t>
  </si>
  <si>
    <t>d_Insulation_PredefinedMeasure_Floor_1</t>
  </si>
  <si>
    <t>d_Insulation_PredefinedMeasure_Wall_3</t>
  </si>
  <si>
    <t>d_Insulation_PredefinedMeasure_Wall_2</t>
  </si>
  <si>
    <t>d_Insulation_PredefinedMeasure_Wall_1</t>
  </si>
  <si>
    <t>d_Insulation_PredefinedMeasure_Roof_2</t>
  </si>
  <si>
    <t>d_Insulation_PredefinedMeasure_Roof_1</t>
  </si>
  <si>
    <t>R_PredefinedMeasure_Floor_2</t>
  </si>
  <si>
    <t>R_PredefinedMeasure_Floor_1</t>
  </si>
  <si>
    <t>R_PredefinedMeasure_Wall_3</t>
  </si>
  <si>
    <t>R_PredefinedMeasure_Wall_2</t>
  </si>
  <si>
    <t>R_PredefinedMeasure_Wall_1</t>
  </si>
  <si>
    <t>R_PredefinedMeasure_Roof_2</t>
  </si>
  <si>
    <t>R_PredefinedMeasure_Roof_1</t>
  </si>
  <si>
    <t>f_Measure_Door_1</t>
  </si>
  <si>
    <t>f_Measure_Window_2</t>
  </si>
  <si>
    <t>f_Measure_Window_1</t>
  </si>
  <si>
    <t>f_Measure_Floor_2</t>
  </si>
  <si>
    <t>f_Measure_Floor_1</t>
  </si>
  <si>
    <t>f_Measure_Wall_3</t>
  </si>
  <si>
    <t>f_Measure_Wall_2</t>
  </si>
  <si>
    <t>f_Measure_Wall_1</t>
  </si>
  <si>
    <t>f_Measure_Roof_2</t>
  </si>
  <si>
    <t>f_Measure_Roof_1</t>
  </si>
  <si>
    <t>d_Insulation_Measure_Floor_2</t>
  </si>
  <si>
    <t>d_Insulation_Measure_Floor_1</t>
  </si>
  <si>
    <t>d_Insulation_Measure_Wall_3</t>
  </si>
  <si>
    <t>d_Insulation_Measure_Wall_2</t>
  </si>
  <si>
    <t>d_Insulation_Measure_Wall_1</t>
  </si>
  <si>
    <t>d_Insulation_Measure_Roof_2</t>
  </si>
  <si>
    <t>d_Insulation_Measure_Roof_1</t>
  </si>
  <si>
    <t>Code_TypeVariant</t>
  </si>
  <si>
    <t>A_C_Living</t>
  </si>
  <si>
    <t>Inclination_SolarPotential_2</t>
  </si>
  <si>
    <t>Code_Orientation_SolarPotential_2</t>
  </si>
  <si>
    <t>A_SolarPotential_2</t>
  </si>
  <si>
    <t>Inclination_SolarPotential_1</t>
  </si>
  <si>
    <t>Code_Orientation_SolarPotential_1</t>
  </si>
  <si>
    <t>A_SolarPotential_1</t>
  </si>
  <si>
    <t>A_Calc_Window_North</t>
  </si>
  <si>
    <t>A_Calc_Window_West</t>
  </si>
  <si>
    <t>A_Calc_Window_South</t>
  </si>
  <si>
    <t>A_Calc_Window_East</t>
  </si>
  <si>
    <t>A_Calc_Window_Horizontal</t>
  </si>
  <si>
    <t>n_Apartment</t>
  </si>
  <si>
    <t>A_C_Use</t>
  </si>
  <si>
    <t>A_C_IntDim</t>
  </si>
  <si>
    <t>A_C_ExtDim</t>
  </si>
  <si>
    <t>A_C_National</t>
  </si>
  <si>
    <t>V_C</t>
  </si>
  <si>
    <t>Type_ThermalBridging_Actual</t>
  </si>
  <si>
    <t>B_Alone</t>
  </si>
  <si>
    <t>Check_EnvArea_ExactToEstim</t>
  </si>
  <si>
    <t>r_EnvWindow_ExactToEstim</t>
  </si>
  <si>
    <t>r_EnvFloor_ExactToEstim</t>
  </si>
  <si>
    <t>r_EnvTotal_ExactToEstim</t>
  </si>
  <si>
    <t>V_Estim_C</t>
  </si>
  <si>
    <t>A_Estim_GrossWall_Storey</t>
  </si>
  <si>
    <t>f_ComplexFootprint</t>
  </si>
  <si>
    <t>f_ComplexRoof</t>
  </si>
  <si>
    <t>f_Corr_CeilingHeight</t>
  </si>
  <si>
    <t>A_C_Storey</t>
  </si>
  <si>
    <t>n_Storey_effective</t>
  </si>
  <si>
    <t>f_CellarCond</t>
  </si>
  <si>
    <t>f_AtticCond</t>
  </si>
  <si>
    <t>Code_TypeIntake_EnvelopeArea</t>
  </si>
  <si>
    <t>h_Ceiling</t>
  </si>
  <si>
    <t>Code_ComplexRoof</t>
  </si>
  <si>
    <t>Code_ComplexFootprint</t>
  </si>
  <si>
    <t>Code_CellarCond</t>
  </si>
  <si>
    <t>Code_AtticCond</t>
  </si>
  <si>
    <t>Code_AttachedNeighbours</t>
  </si>
  <si>
    <t>n_Storey</t>
  </si>
  <si>
    <t>f_PlausiCrit_WindowArea_UpperLimit</t>
  </si>
  <si>
    <t>f_PlausiCrit_WindowArea_LowerLimit</t>
  </si>
  <si>
    <t>f_PlausiCrit_FloorArea_UpperLimit</t>
  </si>
  <si>
    <t>f_PlausiCrit_FloorArea_LowerLimit</t>
  </si>
  <si>
    <t>f_PlausiCrit_EnvSum_UpperLimit</t>
  </si>
  <si>
    <t>f_PlausiCrit_EnvSum_LowerLimit</t>
  </si>
  <si>
    <t>Medium</t>
  </si>
  <si>
    <t>SingleFamily</t>
  </si>
  <si>
    <t>TR</t>
  </si>
  <si>
    <t>DE.Door.ReEx.01.01</t>
  </si>
  <si>
    <t>DE.Window.ReEx.06.01</t>
  </si>
  <si>
    <t>DE.Roof.ReEx.05.01</t>
  </si>
  <si>
    <t>National (Potsdam, EnEV 2014)</t>
  </si>
  <si>
    <t>Manual</t>
  </si>
  <si>
    <t>Soil</t>
  </si>
  <si>
    <t>Cellar</t>
  </si>
  <si>
    <t>Ext</t>
  </si>
  <si>
    <t>Unh</t>
  </si>
  <si>
    <t>DE.Ceiling.ReEx.06.01</t>
  </si>
  <si>
    <t>DE.Floor.ReEx.05.01</t>
  </si>
  <si>
    <t>DE.Wall.ReEx.04.01</t>
  </si>
  <si>
    <t>DE.Wall.ReEx.05.01</t>
  </si>
  <si>
    <t>Fraction_EnvelopeRefurbished</t>
  </si>
  <si>
    <t>U_Measure_Door_1</t>
  </si>
  <si>
    <t>U_Measure_Window_2</t>
  </si>
  <si>
    <t>U_Measure_Window_1</t>
  </si>
  <si>
    <t>U_Measure_Floor_2</t>
  </si>
  <si>
    <t>U_Measure_Floor_1</t>
  </si>
  <si>
    <t>U_Measure_Wall_3</t>
  </si>
  <si>
    <t>U_Measure_Wall_2</t>
  </si>
  <si>
    <t>U_Measure_Wall_1</t>
  </si>
  <si>
    <t>U_Measure_Roof_2</t>
  </si>
  <si>
    <t>U_Measure_Roof_1</t>
  </si>
  <si>
    <t>g_gl_n_Measure_Window_2</t>
  </si>
  <si>
    <t>g_gl_n_Measure_Window_1</t>
  </si>
  <si>
    <t>d_Insulation_Input_Measure_Floor_2</t>
  </si>
  <si>
    <t>d_Insulation_Input_Measure_Floor_1</t>
  </si>
  <si>
    <t>d_Insulation_Input_Measure_Wall_3</t>
  </si>
  <si>
    <t>d_Insulation_Input_Measure_Wall_2</t>
  </si>
  <si>
    <t>d_Insulation_Input_Measure_Wall_1</t>
  </si>
  <si>
    <t>d_Insulation_Input_Measure_Roof_2</t>
  </si>
  <si>
    <t>d_Insulation_Input_Measure_Roof_1</t>
  </si>
  <si>
    <t>g_gl_n_PredefinedMeasure_Window_2</t>
  </si>
  <si>
    <t>g_gl_n_PredefinedMeasure_Window_1</t>
  </si>
  <si>
    <t>R_PredefinedMeasure_Door_1</t>
  </si>
  <si>
    <t>R_PredefinedMeasure_Window_2</t>
  </si>
  <si>
    <t>R_PredefinedMeasure_Window_1</t>
  </si>
  <si>
    <t>g_gl_n_Window_2</t>
  </si>
  <si>
    <t>g_gl_n_Window_1</t>
  </si>
  <si>
    <t>delta_U_ThermalBridging_Refurbished</t>
  </si>
  <si>
    <t>delta_U_ThermalBridging_Original</t>
  </si>
  <si>
    <t>Code_ThermalBridging_Refurbished</t>
  </si>
  <si>
    <t>Code_ThermalBridging_Original</t>
  </si>
  <si>
    <t>Check_WindowArea_ExactToEstim</t>
  </si>
  <si>
    <t>Check_ToBeApplied_FloorArea_ExactToEstim</t>
  </si>
  <si>
    <t>Check_FloorArea_ExactToEstim</t>
  </si>
  <si>
    <t>Check_EnvSum_ExactToEstim</t>
  </si>
  <si>
    <t>A_Exact_Env_Sum</t>
  </si>
  <si>
    <t>A_Estim_Env_Sum</t>
  </si>
  <si>
    <t>A_Estim_Door</t>
  </si>
  <si>
    <t>A_Estim_Window</t>
  </si>
  <si>
    <t>Code_Estim_ConstructionBorder_Floor</t>
  </si>
  <si>
    <t>A_Estim_Floor</t>
  </si>
  <si>
    <t>Code_Estim_ConstructionBorder_Wall_ToCellarOrSoil</t>
  </si>
  <si>
    <t>A_Estim_Wall_ToCellarOrSoil</t>
  </si>
  <si>
    <t>A_Estim_Wall_ExtAir</t>
  </si>
  <si>
    <t>A_Estim_UpperCeiling</t>
  </si>
  <si>
    <t>A_Estim_Roof</t>
  </si>
  <si>
    <t>n_Storey_effective_envelope</t>
  </si>
  <si>
    <t>q_Ceiling</t>
  </si>
  <si>
    <t>p_Ceiling</t>
  </si>
  <si>
    <t>q_Roof</t>
  </si>
  <si>
    <t>p_Roof</t>
  </si>
  <si>
    <t>Code_RoofType</t>
  </si>
  <si>
    <t>A_C_Ref_Input</t>
  </si>
  <si>
    <t>A_C_Ref_Estim</t>
  </si>
  <si>
    <t>Code_UtilisationType</t>
  </si>
  <si>
    <t>Code_DataType_Building</t>
  </si>
  <si>
    <t>ReEx</t>
  </si>
  <si>
    <t>H_Transmission</t>
  </si>
  <si>
    <t>V_</t>
  </si>
  <si>
    <t>Areas</t>
  </si>
  <si>
    <t>now</t>
  </si>
  <si>
    <t>min [kWh/m^2*a]</t>
  </si>
  <si>
    <t>max [kWh/m^2*a]</t>
  </si>
  <si>
    <t>Area [m^2]</t>
  </si>
  <si>
    <t>max [kWh/a]</t>
  </si>
  <si>
    <t>min [kWh/a]</t>
  </si>
  <si>
    <t>DE.N.TH.05.Gen.ReEx.001.001</t>
  </si>
  <si>
    <t>DE.N.TH.05.Gen.ReEx.001</t>
  </si>
  <si>
    <t>DE.N.TH.05.Gen</t>
  </si>
  <si>
    <t>TH</t>
  </si>
  <si>
    <t>FR</t>
  </si>
  <si>
    <t>-</t>
  </si>
  <si>
    <t>B_N2</t>
  </si>
  <si>
    <t>DE.Roof.ReEx.05.02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</si>
</sst>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_([$€]* #,##0.00_);_([$€]* \(#,##0.00\);_([$€]* &quot;-&quot;??_);_(@_)"/>
    <numFmt numFmtId="167" formatCode="yyyy\-mm\-dd"/>
  </numFmts>
  <fonts count="30" x14ac:knownFonts="1">
    <font>
      <sz val="8"/>
      <name val="Tahoma"/>
      <family val="2"/>
    </font>
    <font>
      <sz val="8"/>
      <name val="Tahoma"/>
      <family val="2"/>
    </font>
    <font>
      <sz val="10"/>
      <name val="Arial"/>
      <family val="2"/>
    </font>
    <font>
      <sz val="8"/>
      <name val="Tahoma"/>
      <family val="2"/>
    </font>
    <font>
      <sz val="8"/>
      <color indexed="12"/>
      <name val="Tahoma"/>
      <family val="2"/>
    </font>
    <font>
      <b/>
      <sz val="10"/>
      <color indexed="9"/>
      <name val="Tahoma"/>
      <family val="2"/>
    </font>
    <font>
      <b/>
      <sz val="8"/>
      <name val="Tahoma"/>
      <family val="2"/>
    </font>
    <font>
      <b/>
      <sz val="8"/>
      <color indexed="9"/>
      <name val="Tahoma"/>
      <family val="2"/>
    </font>
    <font>
      <sz val="11"/>
      <color indexed="8"/>
      <name val="Calibri"/>
      <family val="2"/>
    </font>
    <font>
      <sz val="11"/>
      <color indexed="9"/>
      <name val="Calibri"/>
      <family val="2"/>
    </font>
    <font>
      <b/>
      <sz val="11"/>
      <color indexed="63"/>
      <name val="Calibri"/>
      <family val="2"/>
    </font>
    <font>
      <b/>
      <sz val="11"/>
      <color indexed="52"/>
      <name val="Calibri"/>
      <family val="2"/>
    </font>
    <font>
      <b/>
      <sz val="11"/>
      <color indexed="8"/>
      <name val="Calibri"/>
      <family val="2"/>
    </font>
    <font>
      <i/>
      <sz val="11"/>
      <color indexed="23"/>
      <name val="Calibri"/>
      <family val="2"/>
    </font>
    <font>
      <sz val="11"/>
      <color indexed="17"/>
      <name val="Calibri"/>
      <family val="2"/>
    </font>
    <font>
      <sz val="11"/>
      <color theme="1"/>
      <name val="Calibri"/>
      <family val="2"/>
      <charset val="238"/>
      <scheme val="minor"/>
    </font>
    <font>
      <sz val="11"/>
      <color indexed="20"/>
      <name val="Calibri"/>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sz val="11"/>
      <color indexed="52"/>
      <name val="Calibri"/>
      <family val="2"/>
    </font>
    <font>
      <sz val="11"/>
      <color indexed="10"/>
      <name val="Calibri"/>
      <family val="2"/>
    </font>
    <font>
      <b/>
      <sz val="11"/>
      <color indexed="9"/>
      <name val="Calibri"/>
      <family val="2"/>
    </font>
    <font>
      <sz val="8"/>
      <color theme="1"/>
      <name val="Tahoma"/>
      <family val="2"/>
    </font>
    <font>
      <b/>
      <sz val="8"/>
      <color theme="1"/>
      <name val="Tahoma"/>
      <family val="2"/>
    </font>
    <font>
      <sz val="8"/>
      <color rgb="FF808080"/>
      <name val="Tahoma"/>
      <family val="2"/>
    </font>
    <font>
      <sz val="8"/>
      <color rgb="FFFF0000"/>
      <name val="Tahoma"/>
      <family val="2"/>
    </font>
    <font>
      <sz val="8"/>
      <color indexed="10"/>
      <name val="Tahoma"/>
      <family val="2"/>
    </font>
    <font>
      <sz val="8"/>
      <color rgb="FF99CCFF"/>
      <name val="Tahoma"/>
      <family val="2"/>
    </font>
  </fonts>
  <fills count="31">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47"/>
        <bgColor indexed="64"/>
      </patternFill>
    </fill>
    <fill>
      <patternFill patternType="solid">
        <fgColor indexed="9"/>
        <bgColor indexed="64"/>
      </patternFill>
    </fill>
    <fill>
      <patternFill patternType="solid">
        <fgColor indexed="54"/>
        <bgColor indexed="64"/>
      </patternFill>
    </fill>
    <fill>
      <patternFill patternType="lightVertical">
        <fgColor indexed="24"/>
        <bgColor indexed="43"/>
      </patternFill>
    </fill>
    <fill>
      <patternFill patternType="solid">
        <fgColor indexed="21"/>
        <bgColor indexed="64"/>
      </patternFill>
    </fill>
    <fill>
      <patternFill patternType="solid">
        <fgColor indexed="42"/>
        <bgColor indexed="64"/>
      </patternFill>
    </fill>
    <fill>
      <patternFill patternType="solid">
        <fgColor theme="0"/>
        <bgColor indexed="64"/>
      </patternFill>
    </fill>
    <fill>
      <patternFill patternType="solid">
        <fgColor indexed="44"/>
      </patternFill>
    </fill>
    <fill>
      <patternFill patternType="solid">
        <fgColor indexed="46"/>
      </patternFill>
    </fill>
    <fill>
      <patternFill patternType="solid">
        <fgColor indexed="26"/>
      </patternFill>
    </fill>
    <fill>
      <patternFill patternType="solid">
        <fgColor indexed="47"/>
      </patternFill>
    </fill>
    <fill>
      <patternFill patternType="solid">
        <fgColor indexed="27"/>
      </patternFill>
    </fill>
    <fill>
      <patternFill patternType="solid">
        <fgColor indexed="29"/>
      </patternFill>
    </fill>
    <fill>
      <patternFill patternType="solid">
        <fgColor indexed="43"/>
      </patternFill>
    </fill>
    <fill>
      <patternFill patternType="solid">
        <fgColor indexed="45"/>
      </patternFill>
    </fill>
    <fill>
      <patternFill patternType="solid">
        <fgColor indexed="53"/>
      </patternFill>
    </fill>
    <fill>
      <patternFill patternType="solid">
        <fgColor indexed="56"/>
      </patternFill>
    </fill>
    <fill>
      <patternFill patternType="solid">
        <fgColor indexed="50"/>
      </patternFill>
    </fill>
    <fill>
      <patternFill patternType="solid">
        <fgColor indexed="54"/>
      </patternFill>
    </fill>
    <fill>
      <patternFill patternType="solid">
        <fgColor indexed="49"/>
      </patternFill>
    </fill>
    <fill>
      <patternFill patternType="solid">
        <fgColor indexed="52"/>
      </patternFill>
    </fill>
    <fill>
      <patternFill patternType="solid">
        <fgColor indexed="24"/>
      </patternFill>
    </fill>
    <fill>
      <patternFill patternType="solid">
        <fgColor indexed="14"/>
      </patternFill>
    </fill>
    <fill>
      <patternFill patternType="solid">
        <fgColor indexed="55"/>
      </patternFill>
    </fill>
    <fill>
      <patternFill patternType="lightVertical">
        <fgColor rgb="FFFFCC99"/>
        <bgColor theme="0"/>
      </patternFill>
    </fill>
    <fill>
      <patternFill patternType="solid">
        <fgColor rgb="FFFFFFCC"/>
        <bgColor indexed="64"/>
      </patternFill>
    </fill>
    <fill>
      <patternFill patternType="lightVertical">
        <fgColor rgb="FFFFCC99"/>
        <bgColor rgb="FFFFFF99"/>
      </patternFill>
    </fill>
  </fills>
  <borders count="12">
    <border>
      <left/>
      <right/>
      <top/>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indexed="22"/>
      </left>
      <right style="thin">
        <color indexed="22"/>
      </right>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56"/>
      </top>
      <bottom style="double">
        <color indexed="56"/>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65">
    <xf numFmtId="0" fontId="0" fillId="0" borderId="0">
      <alignment vertical="center"/>
    </xf>
    <xf numFmtId="0" fontId="3" fillId="0" borderId="1">
      <alignment horizontal="left" vertical="center" wrapText="1"/>
    </xf>
    <xf numFmtId="0" fontId="6" fillId="2" borderId="2" applyFont="0" applyFill="0" applyBorder="0" applyAlignment="0">
      <alignment horizontal="left" vertical="top" wrapText="1"/>
    </xf>
    <xf numFmtId="0" fontId="4" fillId="3" borderId="1">
      <alignment vertical="center" shrinkToFit="1"/>
      <protection locked="0"/>
    </xf>
    <xf numFmtId="0" fontId="3" fillId="4" borderId="1">
      <alignment horizontal="center" vertical="center"/>
      <protection locked="0"/>
    </xf>
    <xf numFmtId="0" fontId="4" fillId="3" borderId="1">
      <alignment horizontal="center" vertical="center" shrinkToFit="1"/>
      <protection locked="0"/>
    </xf>
    <xf numFmtId="166" fontId="3" fillId="0" borderId="0" applyFont="0" applyFill="0" applyBorder="0" applyAlignment="0" applyProtection="0">
      <alignment vertical="center"/>
    </xf>
    <xf numFmtId="0" fontId="3" fillId="5" borderId="1">
      <alignment horizontal="center" vertical="center"/>
    </xf>
    <xf numFmtId="0" fontId="3" fillId="5" borderId="1">
      <alignment horizontal="center" vertical="center"/>
    </xf>
    <xf numFmtId="0" fontId="5" fillId="6" borderId="0">
      <alignment horizontal="left" vertical="center" indent="1"/>
    </xf>
    <xf numFmtId="0" fontId="4" fillId="3" borderId="1">
      <alignment vertical="center" wrapText="1" shrinkToFit="1"/>
      <protection locked="0"/>
    </xf>
    <xf numFmtId="0" fontId="6" fillId="2" borderId="2">
      <alignment horizontal="left" vertical="top" wrapText="1"/>
    </xf>
    <xf numFmtId="9" fontId="1" fillId="0" borderId="0" applyFont="0" applyFill="0" applyBorder="0" applyAlignment="0" applyProtection="0"/>
    <xf numFmtId="0" fontId="3" fillId="0" borderId="0">
      <alignment vertical="center"/>
    </xf>
    <xf numFmtId="0" fontId="7" fillId="8" borderId="0">
      <alignment horizontal="left" vertical="center" indent="1"/>
    </xf>
    <xf numFmtId="0" fontId="2" fillId="0" borderId="0">
      <alignment vertical="top"/>
    </xf>
    <xf numFmtId="0" fontId="1" fillId="0" borderId="1">
      <alignment horizontal="left" vertical="center" wrapText="1"/>
    </xf>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5" borderId="0" applyNumberFormat="0" applyBorder="0" applyAlignment="0" applyProtection="0"/>
    <xf numFmtId="0" fontId="8" fillId="12" borderId="0" applyNumberFormat="0" applyBorder="0" applyAlignment="0" applyProtection="0"/>
    <xf numFmtId="0" fontId="9" fillId="15" borderId="0" applyNumberFormat="0" applyBorder="0" applyAlignment="0" applyProtection="0"/>
    <xf numFmtId="0" fontId="9" fillId="19"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5" borderId="0" applyNumberFormat="0" applyBorder="0" applyAlignment="0" applyProtection="0"/>
    <xf numFmtId="0" fontId="9" fillId="12" borderId="0" applyNumberFormat="0" applyBorder="0" applyAlignment="0" applyProtection="0"/>
    <xf numFmtId="0" fontId="9" fillId="20" borderId="0" applyNumberFormat="0" applyBorder="0" applyAlignment="0" applyProtection="0"/>
    <xf numFmtId="0" fontId="9" fillId="19"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0" fillId="25" borderId="4" applyNumberFormat="0" applyAlignment="0" applyProtection="0"/>
    <xf numFmtId="0" fontId="11" fillId="25" borderId="5" applyNumberFormat="0" applyAlignment="0" applyProtection="0"/>
    <xf numFmtId="0" fontId="12" fillId="0" borderId="6" applyNumberFormat="0" applyFill="0" applyAlignment="0" applyProtection="0"/>
    <xf numFmtId="0" fontId="13" fillId="0" borderId="0" applyNumberFormat="0" applyFill="0" applyBorder="0" applyAlignment="0" applyProtection="0"/>
    <xf numFmtId="0" fontId="1" fillId="9" borderId="1">
      <alignment vertical="top" wrapText="1"/>
    </xf>
    <xf numFmtId="0" fontId="14" fillId="15" borderId="0" applyNumberFormat="0" applyBorder="0" applyAlignment="0" applyProtection="0"/>
    <xf numFmtId="167" fontId="4" fillId="3" borderId="1">
      <alignment vertical="top" wrapText="1" shrinkToFit="1"/>
      <protection locked="0"/>
    </xf>
    <xf numFmtId="0" fontId="15" fillId="0" borderId="0"/>
    <xf numFmtId="0" fontId="1" fillId="13" borderId="1" applyNumberFormat="0" applyFont="0" applyAlignment="0" applyProtection="0"/>
    <xf numFmtId="0" fontId="16" fillId="26" borderId="0" applyNumberFormat="0" applyBorder="0" applyAlignment="0" applyProtection="0"/>
    <xf numFmtId="0" fontId="17" fillId="0" borderId="0" applyNumberFormat="0" applyFill="0" applyBorder="0" applyAlignment="0" applyProtection="0"/>
    <xf numFmtId="0" fontId="18" fillId="0" borderId="7" applyNumberFormat="0" applyFill="0" applyAlignment="0" applyProtection="0"/>
    <xf numFmtId="0" fontId="19" fillId="0" borderId="8" applyNumberFormat="0" applyFill="0" applyAlignment="0" applyProtection="0"/>
    <xf numFmtId="0" fontId="20" fillId="0" borderId="9" applyNumberFormat="0" applyFill="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23" fillId="27" borderId="11" applyNumberFormat="0" applyAlignment="0" applyProtection="0"/>
    <xf numFmtId="0" fontId="1" fillId="0" borderId="0">
      <alignment vertical="top"/>
    </xf>
    <xf numFmtId="0" fontId="1" fillId="5" borderId="1">
      <alignment horizontal="center" vertical="center"/>
    </xf>
    <xf numFmtId="0" fontId="1" fillId="5" borderId="1">
      <alignment vertical="top" wrapText="1"/>
    </xf>
    <xf numFmtId="0" fontId="4" fillId="7" borderId="1">
      <alignment vertical="top" wrapText="1"/>
      <protection locked="0"/>
    </xf>
    <xf numFmtId="0" fontId="4" fillId="3" borderId="1">
      <alignment vertical="top" wrapText="1" shrinkToFit="1"/>
      <protection locked="0"/>
    </xf>
    <xf numFmtId="0" fontId="6" fillId="0" borderId="0" applyNumberFormat="0" applyFill="0" applyBorder="0" applyAlignment="0" applyProtection="0">
      <alignment vertical="top"/>
    </xf>
  </cellStyleXfs>
  <cellXfs count="49">
    <xf numFmtId="0" fontId="0" fillId="0" borderId="0" xfId="0">
      <alignment vertical="center"/>
    </xf>
    <xf numFmtId="2" fontId="24" fillId="10" borderId="3" xfId="45" applyNumberFormat="1" applyFont="1" applyFill="1" applyBorder="1" applyAlignment="1">
      <alignment vertical="top"/>
    </xf>
    <xf numFmtId="0" fontId="25" fillId="10" borderId="2" xfId="11" applyFont="1" applyFill="1">
      <alignment horizontal="left" vertical="top" wrapText="1"/>
    </xf>
    <xf numFmtId="0" fontId="25" fillId="10" borderId="2" xfId="11" applyFont="1" applyFill="1" applyAlignment="1">
      <alignment horizontal="left" vertical="top" wrapText="1"/>
    </xf>
    <xf numFmtId="0" fontId="24" fillId="10" borderId="0" xfId="59" applyFont="1" applyFill="1">
      <alignment vertical="top"/>
    </xf>
    <xf numFmtId="0" fontId="24" fillId="10" borderId="1" xfId="63" applyFont="1" applyFill="1">
      <alignment vertical="top" wrapText="1" shrinkToFit="1"/>
      <protection locked="0"/>
    </xf>
    <xf numFmtId="167" fontId="24" fillId="10" borderId="1" xfId="47" applyFont="1" applyFill="1">
      <alignment vertical="top" wrapText="1" shrinkToFit="1"/>
      <protection locked="0"/>
    </xf>
    <xf numFmtId="164" fontId="24" fillId="10" borderId="1" xfId="61" applyNumberFormat="1" applyFont="1" applyFill="1">
      <alignment vertical="top" wrapText="1"/>
    </xf>
    <xf numFmtId="0" fontId="24" fillId="28" borderId="1" xfId="62" applyFont="1" applyFill="1" applyAlignment="1">
      <alignment vertical="top" wrapText="1"/>
      <protection locked="0"/>
    </xf>
    <xf numFmtId="0" fontId="24" fillId="10" borderId="1" xfId="61" applyFont="1" applyFill="1">
      <alignment vertical="top" wrapText="1"/>
    </xf>
    <xf numFmtId="2" fontId="24" fillId="10" borderId="1" xfId="61" applyNumberFormat="1" applyFont="1" applyFill="1">
      <alignment vertical="top" wrapText="1"/>
    </xf>
    <xf numFmtId="2" fontId="24" fillId="10" borderId="1" xfId="63" applyNumberFormat="1" applyFont="1" applyFill="1">
      <alignment vertical="top" wrapText="1" shrinkToFit="1"/>
      <protection locked="0"/>
    </xf>
    <xf numFmtId="1" fontId="25" fillId="10" borderId="1" xfId="61" applyNumberFormat="1" applyFont="1" applyFill="1">
      <alignment vertical="top" wrapText="1"/>
    </xf>
    <xf numFmtId="1" fontId="24" fillId="10" borderId="1" xfId="61" applyNumberFormat="1" applyFont="1" applyFill="1">
      <alignment vertical="top" wrapText="1"/>
    </xf>
    <xf numFmtId="0" fontId="25" fillId="10" borderId="1" xfId="61" applyFont="1" applyFill="1">
      <alignment vertical="top" wrapText="1"/>
    </xf>
    <xf numFmtId="2" fontId="24" fillId="10" borderId="1" xfId="12" applyNumberFormat="1" applyFont="1" applyFill="1" applyBorder="1" applyAlignment="1" applyProtection="1">
      <alignment vertical="top" wrapText="1" shrinkToFit="1"/>
      <protection locked="0"/>
    </xf>
    <xf numFmtId="2" fontId="24" fillId="10" borderId="1" xfId="61" applyNumberFormat="1" applyFont="1" applyFill="1" applyAlignment="1">
      <alignment vertical="top"/>
    </xf>
    <xf numFmtId="165" fontId="24" fillId="10" borderId="1" xfId="61" applyNumberFormat="1" applyFont="1" applyFill="1" applyAlignment="1">
      <alignment vertical="top"/>
    </xf>
    <xf numFmtId="2" fontId="24" fillId="10" borderId="1" xfId="61" applyNumberFormat="1" applyFont="1" applyFill="1" applyAlignment="1">
      <alignment vertical="top" wrapText="1"/>
    </xf>
    <xf numFmtId="1" fontId="24" fillId="10" borderId="1" xfId="61" applyNumberFormat="1" applyFont="1" applyFill="1" applyAlignment="1">
      <alignment vertical="top"/>
    </xf>
    <xf numFmtId="164" fontId="24" fillId="10" borderId="1" xfId="61" applyNumberFormat="1" applyFont="1" applyFill="1" applyAlignment="1">
      <alignment vertical="top"/>
    </xf>
    <xf numFmtId="164" fontId="24" fillId="10" borderId="0" xfId="59" applyNumberFormat="1" applyFont="1" applyFill="1">
      <alignment vertical="top"/>
    </xf>
    <xf numFmtId="0" fontId="24" fillId="10" borderId="0" xfId="15" applyFont="1" applyFill="1">
      <alignment vertical="top"/>
    </xf>
    <xf numFmtId="164" fontId="0" fillId="0" borderId="0" xfId="0" applyNumberFormat="1">
      <alignment vertical="center"/>
    </xf>
    <xf numFmtId="0" fontId="4" fillId="3" borderId="1" xfId="63">
      <alignment vertical="top" wrapText="1" shrinkToFit="1"/>
      <protection locked="0"/>
    </xf>
    <xf numFmtId="0" fontId="26" fillId="29" borderId="1" xfId="63" applyFont="1" applyFill="1">
      <alignment vertical="top" wrapText="1" shrinkToFit="1"/>
      <protection locked="0"/>
    </xf>
    <xf numFmtId="167" fontId="26" fillId="29" borderId="1" xfId="47" applyFont="1" applyFill="1">
      <alignment vertical="top" wrapText="1" shrinkToFit="1"/>
      <protection locked="0"/>
    </xf>
    <xf numFmtId="164" fontId="1" fillId="5" borderId="1" xfId="61" applyNumberFormat="1">
      <alignment vertical="top" wrapText="1"/>
    </xf>
    <xf numFmtId="0" fontId="4" fillId="30" borderId="1" xfId="62" applyFill="1">
      <alignment vertical="top" wrapText="1"/>
      <protection locked="0"/>
    </xf>
    <xf numFmtId="0" fontId="1" fillId="5" borderId="1" xfId="61">
      <alignment vertical="top" wrapText="1"/>
    </xf>
    <xf numFmtId="2" fontId="1" fillId="5" borderId="1" xfId="61" applyNumberFormat="1">
      <alignment vertical="top" wrapText="1"/>
    </xf>
    <xf numFmtId="2" fontId="4" fillId="3" borderId="1" xfId="63" applyNumberFormat="1">
      <alignment vertical="top" wrapText="1" shrinkToFit="1"/>
      <protection locked="0"/>
    </xf>
    <xf numFmtId="1" fontId="6" fillId="5" borderId="1" xfId="61" applyNumberFormat="1" applyFont="1">
      <alignment vertical="top" wrapText="1"/>
    </xf>
    <xf numFmtId="1" fontId="1" fillId="5" borderId="1" xfId="61" applyNumberFormat="1">
      <alignment vertical="top" wrapText="1"/>
    </xf>
    <xf numFmtId="0" fontId="6" fillId="5" borderId="1" xfId="61" applyFont="1">
      <alignment vertical="top" wrapText="1"/>
    </xf>
    <xf numFmtId="2" fontId="27" fillId="5" borderId="1" xfId="61" applyNumberFormat="1" applyFont="1">
      <alignment vertical="top" wrapText="1"/>
    </xf>
    <xf numFmtId="2" fontId="1" fillId="10" borderId="3" xfId="45" applyNumberFormat="1" applyFill="1" applyBorder="1" applyAlignment="1">
      <alignment vertical="top"/>
    </xf>
    <xf numFmtId="2" fontId="27" fillId="10" borderId="3" xfId="45" applyNumberFormat="1" applyFont="1" applyFill="1" applyBorder="1" applyAlignment="1">
      <alignment vertical="top"/>
    </xf>
    <xf numFmtId="2" fontId="4" fillId="3" borderId="1" xfId="12" applyNumberFormat="1" applyFont="1" applyFill="1" applyBorder="1" applyAlignment="1" applyProtection="1">
      <alignment vertical="top" wrapText="1" shrinkToFit="1"/>
      <protection locked="0"/>
    </xf>
    <xf numFmtId="2" fontId="1" fillId="5" borderId="1" xfId="61" applyNumberFormat="1" applyAlignment="1">
      <alignment vertical="top"/>
    </xf>
    <xf numFmtId="2" fontId="28" fillId="5" borderId="1" xfId="61" applyNumberFormat="1" applyFont="1" applyAlignment="1">
      <alignment vertical="top"/>
    </xf>
    <xf numFmtId="2" fontId="27" fillId="5" borderId="1" xfId="61" applyNumberFormat="1" applyFont="1" applyAlignment="1">
      <alignment vertical="top"/>
    </xf>
    <xf numFmtId="165" fontId="1" fillId="5" borderId="1" xfId="61" applyNumberFormat="1" applyAlignment="1">
      <alignment vertical="top"/>
    </xf>
    <xf numFmtId="165" fontId="27" fillId="5" borderId="1" xfId="61" applyNumberFormat="1" applyFont="1" applyAlignment="1">
      <alignment vertical="top"/>
    </xf>
    <xf numFmtId="1" fontId="1" fillId="5" borderId="1" xfId="61" applyNumberFormat="1" applyAlignment="1">
      <alignment vertical="top"/>
    </xf>
    <xf numFmtId="1" fontId="28" fillId="5" borderId="1" xfId="61" applyNumberFormat="1" applyFont="1" applyAlignment="1">
      <alignment vertical="top"/>
    </xf>
    <xf numFmtId="164" fontId="1" fillId="5" borderId="1" xfId="61" applyNumberFormat="1" applyAlignment="1">
      <alignment vertical="top"/>
    </xf>
    <xf numFmtId="0" fontId="1" fillId="0" borderId="0" xfId="59">
      <alignment vertical="top"/>
    </xf>
    <xf numFmtId="164" fontId="29" fillId="0" borderId="0" xfId="59" applyNumberFormat="1" applyFont="1">
      <alignment vertical="top"/>
    </xf>
  </cellXfs>
  <cellStyles count="65">
    <cellStyle name="20% - Akzent1" xfId="17" xr:uid="{00000000-0005-0000-0000-000000000000}"/>
    <cellStyle name="20% - Akzent2" xfId="18" xr:uid="{00000000-0005-0000-0000-000001000000}"/>
    <cellStyle name="20% - Akzent3" xfId="19" xr:uid="{00000000-0005-0000-0000-000002000000}"/>
    <cellStyle name="20% - Akzent4" xfId="20" xr:uid="{00000000-0005-0000-0000-000003000000}"/>
    <cellStyle name="20% - Akzent5" xfId="21" xr:uid="{00000000-0005-0000-0000-000004000000}"/>
    <cellStyle name="20% - Akzent6" xfId="22" xr:uid="{00000000-0005-0000-0000-000005000000}"/>
    <cellStyle name="40% - Akzent1" xfId="23" xr:uid="{00000000-0005-0000-0000-000006000000}"/>
    <cellStyle name="40% - Akzent2" xfId="24" xr:uid="{00000000-0005-0000-0000-000007000000}"/>
    <cellStyle name="40% - Akzent3" xfId="25" xr:uid="{00000000-0005-0000-0000-000008000000}"/>
    <cellStyle name="40% - Akzent4" xfId="26" xr:uid="{00000000-0005-0000-0000-000009000000}"/>
    <cellStyle name="40% - Akzent5" xfId="27" xr:uid="{00000000-0005-0000-0000-00000A000000}"/>
    <cellStyle name="40% - Akzent6" xfId="28" xr:uid="{00000000-0005-0000-0000-00000B000000}"/>
    <cellStyle name="60% - Akzent1" xfId="29" xr:uid="{00000000-0005-0000-0000-00000C000000}"/>
    <cellStyle name="60% - Akzent2" xfId="30" xr:uid="{00000000-0005-0000-0000-00000D000000}"/>
    <cellStyle name="60% - Akzent3" xfId="31" xr:uid="{00000000-0005-0000-0000-00000E000000}"/>
    <cellStyle name="60% - Akzent4" xfId="32" xr:uid="{00000000-0005-0000-0000-00000F000000}"/>
    <cellStyle name="60% - Akzent5" xfId="33" xr:uid="{00000000-0005-0000-0000-000010000000}"/>
    <cellStyle name="60% - Akzent6" xfId="34" xr:uid="{00000000-0005-0000-0000-000011000000}"/>
    <cellStyle name="Akzent1" xfId="35" xr:uid="{00000000-0005-0000-0000-000012000000}"/>
    <cellStyle name="Akzent2" xfId="36" xr:uid="{00000000-0005-0000-0000-000013000000}"/>
    <cellStyle name="Akzent3" xfId="37" xr:uid="{00000000-0005-0000-0000-000014000000}"/>
    <cellStyle name="Akzent4" xfId="38" xr:uid="{00000000-0005-0000-0000-000015000000}"/>
    <cellStyle name="Akzent5" xfId="39" xr:uid="{00000000-0005-0000-0000-000016000000}"/>
    <cellStyle name="Akzent6" xfId="40" xr:uid="{00000000-0005-0000-0000-000017000000}"/>
    <cellStyle name="Ausgabe" xfId="41" xr:uid="{00000000-0005-0000-0000-000018000000}"/>
    <cellStyle name="Berechnung" xfId="42" xr:uid="{00000000-0005-0000-0000-000019000000}"/>
    <cellStyle name="ColLevel_1 2" xfId="64" xr:uid="{00000000-0005-0000-0000-00001A000000}"/>
    <cellStyle name="Constant" xfId="1" xr:uid="{00000000-0005-0000-0000-00001B000000}"/>
    <cellStyle name="Constant 2" xfId="16" xr:uid="{00000000-0005-0000-0000-00001C000000}"/>
    <cellStyle name="DataSheet" xfId="2" xr:uid="{00000000-0005-0000-0000-00001D000000}"/>
    <cellStyle name="Eingabe" xfId="3" xr:uid="{00000000-0005-0000-0000-00001E000000}"/>
    <cellStyle name="Eingabe oder Formel" xfId="4" xr:uid="{00000000-0005-0000-0000-00001F000000}"/>
    <cellStyle name="Eingabe1" xfId="5" xr:uid="{00000000-0005-0000-0000-000020000000}"/>
    <cellStyle name="Ergebnis" xfId="43" xr:uid="{00000000-0005-0000-0000-000021000000}"/>
    <cellStyle name="Erklärender Text" xfId="44" xr:uid="{00000000-0005-0000-0000-000022000000}"/>
    <cellStyle name="Euro" xfId="6" xr:uid="{00000000-0005-0000-0000-000023000000}"/>
    <cellStyle name="Formel" xfId="7" xr:uid="{00000000-0005-0000-0000-000024000000}"/>
    <cellStyle name="Formel 2" xfId="60" xr:uid="{00000000-0005-0000-0000-000025000000}"/>
    <cellStyle name="Formula" xfId="8" xr:uid="{00000000-0005-0000-0000-000026000000}"/>
    <cellStyle name="Formula 2" xfId="61" xr:uid="{00000000-0005-0000-0000-000027000000}"/>
    <cellStyle name="Formula_ExternalLink" xfId="45" xr:uid="{00000000-0005-0000-0000-000028000000}"/>
    <cellStyle name="Gut" xfId="46" xr:uid="{00000000-0005-0000-0000-000029000000}"/>
    <cellStyle name="Heading1" xfId="9" xr:uid="{00000000-0005-0000-0000-00002A000000}"/>
    <cellStyle name="Input" xfId="10" builtinId="20" customBuiltin="1"/>
    <cellStyle name="Input 2" xfId="63" xr:uid="{00000000-0005-0000-0000-00002D000000}"/>
    <cellStyle name="Input_Date" xfId="47" xr:uid="{00000000-0005-0000-0000-00002F000000}"/>
    <cellStyle name="Input_InCellDropDown 2" xfId="62" xr:uid="{00000000-0005-0000-0000-000030000000}"/>
    <cellStyle name="Label" xfId="11" xr:uid="{00000000-0005-0000-0000-000032000000}"/>
    <cellStyle name="Normal" xfId="0" builtinId="0"/>
    <cellStyle name="Normal 2" xfId="48" xr:uid="{00000000-0005-0000-0000-000034000000}"/>
    <cellStyle name="Normal 3" xfId="59" xr:uid="{00000000-0005-0000-0000-000035000000}"/>
    <cellStyle name="Notiz" xfId="49" xr:uid="{00000000-0005-0000-0000-000039000000}"/>
    <cellStyle name="Percent" xfId="12" builtinId="5"/>
    <cellStyle name="Schlecht" xfId="50" xr:uid="{00000000-0005-0000-0000-00003B000000}"/>
    <cellStyle name="Standard_dena Energiepass Arbeitshilfe - Berechnung und Tabellen" xfId="13" xr:uid="{00000000-0005-0000-0000-00003C000000}"/>
    <cellStyle name="Standard_Standard TL1 2" xfId="15" xr:uid="{00000000-0005-0000-0000-000041000000}"/>
    <cellStyle name="Überschrift" xfId="51" xr:uid="{00000000-0005-0000-0000-000042000000}"/>
    <cellStyle name="Überschrift 1" xfId="52" xr:uid="{00000000-0005-0000-0000-000043000000}"/>
    <cellStyle name="Überschrift 2" xfId="53" xr:uid="{00000000-0005-0000-0000-000044000000}"/>
    <cellStyle name="Überschrift 3" xfId="54" xr:uid="{00000000-0005-0000-0000-000045000000}"/>
    <cellStyle name="Überschrift 4" xfId="55" xr:uid="{00000000-0005-0000-0000-000046000000}"/>
    <cellStyle name="Ueberschrift" xfId="14" xr:uid="{00000000-0005-0000-0000-000047000000}"/>
    <cellStyle name="Verknüpfte Zelle" xfId="56" xr:uid="{00000000-0005-0000-0000-000048000000}"/>
    <cellStyle name="Warnender Text" xfId="57" xr:uid="{00000000-0005-0000-0000-000049000000}"/>
    <cellStyle name="Zelle überprüfen" xfId="58" xr:uid="{00000000-0005-0000-0000-00004A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DDDDDD"/>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color rgb="FFFFCCCC"/>
      <color rgb="FF99CCFF"/>
      <color rgb="FFFF00FF"/>
      <color rgb="FF339933"/>
      <color rgb="FFFFCC99"/>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112</xdr:col>
      <xdr:colOff>800100</xdr:colOff>
      <xdr:row>0</xdr:row>
      <xdr:rowOff>0</xdr:rowOff>
    </xdr:from>
    <xdr:to>
      <xdr:col>133</xdr:col>
      <xdr:colOff>0</xdr:colOff>
      <xdr:row>1</xdr:row>
      <xdr:rowOff>0</xdr:rowOff>
    </xdr:to>
    <xdr:sp macro="" textlink="">
      <xdr:nvSpPr>
        <xdr:cNvPr id="3" name="Text Box 578">
          <a:extLst>
            <a:ext uri="{FF2B5EF4-FFF2-40B4-BE49-F238E27FC236}">
              <a16:creationId xmlns:a16="http://schemas.microsoft.com/office/drawing/2014/main" id="{00000000-0008-0000-0100-000003000000}"/>
            </a:ext>
          </a:extLst>
        </xdr:cNvPr>
        <xdr:cNvSpPr txBox="1">
          <a:spLocks noChangeArrowheads="1"/>
        </xdr:cNvSpPr>
      </xdr:nvSpPr>
      <xdr:spPr bwMode="auto">
        <a:xfrm>
          <a:off x="59740800" y="0"/>
          <a:ext cx="10668000" cy="800100"/>
        </a:xfrm>
        <a:prstGeom prst="rect">
          <a:avLst/>
        </a:prstGeom>
        <a:solidFill>
          <a:srgbClr val="99CC00">
            <a:alpha val="20000"/>
          </a:srgbClr>
        </a:solidFill>
        <a:ln w="15875" algn="ctr">
          <a:noFill/>
          <a:miter lim="800000"/>
          <a:headEnd/>
          <a:tailEnd/>
        </a:ln>
        <a:effectLst/>
      </xdr:spPr>
      <xdr:txBody>
        <a:bodyPr vertOverflow="clip" vert="vert270" wrap="square" lIns="0" tIns="0" rIns="0" bIns="0" anchor="t" upright="1"/>
        <a:lstStyle/>
        <a:p>
          <a:pPr algn="ctr" rtl="0">
            <a:defRPr sz="1000"/>
          </a:pPr>
          <a:r>
            <a:rPr lang="de-DE" sz="800" b="1" i="0" u="none" strike="noStrike" baseline="0">
              <a:solidFill>
                <a:srgbClr val="993300"/>
              </a:solidFill>
              <a:latin typeface="Tahoma"/>
              <a:cs typeface="Tahoma"/>
            </a:rPr>
            <a:t>Comment Columns</a:t>
          </a:r>
        </a:p>
      </xdr:txBody>
    </xdr:sp>
    <xdr:clientData/>
  </xdr:twoCellAnchor>
  <xdr:twoCellAnchor>
    <xdr:from>
      <xdr:col>168</xdr:col>
      <xdr:colOff>809625</xdr:colOff>
      <xdr:row>0</xdr:row>
      <xdr:rowOff>0</xdr:rowOff>
    </xdr:from>
    <xdr:to>
      <xdr:col>179</xdr:col>
      <xdr:colOff>1</xdr:colOff>
      <xdr:row>1</xdr:row>
      <xdr:rowOff>0</xdr:rowOff>
    </xdr:to>
    <xdr:sp macro="" textlink="">
      <xdr:nvSpPr>
        <xdr:cNvPr id="4" name="Text Box 578">
          <a:extLst>
            <a:ext uri="{FF2B5EF4-FFF2-40B4-BE49-F238E27FC236}">
              <a16:creationId xmlns:a16="http://schemas.microsoft.com/office/drawing/2014/main" id="{00000000-0008-0000-0100-000004000000}"/>
            </a:ext>
          </a:extLst>
        </xdr:cNvPr>
        <xdr:cNvSpPr txBox="1">
          <a:spLocks noChangeArrowheads="1"/>
        </xdr:cNvSpPr>
      </xdr:nvSpPr>
      <xdr:spPr bwMode="auto">
        <a:xfrm>
          <a:off x="89611200" y="0"/>
          <a:ext cx="5334001" cy="800099"/>
        </a:xfrm>
        <a:prstGeom prst="rect">
          <a:avLst/>
        </a:prstGeom>
        <a:solidFill>
          <a:srgbClr val="99CC00">
            <a:alpha val="20000"/>
          </a:srgbClr>
        </a:solidFill>
        <a:ln w="15875" algn="ctr">
          <a:noFill/>
          <a:miter lim="800000"/>
          <a:headEnd/>
          <a:tailEnd/>
        </a:ln>
        <a:effectLst/>
      </xdr:spPr>
      <xdr:txBody>
        <a:bodyPr vertOverflow="clip" vert="vert270" wrap="square" lIns="0" tIns="0" rIns="0" bIns="0" anchor="t" upright="1"/>
        <a:lstStyle/>
        <a:p>
          <a:pPr algn="ctr" rtl="0">
            <a:defRPr sz="1000"/>
          </a:pPr>
          <a:r>
            <a:rPr lang="de-DE" sz="800" b="1" i="0" u="none" strike="noStrike" baseline="0">
              <a:solidFill>
                <a:srgbClr val="993300"/>
              </a:solidFill>
              <a:latin typeface="Tahoma"/>
              <a:cs typeface="Tahoma"/>
            </a:rPr>
            <a:t>Comment Columns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15875" cap="flat" cmpd="sng" algn="ctr">
          <a:solidFill>
            <a:srgbClr val="0000FF"/>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15875" cap="flat" cmpd="sng" algn="ctr">
          <a:solidFill>
            <a:srgbClr val="0000FF"/>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outlinePr summaryBelow="0" summaryRight="0"/>
  </sheetPr>
  <dimension ref="A1:LU2"/>
  <sheetViews>
    <sheetView showGridLines="0" zoomScale="90" zoomScaleNormal="90" workbookViewId="0">
      <pane xSplit="1" ySplit="1" topLeftCell="B2" activePane="bottomRight" state="frozen"/>
      <selection activeCell="AX35" sqref="AX35"/>
      <selection pane="topRight" activeCell="AX35" sqref="AX35"/>
      <selection pane="bottomLeft" activeCell="AX35" sqref="AX35"/>
      <selection pane="bottomRight" activeCell="B52" sqref="B52"/>
    </sheetView>
  </sheetViews>
  <sheetFormatPr defaultColWidth="9.33203125" defaultRowHeight="10.5" outlineLevelCol="1" x14ac:dyDescent="0.15"/>
  <cols>
    <col min="1" max="1" width="41.6640625" style="4" customWidth="1"/>
    <col min="2" max="2" width="25" style="4" customWidth="1"/>
    <col min="3" max="5" width="16.6640625" style="4" customWidth="1"/>
    <col min="6" max="6" width="16.6640625" style="22" hidden="1" customWidth="1" outlineLevel="1"/>
    <col min="7" max="7" width="16.6640625" style="4" hidden="1" customWidth="1" outlineLevel="1"/>
    <col min="8" max="8" width="16.6640625" style="22" hidden="1" customWidth="1" outlineLevel="1"/>
    <col min="9" max="15" width="16.6640625" style="4" hidden="1" customWidth="1" outlineLevel="1"/>
    <col min="16" max="16" width="8.1640625" style="4" customWidth="1" outlineLevel="1"/>
    <col min="17" max="17" width="15.33203125" style="4" customWidth="1" outlineLevel="1"/>
    <col min="18" max="18" width="25.83203125" style="4" customWidth="1" outlineLevel="1"/>
    <col min="19" max="19" width="33" style="4" customWidth="1" outlineLevel="1"/>
    <col min="20" max="112" width="16.6640625" style="4" customWidth="1"/>
    <col min="113" max="113" width="16.6640625" style="4" customWidth="1" collapsed="1"/>
    <col min="114" max="133" width="16.6640625" style="4" hidden="1" customWidth="1" outlineLevel="1"/>
    <col min="134" max="168" width="16.6640625" style="4" customWidth="1"/>
    <col min="169" max="169" width="16.6640625" style="4" customWidth="1" collapsed="1"/>
    <col min="170" max="179" width="16.6640625" style="4" hidden="1" customWidth="1" outlineLevel="1"/>
    <col min="180" max="331" width="16.6640625" style="4" customWidth="1"/>
    <col min="332" max="16384" width="9.33203125" style="4"/>
  </cols>
  <sheetData>
    <row r="1" spans="1:333" ht="54" customHeight="1" x14ac:dyDescent="0.15">
      <c r="A1" s="2" t="s">
        <v>20</v>
      </c>
      <c r="B1" s="2" t="s">
        <v>23</v>
      </c>
      <c r="C1" s="2" t="s">
        <v>24</v>
      </c>
      <c r="D1" s="2" t="s">
        <v>155</v>
      </c>
      <c r="E1" s="2" t="s">
        <v>154</v>
      </c>
      <c r="F1" s="3" t="s">
        <v>108</v>
      </c>
      <c r="G1" s="2" t="s">
        <v>81</v>
      </c>
      <c r="H1" s="2" t="s">
        <v>56</v>
      </c>
      <c r="I1" s="3" t="s">
        <v>240</v>
      </c>
      <c r="J1" s="2" t="s">
        <v>106</v>
      </c>
      <c r="K1" s="2" t="s">
        <v>21</v>
      </c>
      <c r="L1" s="2" t="s">
        <v>22</v>
      </c>
      <c r="M1" s="3" t="s">
        <v>4</v>
      </c>
      <c r="N1" s="3" t="s">
        <v>359</v>
      </c>
      <c r="O1" s="3" t="s">
        <v>0</v>
      </c>
      <c r="P1" s="3" t="s">
        <v>110</v>
      </c>
      <c r="Q1" s="3" t="s">
        <v>156</v>
      </c>
      <c r="R1" s="3" t="s">
        <v>157</v>
      </c>
      <c r="S1" s="3" t="s">
        <v>358</v>
      </c>
      <c r="T1" s="3" t="s">
        <v>258</v>
      </c>
      <c r="U1" s="3" t="s">
        <v>257</v>
      </c>
      <c r="V1" s="3" t="s">
        <v>256</v>
      </c>
      <c r="W1" s="3" t="s">
        <v>255</v>
      </c>
      <c r="X1" s="3" t="s">
        <v>254</v>
      </c>
      <c r="Y1" s="3" t="s">
        <v>241</v>
      </c>
      <c r="Z1" s="3" t="s">
        <v>357</v>
      </c>
      <c r="AA1" s="3" t="s">
        <v>356</v>
      </c>
      <c r="AB1" s="3" t="s">
        <v>25</v>
      </c>
      <c r="AC1" s="3" t="s">
        <v>253</v>
      </c>
      <c r="AD1" s="3" t="s">
        <v>281</v>
      </c>
      <c r="AE1" s="3" t="s">
        <v>355</v>
      </c>
      <c r="AF1" s="3" t="s">
        <v>279</v>
      </c>
      <c r="AG1" s="3" t="s">
        <v>278</v>
      </c>
      <c r="AH1" s="3" t="s">
        <v>280</v>
      </c>
      <c r="AI1" s="3" t="s">
        <v>247</v>
      </c>
      <c r="AJ1" s="3" t="s">
        <v>246</v>
      </c>
      <c r="AK1" s="3" t="s">
        <v>245</v>
      </c>
      <c r="AL1" s="3" t="s">
        <v>244</v>
      </c>
      <c r="AM1" s="3" t="s">
        <v>243</v>
      </c>
      <c r="AN1" s="3" t="s">
        <v>242</v>
      </c>
      <c r="AO1" s="3" t="s">
        <v>277</v>
      </c>
      <c r="AP1" s="3" t="s">
        <v>276</v>
      </c>
      <c r="AQ1" s="3" t="s">
        <v>275</v>
      </c>
      <c r="AR1" s="2" t="s">
        <v>190</v>
      </c>
      <c r="AS1" s="2" t="s">
        <v>191</v>
      </c>
      <c r="AT1" s="2" t="s">
        <v>121</v>
      </c>
      <c r="AU1" s="2" t="s">
        <v>125</v>
      </c>
      <c r="AV1" s="2" t="s">
        <v>129</v>
      </c>
      <c r="AW1" s="2" t="s">
        <v>133</v>
      </c>
      <c r="AX1" s="2" t="s">
        <v>137</v>
      </c>
      <c r="AY1" s="2" t="s">
        <v>140</v>
      </c>
      <c r="AZ1" s="2" t="s">
        <v>143</v>
      </c>
      <c r="BA1" s="2" t="s">
        <v>151</v>
      </c>
      <c r="BB1" s="2" t="s">
        <v>144</v>
      </c>
      <c r="BC1" s="2" t="s">
        <v>145</v>
      </c>
      <c r="BD1" s="2" t="s">
        <v>146</v>
      </c>
      <c r="BE1" s="2" t="s">
        <v>147</v>
      </c>
      <c r="BF1" s="2" t="s">
        <v>148</v>
      </c>
      <c r="BG1" s="3" t="s">
        <v>274</v>
      </c>
      <c r="BH1" s="2" t="s">
        <v>354</v>
      </c>
      <c r="BI1" s="2" t="s">
        <v>353</v>
      </c>
      <c r="BJ1" s="2" t="s">
        <v>352</v>
      </c>
      <c r="BK1" s="2" t="s">
        <v>351</v>
      </c>
      <c r="BL1" s="2" t="s">
        <v>273</v>
      </c>
      <c r="BM1" s="2" t="s">
        <v>272</v>
      </c>
      <c r="BN1" s="2" t="s">
        <v>271</v>
      </c>
      <c r="BO1" s="2" t="s">
        <v>270</v>
      </c>
      <c r="BP1" s="2" t="s">
        <v>350</v>
      </c>
      <c r="BQ1" s="2" t="s">
        <v>269</v>
      </c>
      <c r="BR1" s="2" t="s">
        <v>268</v>
      </c>
      <c r="BS1" s="2" t="s">
        <v>267</v>
      </c>
      <c r="BT1" s="2" t="s">
        <v>266</v>
      </c>
      <c r="BU1" s="2" t="s">
        <v>265</v>
      </c>
      <c r="BV1" s="2" t="s">
        <v>349</v>
      </c>
      <c r="BW1" s="2" t="s">
        <v>348</v>
      </c>
      <c r="BX1" s="2" t="s">
        <v>347</v>
      </c>
      <c r="BY1" s="2" t="s">
        <v>346</v>
      </c>
      <c r="BZ1" s="2" t="s">
        <v>345</v>
      </c>
      <c r="CA1" s="2" t="s">
        <v>344</v>
      </c>
      <c r="CB1" s="2" t="s">
        <v>343</v>
      </c>
      <c r="CC1" s="2" t="s">
        <v>342</v>
      </c>
      <c r="CD1" s="2" t="s">
        <v>341</v>
      </c>
      <c r="CE1" s="2" t="s">
        <v>340</v>
      </c>
      <c r="CF1" s="2" t="s">
        <v>339</v>
      </c>
      <c r="CG1" s="2" t="s">
        <v>264</v>
      </c>
      <c r="CH1" s="2" t="s">
        <v>287</v>
      </c>
      <c r="CI1" s="2" t="s">
        <v>286</v>
      </c>
      <c r="CJ1" s="2" t="s">
        <v>338</v>
      </c>
      <c r="CK1" s="2" t="s">
        <v>263</v>
      </c>
      <c r="CL1" s="2" t="s">
        <v>285</v>
      </c>
      <c r="CM1" s="2" t="s">
        <v>284</v>
      </c>
      <c r="CN1" s="2" t="s">
        <v>337</v>
      </c>
      <c r="CO1" s="2" t="s">
        <v>336</v>
      </c>
      <c r="CP1" s="2" t="s">
        <v>262</v>
      </c>
      <c r="CQ1" s="2" t="s">
        <v>283</v>
      </c>
      <c r="CR1" s="2" t="s">
        <v>282</v>
      </c>
      <c r="CS1" s="2" t="s">
        <v>335</v>
      </c>
      <c r="CT1" s="2" t="s">
        <v>261</v>
      </c>
      <c r="CU1" s="2" t="s">
        <v>207</v>
      </c>
      <c r="CV1" s="2" t="s">
        <v>206</v>
      </c>
      <c r="CW1" s="2" t="s">
        <v>205</v>
      </c>
      <c r="CX1" s="2" t="s">
        <v>204</v>
      </c>
      <c r="CY1" s="2" t="s">
        <v>203</v>
      </c>
      <c r="CZ1" s="2" t="s">
        <v>202</v>
      </c>
      <c r="DA1" s="2" t="s">
        <v>201</v>
      </c>
      <c r="DB1" s="2" t="s">
        <v>200</v>
      </c>
      <c r="DC1" s="2" t="s">
        <v>199</v>
      </c>
      <c r="DD1" s="2" t="s">
        <v>198</v>
      </c>
      <c r="DE1" s="2" t="s">
        <v>252</v>
      </c>
      <c r="DF1" s="2" t="s">
        <v>251</v>
      </c>
      <c r="DG1" s="2" t="s">
        <v>250</v>
      </c>
      <c r="DH1" s="2" t="s">
        <v>249</v>
      </c>
      <c r="DI1" s="2" t="s">
        <v>248</v>
      </c>
      <c r="DJ1" s="2" t="s">
        <v>334</v>
      </c>
      <c r="DK1" s="2" t="s">
        <v>333</v>
      </c>
      <c r="DL1" s="2" t="s">
        <v>55</v>
      </c>
      <c r="DM1" s="2" t="s">
        <v>114</v>
      </c>
      <c r="DN1" s="2" t="s">
        <v>116</v>
      </c>
      <c r="DO1" s="2" t="s">
        <v>118</v>
      </c>
      <c r="DP1" s="2" t="s">
        <v>122</v>
      </c>
      <c r="DQ1" s="2" t="s">
        <v>126</v>
      </c>
      <c r="DR1" s="2" t="s">
        <v>130</v>
      </c>
      <c r="DS1" s="2" t="s">
        <v>134</v>
      </c>
      <c r="DT1" s="2" t="s">
        <v>138</v>
      </c>
      <c r="DU1" s="2" t="s">
        <v>141</v>
      </c>
      <c r="DV1" s="2" t="s">
        <v>149</v>
      </c>
      <c r="DW1" s="2" t="s">
        <v>115</v>
      </c>
      <c r="DX1" s="2" t="s">
        <v>117</v>
      </c>
      <c r="DY1" s="2" t="s">
        <v>120</v>
      </c>
      <c r="DZ1" s="2" t="s">
        <v>124</v>
      </c>
      <c r="EA1" s="2" t="s">
        <v>128</v>
      </c>
      <c r="EB1" s="2" t="s">
        <v>132</v>
      </c>
      <c r="EC1" s="2" t="s">
        <v>136</v>
      </c>
      <c r="ED1" s="2" t="s">
        <v>332</v>
      </c>
      <c r="EE1" s="2" t="s">
        <v>331</v>
      </c>
      <c r="EF1" s="2" t="s">
        <v>30</v>
      </c>
      <c r="EG1" s="2" t="s">
        <v>192</v>
      </c>
      <c r="EH1" s="2" t="s">
        <v>193</v>
      </c>
      <c r="EI1" s="2" t="s">
        <v>119</v>
      </c>
      <c r="EJ1" s="2" t="s">
        <v>123</v>
      </c>
      <c r="EK1" s="2" t="s">
        <v>127</v>
      </c>
      <c r="EL1" s="2" t="s">
        <v>131</v>
      </c>
      <c r="EM1" s="2" t="s">
        <v>135</v>
      </c>
      <c r="EN1" s="2" t="s">
        <v>139</v>
      </c>
      <c r="EO1" s="2" t="s">
        <v>142</v>
      </c>
      <c r="EP1" s="2" t="s">
        <v>150</v>
      </c>
      <c r="EQ1" s="2" t="s">
        <v>330</v>
      </c>
      <c r="ER1" s="2" t="s">
        <v>329</v>
      </c>
      <c r="ES1" s="2" t="s">
        <v>171</v>
      </c>
      <c r="ET1" s="2" t="s">
        <v>172</v>
      </c>
      <c r="EU1" s="2" t="s">
        <v>181</v>
      </c>
      <c r="EV1" s="2" t="s">
        <v>182</v>
      </c>
      <c r="EW1" s="2" t="s">
        <v>183</v>
      </c>
      <c r="EX1" s="2" t="s">
        <v>184</v>
      </c>
      <c r="EY1" s="2" t="s">
        <v>185</v>
      </c>
      <c r="EZ1" s="2" t="s">
        <v>158</v>
      </c>
      <c r="FA1" s="2" t="s">
        <v>160</v>
      </c>
      <c r="FB1" s="2" t="s">
        <v>162</v>
      </c>
      <c r="FC1" s="2" t="s">
        <v>71</v>
      </c>
      <c r="FD1" s="2" t="s">
        <v>73</v>
      </c>
      <c r="FE1" s="2" t="s">
        <v>75</v>
      </c>
      <c r="FF1" s="2" t="s">
        <v>77</v>
      </c>
      <c r="FG1" s="2" t="s">
        <v>159</v>
      </c>
      <c r="FH1" s="2" t="s">
        <v>161</v>
      </c>
      <c r="FI1" s="2" t="s">
        <v>163</v>
      </c>
      <c r="FJ1" s="2" t="s">
        <v>72</v>
      </c>
      <c r="FK1" s="2" t="s">
        <v>74</v>
      </c>
      <c r="FL1" s="2" t="s">
        <v>76</v>
      </c>
      <c r="FM1" s="2" t="s">
        <v>78</v>
      </c>
      <c r="FN1" s="2" t="s">
        <v>194</v>
      </c>
      <c r="FO1" s="2" t="s">
        <v>80</v>
      </c>
      <c r="FP1" s="2" t="s">
        <v>188</v>
      </c>
      <c r="FQ1" s="2" t="s">
        <v>46</v>
      </c>
      <c r="FR1" s="2" t="s">
        <v>47</v>
      </c>
      <c r="FS1" s="2" t="s">
        <v>48</v>
      </c>
      <c r="FT1" s="2" t="s">
        <v>49</v>
      </c>
      <c r="FU1" s="2" t="s">
        <v>50</v>
      </c>
      <c r="FV1" s="2" t="s">
        <v>51</v>
      </c>
      <c r="FW1" s="2" t="s">
        <v>52</v>
      </c>
      <c r="FX1" s="2" t="s">
        <v>222</v>
      </c>
      <c r="FY1" s="2" t="s">
        <v>221</v>
      </c>
      <c r="FZ1" s="2" t="s">
        <v>220</v>
      </c>
      <c r="GA1" s="2" t="s">
        <v>219</v>
      </c>
      <c r="GB1" s="2" t="s">
        <v>218</v>
      </c>
      <c r="GC1" s="2" t="s">
        <v>217</v>
      </c>
      <c r="GD1" s="2" t="s">
        <v>216</v>
      </c>
      <c r="GE1" s="2" t="s">
        <v>328</v>
      </c>
      <c r="GF1" s="2" t="s">
        <v>327</v>
      </c>
      <c r="GG1" s="2" t="s">
        <v>326</v>
      </c>
      <c r="GH1" s="2" t="s">
        <v>325</v>
      </c>
      <c r="GI1" s="2" t="s">
        <v>324</v>
      </c>
      <c r="GJ1" s="2" t="s">
        <v>215</v>
      </c>
      <c r="GK1" s="2" t="s">
        <v>214</v>
      </c>
      <c r="GL1" s="2" t="s">
        <v>213</v>
      </c>
      <c r="GM1" s="2" t="s">
        <v>212</v>
      </c>
      <c r="GN1" s="2" t="s">
        <v>211</v>
      </c>
      <c r="GO1" s="2" t="s">
        <v>210</v>
      </c>
      <c r="GP1" s="2" t="s">
        <v>209</v>
      </c>
      <c r="GQ1" s="2" t="s">
        <v>323</v>
      </c>
      <c r="GR1" s="2" t="s">
        <v>322</v>
      </c>
      <c r="GS1" s="2" t="s">
        <v>321</v>
      </c>
      <c r="GT1" s="2" t="s">
        <v>320</v>
      </c>
      <c r="GU1" s="2" t="s">
        <v>319</v>
      </c>
      <c r="GV1" s="2" t="s">
        <v>318</v>
      </c>
      <c r="GW1" s="2" t="s">
        <v>317</v>
      </c>
      <c r="GX1" s="2" t="s">
        <v>239</v>
      </c>
      <c r="GY1" s="2" t="s">
        <v>238</v>
      </c>
      <c r="GZ1" s="2" t="s">
        <v>237</v>
      </c>
      <c r="HA1" s="2" t="s">
        <v>236</v>
      </c>
      <c r="HB1" s="2" t="s">
        <v>235</v>
      </c>
      <c r="HC1" s="2" t="s">
        <v>234</v>
      </c>
      <c r="HD1" s="2" t="s">
        <v>233</v>
      </c>
      <c r="HE1" s="2" t="s">
        <v>195</v>
      </c>
      <c r="HF1" s="2" t="s">
        <v>5</v>
      </c>
      <c r="HG1" s="2" t="s">
        <v>164</v>
      </c>
      <c r="HH1" s="2" t="s">
        <v>165</v>
      </c>
      <c r="HI1" s="2" t="s">
        <v>166</v>
      </c>
      <c r="HJ1" s="2" t="s">
        <v>167</v>
      </c>
      <c r="HK1" s="2" t="s">
        <v>168</v>
      </c>
      <c r="HL1" s="2" t="s">
        <v>112</v>
      </c>
      <c r="HM1" s="2" t="s">
        <v>169</v>
      </c>
      <c r="HN1" s="2" t="s">
        <v>170</v>
      </c>
      <c r="HO1" s="2" t="s">
        <v>316</v>
      </c>
      <c r="HP1" s="2" t="s">
        <v>315</v>
      </c>
      <c r="HQ1" s="2" t="s">
        <v>79</v>
      </c>
      <c r="HR1" s="2" t="s">
        <v>6</v>
      </c>
      <c r="HS1" s="2" t="s">
        <v>173</v>
      </c>
      <c r="HT1" s="2" t="s">
        <v>174</v>
      </c>
      <c r="HU1" s="2" t="s">
        <v>175</v>
      </c>
      <c r="HV1" s="2" t="s">
        <v>176</v>
      </c>
      <c r="HW1" s="2" t="s">
        <v>177</v>
      </c>
      <c r="HX1" s="2" t="s">
        <v>178</v>
      </c>
      <c r="HY1" s="2" t="s">
        <v>186</v>
      </c>
      <c r="HZ1" s="2" t="s">
        <v>187</v>
      </c>
      <c r="IA1" s="2" t="s">
        <v>232</v>
      </c>
      <c r="IB1" s="2" t="s">
        <v>231</v>
      </c>
      <c r="IC1" s="2" t="s">
        <v>230</v>
      </c>
      <c r="ID1" s="2" t="s">
        <v>229</v>
      </c>
      <c r="IE1" s="2" t="s">
        <v>228</v>
      </c>
      <c r="IF1" s="2" t="s">
        <v>227</v>
      </c>
      <c r="IG1" s="2" t="s">
        <v>226</v>
      </c>
      <c r="IH1" s="2" t="s">
        <v>225</v>
      </c>
      <c r="II1" s="2" t="s">
        <v>224</v>
      </c>
      <c r="IJ1" s="2" t="s">
        <v>223</v>
      </c>
      <c r="IK1" s="3" t="s">
        <v>189</v>
      </c>
      <c r="IL1" s="3" t="s">
        <v>197</v>
      </c>
      <c r="IM1" s="2" t="s">
        <v>53</v>
      </c>
      <c r="IN1" s="2" t="s">
        <v>9</v>
      </c>
      <c r="IO1" s="2" t="s">
        <v>54</v>
      </c>
      <c r="IP1" s="2" t="s">
        <v>31</v>
      </c>
      <c r="IQ1" s="2" t="s">
        <v>16</v>
      </c>
      <c r="IR1" s="2" t="s">
        <v>17</v>
      </c>
      <c r="IS1" s="2" t="s">
        <v>18</v>
      </c>
      <c r="IT1" s="2" t="s">
        <v>19</v>
      </c>
      <c r="IU1" s="3" t="s">
        <v>26</v>
      </c>
      <c r="IV1" s="2" t="s">
        <v>27</v>
      </c>
      <c r="IW1" s="2" t="s">
        <v>13</v>
      </c>
      <c r="IX1" s="2" t="s">
        <v>14</v>
      </c>
      <c r="IY1" s="2" t="s">
        <v>12</v>
      </c>
      <c r="IZ1" s="2" t="s">
        <v>196</v>
      </c>
      <c r="JA1" s="2" t="s">
        <v>11</v>
      </c>
      <c r="JB1" s="2" t="s">
        <v>107</v>
      </c>
      <c r="JC1" s="2" t="s">
        <v>28</v>
      </c>
      <c r="JD1" s="2" t="s">
        <v>29</v>
      </c>
      <c r="JE1" s="2" t="s">
        <v>109</v>
      </c>
      <c r="JF1" s="2" t="s">
        <v>44</v>
      </c>
      <c r="JG1" s="2" t="s">
        <v>179</v>
      </c>
      <c r="JH1" s="2" t="s">
        <v>33</v>
      </c>
      <c r="JI1" s="2" t="s">
        <v>34</v>
      </c>
      <c r="JJ1" s="2" t="s">
        <v>35</v>
      </c>
      <c r="JK1" s="2" t="s">
        <v>36</v>
      </c>
      <c r="JL1" s="2" t="s">
        <v>37</v>
      </c>
      <c r="JM1" s="2" t="s">
        <v>38</v>
      </c>
      <c r="JN1" s="2" t="s">
        <v>39</v>
      </c>
      <c r="JO1" s="2" t="s">
        <v>40</v>
      </c>
      <c r="JP1" s="2" t="s">
        <v>41</v>
      </c>
      <c r="JQ1" s="2" t="s">
        <v>42</v>
      </c>
      <c r="JR1" s="2" t="s">
        <v>314</v>
      </c>
      <c r="JS1" s="2" t="s">
        <v>313</v>
      </c>
      <c r="JT1" s="2" t="s">
        <v>312</v>
      </c>
      <c r="JU1" s="2" t="s">
        <v>311</v>
      </c>
      <c r="JV1" s="2" t="s">
        <v>310</v>
      </c>
      <c r="JW1" s="2" t="s">
        <v>309</v>
      </c>
      <c r="JX1" s="2" t="s">
        <v>308</v>
      </c>
      <c r="JY1" s="2" t="s">
        <v>307</v>
      </c>
      <c r="JZ1" s="2" t="s">
        <v>306</v>
      </c>
      <c r="KA1" s="2" t="s">
        <v>305</v>
      </c>
      <c r="KB1" s="2" t="s">
        <v>43</v>
      </c>
      <c r="KC1" s="2" t="s">
        <v>86</v>
      </c>
      <c r="KD1" s="2" t="s">
        <v>87</v>
      </c>
      <c r="KE1" s="2" t="s">
        <v>88</v>
      </c>
      <c r="KF1" s="2" t="s">
        <v>89</v>
      </c>
      <c r="KG1" s="2" t="s">
        <v>90</v>
      </c>
      <c r="KH1" s="2" t="s">
        <v>91</v>
      </c>
      <c r="KI1" s="2" t="s">
        <v>92</v>
      </c>
      <c r="KJ1" s="2" t="s">
        <v>93</v>
      </c>
      <c r="KK1" s="2" t="s">
        <v>94</v>
      </c>
      <c r="KL1" s="2" t="s">
        <v>304</v>
      </c>
      <c r="KM1" s="2" t="s">
        <v>259</v>
      </c>
      <c r="KN1" s="2" t="s">
        <v>113</v>
      </c>
      <c r="KO1" s="2" t="s">
        <v>95</v>
      </c>
      <c r="KP1" s="2" t="s">
        <v>96</v>
      </c>
      <c r="KQ1" s="2" t="s">
        <v>97</v>
      </c>
      <c r="KR1" s="2" t="s">
        <v>98</v>
      </c>
      <c r="KS1" s="2" t="s">
        <v>99</v>
      </c>
      <c r="KT1" s="2" t="s">
        <v>100</v>
      </c>
      <c r="KU1" s="2" t="s">
        <v>57</v>
      </c>
      <c r="KV1" s="2" t="s">
        <v>58</v>
      </c>
      <c r="KW1" s="2" t="s">
        <v>59</v>
      </c>
      <c r="KX1" s="2" t="s">
        <v>60</v>
      </c>
      <c r="KY1" s="2" t="s">
        <v>61</v>
      </c>
      <c r="KZ1" s="2" t="s">
        <v>62</v>
      </c>
      <c r="LA1" s="2" t="s">
        <v>63</v>
      </c>
      <c r="LB1" s="2" t="s">
        <v>111</v>
      </c>
      <c r="LC1" s="2" t="s">
        <v>180</v>
      </c>
      <c r="LD1" s="2" t="s">
        <v>7</v>
      </c>
      <c r="LE1" s="2" t="s">
        <v>8</v>
      </c>
      <c r="LF1" s="2" t="s">
        <v>64</v>
      </c>
      <c r="LG1" s="2" t="s">
        <v>45</v>
      </c>
      <c r="LH1" s="2" t="s">
        <v>65</v>
      </c>
      <c r="LI1" s="2" t="s">
        <v>66</v>
      </c>
      <c r="LJ1" s="2" t="s">
        <v>67</v>
      </c>
      <c r="LK1" s="2" t="s">
        <v>68</v>
      </c>
      <c r="LL1" s="2" t="s">
        <v>69</v>
      </c>
      <c r="LM1" s="2" t="s">
        <v>83</v>
      </c>
      <c r="LN1" s="2" t="s">
        <v>84</v>
      </c>
      <c r="LO1" s="2" t="s">
        <v>101</v>
      </c>
      <c r="LP1" s="2" t="s">
        <v>102</v>
      </c>
      <c r="LQ1" s="2" t="s">
        <v>103</v>
      </c>
      <c r="LR1" s="2" t="s">
        <v>85</v>
      </c>
      <c r="LS1" s="2" t="s">
        <v>70</v>
      </c>
    </row>
    <row r="2" spans="1:333" ht="22.5" customHeight="1" x14ac:dyDescent="0.15">
      <c r="A2" s="5" t="s">
        <v>3</v>
      </c>
      <c r="B2" s="5">
        <v>0</v>
      </c>
      <c r="C2" s="5">
        <v>0</v>
      </c>
      <c r="D2" s="6">
        <v>40428</v>
      </c>
      <c r="E2" s="6">
        <v>0</v>
      </c>
      <c r="F2" s="5" t="s">
        <v>152</v>
      </c>
      <c r="G2" s="5" t="s">
        <v>15</v>
      </c>
      <c r="H2" s="5">
        <v>1</v>
      </c>
      <c r="I2" s="5" t="s">
        <v>208</v>
      </c>
      <c r="J2" s="5" t="s">
        <v>32</v>
      </c>
      <c r="K2" s="5">
        <v>0</v>
      </c>
      <c r="L2" s="5">
        <v>0</v>
      </c>
      <c r="M2" s="5" t="s">
        <v>82</v>
      </c>
      <c r="N2" s="5" t="s">
        <v>360</v>
      </c>
      <c r="O2" s="5" t="s">
        <v>1</v>
      </c>
      <c r="P2" s="5" t="s">
        <v>105</v>
      </c>
      <c r="Q2" s="5">
        <v>1958</v>
      </c>
      <c r="R2" s="5">
        <v>1968</v>
      </c>
      <c r="S2" s="5" t="s">
        <v>289</v>
      </c>
      <c r="T2" s="5">
        <v>502.9</v>
      </c>
      <c r="U2" s="5">
        <v>160.9</v>
      </c>
      <c r="V2" s="5">
        <v>0</v>
      </c>
      <c r="W2" s="5">
        <v>0</v>
      </c>
      <c r="X2" s="5">
        <v>0</v>
      </c>
      <c r="Y2" s="5">
        <v>110.2</v>
      </c>
      <c r="Z2" s="7">
        <f t="shared" ref="Z2" si="0">IF(W2&gt;0,W2,IF(V2&gt;0,0.85*V2,IF(Y2&gt;0,1.1*Y2,IF(X2&gt;0,1.4*X2,0.85/3*T2))))</f>
        <v>121.22000000000001</v>
      </c>
      <c r="AA2" s="5">
        <v>0</v>
      </c>
      <c r="AB2" s="7">
        <f t="shared" ref="AB2" si="1">IF(AA2&gt;0,AA2,Z2)</f>
        <v>121.22000000000001</v>
      </c>
      <c r="AC2" s="5">
        <v>1</v>
      </c>
      <c r="AD2" s="5">
        <v>1</v>
      </c>
      <c r="AE2" s="8" t="s">
        <v>290</v>
      </c>
      <c r="AF2" s="8" t="s">
        <v>10</v>
      </c>
      <c r="AG2" s="8" t="s">
        <v>2</v>
      </c>
      <c r="AH2" s="8" t="s">
        <v>260</v>
      </c>
      <c r="AI2" s="5">
        <v>0</v>
      </c>
      <c r="AJ2" s="5">
        <v>0</v>
      </c>
      <c r="AK2" s="5">
        <v>0</v>
      </c>
      <c r="AL2" s="5">
        <v>0</v>
      </c>
      <c r="AM2" s="5">
        <v>0</v>
      </c>
      <c r="AN2" s="5">
        <v>0</v>
      </c>
      <c r="AO2" s="8">
        <v>0</v>
      </c>
      <c r="AP2" s="8">
        <v>0</v>
      </c>
      <c r="AQ2" s="5">
        <v>0</v>
      </c>
      <c r="AR2" s="5">
        <v>168.9</v>
      </c>
      <c r="AS2" s="5">
        <v>0</v>
      </c>
      <c r="AT2" s="5">
        <v>141.19999999999999</v>
      </c>
      <c r="AU2" s="5">
        <v>8.6999999999999993</v>
      </c>
      <c r="AV2" s="5">
        <v>0</v>
      </c>
      <c r="AW2" s="5">
        <v>115.8</v>
      </c>
      <c r="AX2" s="5">
        <v>0</v>
      </c>
      <c r="AY2" s="5">
        <v>27.1</v>
      </c>
      <c r="AZ2" s="5">
        <v>0</v>
      </c>
      <c r="BA2" s="5">
        <v>2.1</v>
      </c>
      <c r="BB2" s="5">
        <v>0</v>
      </c>
      <c r="BC2" s="5">
        <v>5.7</v>
      </c>
      <c r="BD2" s="5">
        <v>6.3</v>
      </c>
      <c r="BE2" s="5">
        <v>8.9</v>
      </c>
      <c r="BF2" s="5">
        <v>4.0999999999999996</v>
      </c>
      <c r="BG2" s="8" t="s">
        <v>295</v>
      </c>
      <c r="BH2" s="9">
        <f t="shared" ref="BH2" si="2">IF(OR($AF2="C",$AF2="PI",$AF2="NI"),1.6,IF($AF2="P",0.8,IF($AF2="-",1.2,0)))</f>
        <v>1.6</v>
      </c>
      <c r="BI2" s="9">
        <f t="shared" ref="BI2" si="3">IF(OR($AF2="C",$AF2="PI",$AF2="NI"),15,IF($AF2="P",7,IF($AF2="-",5,0)))</f>
        <v>15</v>
      </c>
      <c r="BJ2" s="9">
        <f t="shared" ref="BJ2" si="4">IF(OR($AF2="C",$AF2="PI",$AF2="NI"),0,IF($AF2="P",0.6,IF($AF2="-",0,1.2)))</f>
        <v>0</v>
      </c>
      <c r="BK2" s="9">
        <f t="shared" ref="BK2" si="5">IF(OR($AF2="C",$AF2="PI",$AF2="NI"),0,IF($AF2="P",3,IF($AF2="-",0,5)))</f>
        <v>0</v>
      </c>
      <c r="BL2" s="9">
        <f t="shared" ref="BL2" si="6">IF(LEFT($AF2,1)="C",1,IF(LEFT($AF2,1)="P",0.5,0))</f>
        <v>1</v>
      </c>
      <c r="BM2" s="9">
        <f t="shared" ref="BM2" si="7">IF(LEFT($AG2,1)="C",1,IF(LEFT($AG2,1)="P",0.5,0))</f>
        <v>0</v>
      </c>
      <c r="BN2" s="9">
        <f t="shared" ref="BN2" si="8">0.7*BL2+AD2+BM2</f>
        <v>1.7</v>
      </c>
      <c r="BO2" s="7">
        <f t="shared" ref="BO2" si="9">IFERROR(AB2/BN2,0)</f>
        <v>71.305882352941182</v>
      </c>
      <c r="BP2" s="9">
        <f t="shared" ref="BP2" si="10">IF(RIGHT($AF2,1)="I",1,BL2)*0.7+AD2+IF(RIGHT($AG2,1)="I",1,BM2)</f>
        <v>1.7</v>
      </c>
      <c r="BQ2" s="7">
        <f>IF(ISNUMBER(#REF!),#REF!/2.5,1)</f>
        <v>1</v>
      </c>
      <c r="BR2" s="7">
        <f t="shared" ref="BR2" si="11">IF(AP2="Simple",0.9,IF(AP2="Complex",1.3,1))</f>
        <v>1</v>
      </c>
      <c r="BS2" s="7">
        <f t="shared" ref="BS2" si="12">IF(AO2="Simple",0.9,IF(AO2="Complex",1.2,1))</f>
        <v>1</v>
      </c>
      <c r="BT2" s="7">
        <f t="shared" ref="BT2" si="13">BQ2*BS2*(0.7*BO2+IF(AH2="B_N2",5,IF(AH2="B_N1",25,50)))</f>
        <v>99.914117647058816</v>
      </c>
      <c r="BU2" s="7">
        <f t="shared" ref="BU2" si="14">ROUND(3/0.85,1)*BQ2*AB2</f>
        <v>424.27000000000004</v>
      </c>
      <c r="BV2" s="7">
        <f t="shared" ref="BV2" si="15">$BR2*($BH2*$BO2+$BI2)</f>
        <v>129.08941176470591</v>
      </c>
      <c r="BW2" s="7">
        <f t="shared" ref="BW2" si="16">($BJ2*$BO2+$BK2)</f>
        <v>0</v>
      </c>
      <c r="BX2" s="7">
        <f t="shared" ref="BX2" si="17">BP2*BT2-BY2-CC2-CD2</f>
        <v>148.03439999999998</v>
      </c>
      <c r="BY2" s="7">
        <f t="shared" ref="BY2" si="18">0.5*IF(RIGHT(AG2,1)="I",1,BM2)*BT2</f>
        <v>0</v>
      </c>
      <c r="BZ2" s="10" t="str">
        <f t="shared" ref="BZ2" si="19">IF($AG2="P","Unh","Soil")</f>
        <v>Soil</v>
      </c>
      <c r="CA2" s="7">
        <f t="shared" ref="CA2" si="20">1.2*BO2+5</f>
        <v>90.567058823529422</v>
      </c>
      <c r="CB2" s="10" t="str">
        <f t="shared" ref="CB2" si="21">IF($AG2="-","Soil","Cellar")</f>
        <v>Cellar</v>
      </c>
      <c r="CC2" s="7">
        <f t="shared" ref="CC2" si="22">(0.18*$AB2)-CD2</f>
        <v>19.107400000000002</v>
      </c>
      <c r="CD2" s="7">
        <f t="shared" ref="CD2" si="23">0.01*$AB2+1.5</f>
        <v>2.7122000000000002</v>
      </c>
      <c r="CE2" s="7">
        <f t="shared" ref="CE2" si="24">SUM(BV2:CD2)</f>
        <v>389.51047058823531</v>
      </c>
      <c r="CF2" s="7">
        <f t="shared" ref="CF2" si="25">SUM(AR2:BA2)</f>
        <v>463.80000000000007</v>
      </c>
      <c r="CG2" s="10">
        <f t="shared" ref="CG2" si="26">IFERROR(CF2/CE2,0)</f>
        <v>1.1907253720280571</v>
      </c>
      <c r="CH2" s="11">
        <v>0.8</v>
      </c>
      <c r="CI2" s="11">
        <v>1.25</v>
      </c>
      <c r="CJ2" s="12">
        <f t="shared" ref="CJ2" si="27">IF(AND(CG2&gt;=CH2,CG2&lt;=CI2),1,0)</f>
        <v>1</v>
      </c>
      <c r="CK2" s="10">
        <f t="shared" ref="CK2" si="28">IFERROR((AW2+AX2)/(CA2),0)</f>
        <v>1.2786105842924318</v>
      </c>
      <c r="CL2" s="11">
        <v>0.9</v>
      </c>
      <c r="CM2" s="11">
        <v>1.3</v>
      </c>
      <c r="CN2" s="12">
        <f t="shared" ref="CN2" si="29">IF(AND(CK2&gt;=CL2,CK2&lt;=CM2),1,0)</f>
        <v>1</v>
      </c>
      <c r="CO2" s="13">
        <f t="shared" ref="CO2" si="30">IF(BL2+BM2=0,1,0)</f>
        <v>0</v>
      </c>
      <c r="CP2" s="10">
        <f t="shared" ref="CP2" si="31">IFERROR((AY2+AZ2+BA2)/(CC2+CD2),0)</f>
        <v>1.3382463473207575</v>
      </c>
      <c r="CQ2" s="11">
        <v>0.67</v>
      </c>
      <c r="CR2" s="11">
        <v>1.5</v>
      </c>
      <c r="CS2" s="14">
        <f t="shared" ref="CS2" si="32">IF(AND(CP2&gt;=CQ2,CP2&lt;=CR2),1,0)</f>
        <v>1</v>
      </c>
      <c r="CT2" s="14">
        <f t="shared" ref="CT2" si="33">CJ2*IF(CO2=1,CN2,1)*CS2</f>
        <v>1</v>
      </c>
      <c r="CU2" s="7">
        <f t="shared" ref="CU2" si="34">IF($BG2="Estimation",BV2,AR2)</f>
        <v>168.9</v>
      </c>
      <c r="CV2" s="7">
        <f t="shared" ref="CV2" si="35">IF($BG2="Estimation",BW2,AS2)</f>
        <v>0</v>
      </c>
      <c r="CW2" s="7">
        <f t="shared" ref="CW2" si="36">IF($BG2="Estimation",BX2,AT2)</f>
        <v>141.19999999999999</v>
      </c>
      <c r="CX2" s="7">
        <f t="shared" ref="CX2" si="37">IF($BG2="Estimation",IF(BZ2="Soil",0,BY2),AU2)</f>
        <v>8.6999999999999993</v>
      </c>
      <c r="CY2" s="7">
        <f t="shared" ref="CY2" si="38">IF($BG2="Estimation",BY2-CX2,AV2)</f>
        <v>0</v>
      </c>
      <c r="CZ2" s="7">
        <f t="shared" ref="CZ2" si="39">IF($BG2="Estimation",IF(CB2="Soil",0,CA2),AW2)</f>
        <v>115.8</v>
      </c>
      <c r="DA2" s="7">
        <f t="shared" ref="DA2" si="40">IF($BG2="Estimation",CA2-CZ2,AX2)</f>
        <v>0</v>
      </c>
      <c r="DB2" s="7">
        <f t="shared" ref="DB2" si="41">IF($BG2="Estimation",CC2,AY2)</f>
        <v>27.1</v>
      </c>
      <c r="DC2" s="7">
        <f t="shared" ref="DC2" si="42">IF($BG2="Estimation",0,AZ2)</f>
        <v>0</v>
      </c>
      <c r="DD2" s="7">
        <f t="shared" ref="DD2" si="43">IF($BG2="Estimation",CD2,BA2)</f>
        <v>2.1</v>
      </c>
      <c r="DE2" s="10">
        <f t="shared" ref="DE2" si="44">IF($BG2="Estimation",0,BB2)</f>
        <v>0</v>
      </c>
      <c r="DF2" s="10">
        <f t="shared" ref="DF2" si="45">IF($BG2="Estimation",0.5*SUM($DB2:$DC2),BC2)</f>
        <v>5.7</v>
      </c>
      <c r="DG2" s="10">
        <f t="shared" ref="DG2" si="46">IF($BG2="Estimation",0,BD2)</f>
        <v>6.3</v>
      </c>
      <c r="DH2" s="10">
        <f t="shared" ref="DH2" si="47">IF($BG2="Estimation",0.5*SUM($DB2:$DC2),BE2)</f>
        <v>8.9</v>
      </c>
      <c r="DI2" s="10">
        <f t="shared" ref="DI2" si="48">IF($BG2="Estimation",0,BF2)</f>
        <v>4.0999999999999996</v>
      </c>
      <c r="DJ2" s="5" t="s">
        <v>288</v>
      </c>
      <c r="DK2" s="5">
        <v>0</v>
      </c>
      <c r="DL2" s="5" t="s">
        <v>288</v>
      </c>
      <c r="DM2" s="5" t="s">
        <v>293</v>
      </c>
      <c r="DN2" s="5" t="s">
        <v>300</v>
      </c>
      <c r="DO2" s="5" t="s">
        <v>302</v>
      </c>
      <c r="DP2" s="5" t="s">
        <v>303</v>
      </c>
      <c r="DQ2" s="5" t="s">
        <v>302</v>
      </c>
      <c r="DR2" s="5" t="s">
        <v>301</v>
      </c>
      <c r="DS2" s="5" t="s">
        <v>301</v>
      </c>
      <c r="DT2" s="5" t="s">
        <v>292</v>
      </c>
      <c r="DU2" s="5" t="s">
        <v>292</v>
      </c>
      <c r="DV2" s="5" t="s">
        <v>291</v>
      </c>
      <c r="DW2" s="5" t="s">
        <v>298</v>
      </c>
      <c r="DX2" s="5" t="s">
        <v>299</v>
      </c>
      <c r="DY2" s="5" t="s">
        <v>298</v>
      </c>
      <c r="DZ2" s="5" t="s">
        <v>297</v>
      </c>
      <c r="EA2" s="5" t="s">
        <v>296</v>
      </c>
      <c r="EB2" s="5" t="s">
        <v>297</v>
      </c>
      <c r="EC2" s="5" t="s">
        <v>296</v>
      </c>
      <c r="ED2" s="5">
        <v>0.1</v>
      </c>
      <c r="EE2" s="5">
        <v>0</v>
      </c>
      <c r="EF2" s="5">
        <v>0.2</v>
      </c>
      <c r="EG2" s="5">
        <v>0.8</v>
      </c>
      <c r="EH2" s="5">
        <v>0.6</v>
      </c>
      <c r="EI2" s="5">
        <v>1.2</v>
      </c>
      <c r="EJ2" s="5">
        <v>0.8</v>
      </c>
      <c r="EK2" s="5">
        <v>1.2</v>
      </c>
      <c r="EL2" s="5">
        <v>1.6</v>
      </c>
      <c r="EM2" s="5">
        <v>1.6</v>
      </c>
      <c r="EN2" s="5">
        <v>2.8</v>
      </c>
      <c r="EO2" s="5">
        <v>2.8</v>
      </c>
      <c r="EP2" s="5">
        <v>3</v>
      </c>
      <c r="EQ2" s="5">
        <v>0.75</v>
      </c>
      <c r="ER2" s="5">
        <v>0.75</v>
      </c>
      <c r="ES2" s="5">
        <v>0.05</v>
      </c>
      <c r="ET2" s="5">
        <v>0.05</v>
      </c>
      <c r="EU2" s="5">
        <v>0</v>
      </c>
      <c r="EV2" s="5">
        <v>0.05</v>
      </c>
      <c r="EW2" s="5">
        <v>0</v>
      </c>
      <c r="EX2" s="5">
        <v>0.01</v>
      </c>
      <c r="EY2" s="5">
        <v>0.01</v>
      </c>
      <c r="EZ2" s="5">
        <v>0</v>
      </c>
      <c r="FA2" s="5">
        <v>0</v>
      </c>
      <c r="FB2" s="5">
        <v>0</v>
      </c>
      <c r="FC2" s="5">
        <v>0</v>
      </c>
      <c r="FD2" s="5">
        <v>0.3</v>
      </c>
      <c r="FE2" s="5">
        <v>0.3</v>
      </c>
      <c r="FF2" s="5">
        <v>0</v>
      </c>
      <c r="FG2" s="5">
        <v>1</v>
      </c>
      <c r="FH2" s="5">
        <v>0</v>
      </c>
      <c r="FI2" s="5">
        <v>1</v>
      </c>
      <c r="FJ2" s="5">
        <v>0</v>
      </c>
      <c r="FK2" s="5">
        <v>0.5</v>
      </c>
      <c r="FL2" s="5">
        <v>0.5</v>
      </c>
      <c r="FM2" s="5">
        <v>0</v>
      </c>
      <c r="FN2" s="5">
        <v>0</v>
      </c>
      <c r="FO2" s="5">
        <v>0</v>
      </c>
      <c r="FP2" s="5">
        <v>0</v>
      </c>
      <c r="FQ2" s="5">
        <v>0</v>
      </c>
      <c r="FR2" s="5">
        <v>0</v>
      </c>
      <c r="FS2" s="5">
        <v>0</v>
      </c>
      <c r="FT2" s="5">
        <v>0</v>
      </c>
      <c r="FU2" s="5">
        <v>0</v>
      </c>
      <c r="FV2" s="5">
        <v>0</v>
      </c>
      <c r="FW2" s="5">
        <v>0</v>
      </c>
      <c r="FX2" s="5">
        <v>0</v>
      </c>
      <c r="FY2" s="5">
        <v>0</v>
      </c>
      <c r="FZ2" s="5">
        <v>0</v>
      </c>
      <c r="GA2" s="5">
        <v>0</v>
      </c>
      <c r="GB2" s="5">
        <v>0</v>
      </c>
      <c r="GC2" s="5">
        <v>0</v>
      </c>
      <c r="GD2" s="5">
        <v>0</v>
      </c>
      <c r="GE2" s="5">
        <v>0</v>
      </c>
      <c r="GF2" s="5">
        <v>0</v>
      </c>
      <c r="GG2" s="5">
        <v>0</v>
      </c>
      <c r="GH2" s="5">
        <v>0</v>
      </c>
      <c r="GI2" s="5">
        <v>0</v>
      </c>
      <c r="GJ2" s="5">
        <v>0</v>
      </c>
      <c r="GK2" s="5">
        <v>0</v>
      </c>
      <c r="GL2" s="5">
        <v>0</v>
      </c>
      <c r="GM2" s="5">
        <v>0</v>
      </c>
      <c r="GN2" s="5">
        <v>0</v>
      </c>
      <c r="GO2" s="5">
        <v>0</v>
      </c>
      <c r="GP2" s="5">
        <v>0</v>
      </c>
      <c r="GQ2" s="5">
        <v>0</v>
      </c>
      <c r="GR2" s="5">
        <v>0</v>
      </c>
      <c r="GS2" s="5">
        <v>0</v>
      </c>
      <c r="GT2" s="5">
        <v>0</v>
      </c>
      <c r="GU2" s="5">
        <v>0</v>
      </c>
      <c r="GV2" s="5">
        <v>0</v>
      </c>
      <c r="GW2" s="5">
        <v>0</v>
      </c>
      <c r="GX2" s="1">
        <f t="shared" ref="GX2" si="49">IF(GQ2&lt;&gt;0,GQ2,GJ2)</f>
        <v>0</v>
      </c>
      <c r="GY2" s="1">
        <f t="shared" ref="GY2" si="50">IF(GR2&lt;&gt;0,GR2,GK2)</f>
        <v>0</v>
      </c>
      <c r="GZ2" s="1">
        <f t="shared" ref="GZ2" si="51">IF(GS2&lt;&gt;0,GS2,GL2)</f>
        <v>0</v>
      </c>
      <c r="HA2" s="1">
        <f t="shared" ref="HA2" si="52">IF(GT2&lt;&gt;0,GT2,GM2)</f>
        <v>0</v>
      </c>
      <c r="HB2" s="1">
        <f t="shared" ref="HB2" si="53">IF(GU2&lt;&gt;0,GU2,GN2)</f>
        <v>0</v>
      </c>
      <c r="HC2" s="1">
        <f t="shared" ref="HC2" si="54">IF(GV2&lt;&gt;0,GV2,GO2)</f>
        <v>0</v>
      </c>
      <c r="HD2" s="1">
        <f t="shared" ref="HD2" si="55">IF(GW2&lt;&gt;0,GW2,GP2)</f>
        <v>0</v>
      </c>
      <c r="HE2" s="1">
        <f t="shared" ref="HE2" si="56">IFERROR(IF(GJ2&lt;&gt;0,GX2/GJ2,1)*FX2,0)</f>
        <v>0</v>
      </c>
      <c r="HF2" s="1">
        <f t="shared" ref="HF2" si="57">IFERROR(IF(GK2&lt;&gt;0,GY2/GK2,1)*FY2,0)</f>
        <v>0</v>
      </c>
      <c r="HG2" s="1">
        <f t="shared" ref="HG2" si="58">IFERROR(IF(GL2&lt;&gt;0,GZ2/GL2,1)*FZ2,0)</f>
        <v>0</v>
      </c>
      <c r="HH2" s="1">
        <f t="shared" ref="HH2" si="59">IFERROR(IF(GM2&lt;&gt;0,HA2/GM2,1)*GA2,0)</f>
        <v>0</v>
      </c>
      <c r="HI2" s="1">
        <f t="shared" ref="HI2" si="60">IFERROR(IF(GN2&lt;&gt;0,HB2/GN2,1)*GB2,0)</f>
        <v>0</v>
      </c>
      <c r="HJ2" s="1">
        <f t="shared" ref="HJ2" si="61">IFERROR(IF(GO2&lt;&gt;0,HC2/GO2,1)*GC2,0)</f>
        <v>0</v>
      </c>
      <c r="HK2" s="1">
        <f t="shared" ref="HK2" si="62">IFERROR(IF(GP2&lt;&gt;0,HD2/GP2,1)*GD2,0)</f>
        <v>0</v>
      </c>
      <c r="HL2" s="1">
        <f t="shared" ref="HL2" si="63">GE2</f>
        <v>0</v>
      </c>
      <c r="HM2" s="1">
        <f t="shared" ref="HM2" si="64">GF2</f>
        <v>0</v>
      </c>
      <c r="HN2" s="1">
        <f t="shared" ref="HN2" si="65">GG2</f>
        <v>0</v>
      </c>
      <c r="HO2" s="1">
        <f t="shared" ref="HO2" si="66">GH2</f>
        <v>0</v>
      </c>
      <c r="HP2" s="1">
        <f t="shared" ref="HP2" si="67">GI2</f>
        <v>0</v>
      </c>
      <c r="HQ2" s="8">
        <v>0</v>
      </c>
      <c r="HR2" s="8">
        <v>0</v>
      </c>
      <c r="HS2" s="8">
        <v>0</v>
      </c>
      <c r="HT2" s="8">
        <v>0</v>
      </c>
      <c r="HU2" s="8">
        <v>0</v>
      </c>
      <c r="HV2" s="8">
        <v>0</v>
      </c>
      <c r="HW2" s="8">
        <v>0</v>
      </c>
      <c r="HX2" s="8">
        <v>0</v>
      </c>
      <c r="HY2" s="8">
        <v>0</v>
      </c>
      <c r="HZ2" s="8">
        <v>0</v>
      </c>
      <c r="IA2" s="15">
        <v>1</v>
      </c>
      <c r="IB2" s="15">
        <v>1</v>
      </c>
      <c r="IC2" s="15">
        <v>1</v>
      </c>
      <c r="ID2" s="15">
        <v>1</v>
      </c>
      <c r="IE2" s="15">
        <v>1</v>
      </c>
      <c r="IF2" s="15">
        <v>1</v>
      </c>
      <c r="IG2" s="15">
        <v>1</v>
      </c>
      <c r="IH2" s="15">
        <v>1</v>
      </c>
      <c r="II2" s="15">
        <v>1</v>
      </c>
      <c r="IJ2" s="15">
        <v>1</v>
      </c>
      <c r="IK2" s="5" t="s">
        <v>104</v>
      </c>
      <c r="IL2" s="5" t="s">
        <v>294</v>
      </c>
      <c r="IM2" s="5">
        <v>216</v>
      </c>
      <c r="IN2" s="5">
        <v>12</v>
      </c>
      <c r="IO2" s="5">
        <v>4.5999999999999996</v>
      </c>
      <c r="IP2" s="5">
        <v>368</v>
      </c>
      <c r="IQ2" s="5">
        <v>260</v>
      </c>
      <c r="IR2" s="5">
        <v>394</v>
      </c>
      <c r="IS2" s="5">
        <v>222</v>
      </c>
      <c r="IT2" s="5">
        <v>123</v>
      </c>
      <c r="IU2" s="5" t="s">
        <v>153</v>
      </c>
      <c r="IV2" s="5">
        <v>20</v>
      </c>
      <c r="IW2" s="5">
        <v>0.9</v>
      </c>
      <c r="IX2" s="5">
        <v>0.8</v>
      </c>
      <c r="IY2" s="5">
        <v>0.4</v>
      </c>
      <c r="IZ2" s="5">
        <v>2.5</v>
      </c>
      <c r="JA2" s="5">
        <v>3</v>
      </c>
      <c r="JB2" s="5">
        <v>10</v>
      </c>
      <c r="JC2" s="11">
        <v>0.8</v>
      </c>
      <c r="JD2" s="11">
        <v>0.6</v>
      </c>
      <c r="JE2" s="11">
        <v>0.3</v>
      </c>
      <c r="JF2" s="11">
        <v>0.9</v>
      </c>
      <c r="JG2" s="5">
        <v>45</v>
      </c>
      <c r="JH2" s="16">
        <f t="shared" ref="JH2" si="68">IFERROR(IF(ISNUMBER(EZ2),EZ2,0)+IF(ISNUMBER(EG2),1/EG2-IF(AND(HQ2="ReplaceInsulation",NOT(ISERROR(HE2))),ES2/0.04,0),0),0)</f>
        <v>1.25</v>
      </c>
      <c r="JI2" s="16">
        <f t="shared" ref="JI2" si="69">IFERROR(IF(ISNUMBER(FA2),FA2,0)+IF(ISNUMBER(EH2),1/EH2-IF(AND(HR2="ReplaceInsulation",NOT(ISERROR(HF2))),ET2/0.04,0),0),0)</f>
        <v>1.6666666666666667</v>
      </c>
      <c r="JJ2" s="16">
        <f t="shared" ref="JJ2" si="70">IFERROR(IF(ISNUMBER(FB2),FB2,0)+IF(ISNUMBER(EI2),1/EI2-IF(AND(HS2="ReplaceInsulation",NOT(ISERROR(HG2))),EU2/0.04,0),0),0)</f>
        <v>0.83333333333333337</v>
      </c>
      <c r="JK2" s="16">
        <f t="shared" ref="JK2" si="71">IFERROR(IF(ISNUMBER(FC2),FC2,0)+IF(ISNUMBER(EJ2),1/EJ2-IF(AND(HT2="ReplaceInsulation",NOT(ISERROR(HH2))),EV2/0.04,0),0),0)</f>
        <v>1.25</v>
      </c>
      <c r="JL2" s="16">
        <f t="shared" ref="JL2" si="72">IFERROR(IF(ISNUMBER(FD2),FD2,0)+IF(ISNUMBER(EK2),1/EK2-IF(AND(HU2="ReplaceInsulation",NOT(ISERROR(HI2))),EW2/0.04,0),0),0)</f>
        <v>1.1333333333333333</v>
      </c>
      <c r="JM2" s="16">
        <f t="shared" ref="JM2" si="73">IFERROR(IF(ISNUMBER(FE2),FE2,0)+IF(ISNUMBER(EL2),1/EL2-IF(AND(HV2="ReplaceInsulation",NOT(ISERROR(HJ2))),EX2/0.04,0),0),0)</f>
        <v>0.92500000000000004</v>
      </c>
      <c r="JN2" s="16">
        <f t="shared" ref="JN2" si="74">IFERROR(IF(ISNUMBER(FF2),FF2,0)+IF(ISNUMBER(EM2),1/EM2-IF(AND(HW2="ReplaceInsulation",NOT(ISERROR(HK2))),EY2/0.04,0),0),0)</f>
        <v>0.625</v>
      </c>
      <c r="JO2" s="16">
        <f t="shared" ref="JO2" si="75">IFERROR(IF(ISNUMBER(EN2),1/EN2,0),0)</f>
        <v>0.35714285714285715</v>
      </c>
      <c r="JP2" s="16">
        <f t="shared" ref="JP2" si="76">IFERROR(IF(ISNUMBER(EO2),1/EO2,0),0)</f>
        <v>0.35714285714285715</v>
      </c>
      <c r="JQ2" s="16">
        <f t="shared" ref="JQ2" si="77">IFERROR(IF(ISNUMBER(EP2),1/EP2,0),0)</f>
        <v>0.33333333333333331</v>
      </c>
      <c r="JR2" s="16">
        <f t="shared" ref="JR2" si="78">IFERROR(1/(IF(HQ2="Replace",IF(ISNUMBER(EZ2),EZ2,0),JH2)+IF(ISNUMBER(HE2),HE2,0)),0)</f>
        <v>0.8</v>
      </c>
      <c r="JS2" s="16">
        <f t="shared" ref="JS2" si="79">IFERROR(1/(IF(HR2="Replace",IF(ISNUMBER(FA2),FA2,0),JI2)+IF(ISNUMBER(HF2),HF2,0)),0)</f>
        <v>0.6</v>
      </c>
      <c r="JT2" s="16">
        <f t="shared" ref="JT2" si="80">IFERROR(1/(IF(HS2="Replace",IF(ISNUMBER(FB2),FB2,0),JJ2)+IF(ISNUMBER(HG2),HG2,0)),0)</f>
        <v>1.2</v>
      </c>
      <c r="JU2" s="16">
        <f t="shared" ref="JU2" si="81">IFERROR(1/(IF(HT2="Replace",IF(ISNUMBER(FC2),FC2,0),JK2)+IF(ISNUMBER(HH2),HH2,0)),0)</f>
        <v>0.8</v>
      </c>
      <c r="JV2" s="16">
        <f t="shared" ref="JV2" si="82">IFERROR(1/(IF(HU2="Replace",IF(ISNUMBER(FD2),FD2,0),JL2)+IF(ISNUMBER(HI2),HI2,0)),0)</f>
        <v>0.88235294117647056</v>
      </c>
      <c r="JW2" s="16">
        <f t="shared" ref="JW2" si="83">IFERROR(1/(IF(HV2="Replace",IF(ISNUMBER(FE2),FE2,0),JM2)+IF(ISNUMBER(HJ2),HJ2,0)),0)</f>
        <v>1.0810810810810809</v>
      </c>
      <c r="JX2" s="16">
        <f t="shared" ref="JX2" si="84">IFERROR(1/(IF(HW2="Replace",IF(ISNUMBER(FF2),FF2,0),JN2)+IF(ISNUMBER(HK2),HK2,0)),0)</f>
        <v>1.6</v>
      </c>
      <c r="JY2" s="16">
        <f t="shared" ref="JY2" si="85">IFERROR(1/(IF(HX2="Replace",0,JO2)+IF(ISNUMBER(HL2),HL2,0)),0)</f>
        <v>2.8</v>
      </c>
      <c r="JZ2" s="16">
        <f t="shared" ref="JZ2" si="86">IFERROR(1/(IF(HY2="Replace",0,JP2)+IF(ISNUMBER(HM2),HM2,0)),0)</f>
        <v>2.8</v>
      </c>
      <c r="KA2" s="16">
        <f t="shared" ref="KA2" si="87">IFERROR(1/(IF(HZ2="Replace",0,JQ2)+IF(ISNUMBER(HN2),HN2,0)),0)</f>
        <v>3</v>
      </c>
      <c r="KB2" s="17">
        <f t="shared" ref="KB2" si="88">IF(EG2&gt;0,(1-IA2)*1/(1/EG2+EZ2),0)+IA2*JR2</f>
        <v>0.8</v>
      </c>
      <c r="KC2" s="17">
        <f t="shared" ref="KC2" si="89">IF(EH2&gt;0,(1-IB2)*1/(1/EH2+FA2),0)+IB2*JS2</f>
        <v>0.6</v>
      </c>
      <c r="KD2" s="17">
        <f t="shared" ref="KD2" si="90">IF(EI2&gt;0,(1-IC2)*1/(1/EI2+FB2),0)+IC2*JT2</f>
        <v>1.2</v>
      </c>
      <c r="KE2" s="17">
        <f t="shared" ref="KE2" si="91">IF(EJ2&gt;0,(1-ID2)*1/(1/EJ2+FC2),0)+ID2*JU2</f>
        <v>0.8</v>
      </c>
      <c r="KF2" s="17">
        <f t="shared" ref="KF2" si="92">IF(EK2&gt;0,(1-IE2)*1/(1/EK2+FD2),0)+IE2*JV2</f>
        <v>0.88235294117647056</v>
      </c>
      <c r="KG2" s="17">
        <f t="shared" ref="KG2" si="93">IF(EL2&gt;0,(1-IF2)*1/(1/EL2+FE2),0)+IF2*JW2</f>
        <v>1.0810810810810809</v>
      </c>
      <c r="KH2" s="17">
        <f t="shared" ref="KH2" si="94">IF(EM2&gt;0,(1-IG2)*1/(1/EM2+FF2),0)+IG2*JX2</f>
        <v>1.6</v>
      </c>
      <c r="KI2" s="17">
        <f t="shared" ref="KI2" si="95">(1-IH2)*EN2+IH2*JY2</f>
        <v>2.8</v>
      </c>
      <c r="KJ2" s="17">
        <f t="shared" ref="KJ2" si="96">(1-II2)*EO2+II2*JZ2</f>
        <v>2.8</v>
      </c>
      <c r="KK2" s="17">
        <f t="shared" ref="KK2" si="97">(1-IJ2)*EP2+IJ2*KA2</f>
        <v>3</v>
      </c>
      <c r="KL2" s="16">
        <f t="shared" ref="KL2" si="98">IFERROR((IF(HE2&gt;0,IA2*CU2,0)+IF(HF2&gt;0,IB2*CV2,0)+IF(HG2&gt;0,IC2*CW2,0)+IF(HH2&gt;0,ID2*CX2,0)+IF(HI2&gt;0,IE2*CY2,0)+IF(HJ2&gt;0,IF2*CZ2,0)+IF(HK2&gt;0,IG2*DA2,0)+IF(HL2&gt;0,IH2*DB2,0)+IF(HM2&gt;0,II2*DC2,0)+IF(HN2&gt;0,IJ2*DD2,0))/SUM(CU2:DD2),0)</f>
        <v>0</v>
      </c>
      <c r="KM2" s="18" t="str">
        <f t="shared" ref="KM2" si="99">IF(OR(DK2="",DJ2=DK2),DJ2,IF(I2="Variation",DK2,IF(KL2=0,DJ2,IF(KL2=1,DK2,DJ2&amp;"("&amp;TEXT(1-KL2,"##0%")&amp;")."&amp;DK2&amp;"("&amp;TEXT(KL2,"##0%")&amp;")"))))</f>
        <v>Medium</v>
      </c>
      <c r="KN2" s="16">
        <f t="shared" ref="KN2" si="100">IFERROR(IF(DK2&lt;&gt;"",IF(I2="Variation",EE2,(1-KL2)*ED2+KL2*EE2),ED2),0)</f>
        <v>0.1</v>
      </c>
      <c r="KO2" s="16">
        <f t="shared" ref="KO2" si="101">IF(ISERROR(KB2*CU2*FG2),0,KB2*CU2*FG2)</f>
        <v>135.12</v>
      </c>
      <c r="KP2" s="16">
        <f t="shared" ref="KP2" si="102">IF(ISERROR(KC2*CV2*FH2),0,KC2*CV2*FH2)</f>
        <v>0</v>
      </c>
      <c r="KQ2" s="16">
        <f t="shared" ref="KQ2" si="103">IF(ISERROR(KD2*CW2*FI2),0,KD2*CW2*FI2)</f>
        <v>169.43999999999997</v>
      </c>
      <c r="KR2" s="16">
        <f t="shared" ref="KR2" si="104">IF(ISERROR(KE2*CX2*FJ2),0,KE2*CX2*FJ2)</f>
        <v>0</v>
      </c>
      <c r="KS2" s="16">
        <f t="shared" ref="KS2" si="105">IF(ISERROR(KF2*CY2*FK2),0,KF2*CY2*FK2)</f>
        <v>0</v>
      </c>
      <c r="KT2" s="16">
        <f t="shared" ref="KT2" si="106">IF(ISERROR(KG2*CZ2*FL2),0,KG2*CZ2*FL2)</f>
        <v>62.594594594594582</v>
      </c>
      <c r="KU2" s="16">
        <f t="shared" ref="KU2" si="107">IF(ISERROR(KH2*DA2*FM2),0,KH2*DA2*FM2)</f>
        <v>0</v>
      </c>
      <c r="KV2" s="16">
        <f t="shared" ref="KV2" si="108">IF(ISERROR(KI2*DB2*1),0,KI2*DB2*1)</f>
        <v>75.88</v>
      </c>
      <c r="KW2" s="16">
        <f t="shared" ref="KW2" si="109">IF(ISERROR(KJ2*DC2*1),0,KJ2*DC2*1)</f>
        <v>0</v>
      </c>
      <c r="KX2" s="16">
        <f t="shared" ref="KX2" si="110">IF(ISERROR(KK2*DD2*1),0,KK2*DD2*1)</f>
        <v>6.3000000000000007</v>
      </c>
      <c r="KY2" s="16">
        <f t="shared" ref="KY2" si="111">SUM(CU2:DD2)*KN2</f>
        <v>46.38000000000001</v>
      </c>
      <c r="KZ2" s="16">
        <f t="shared" ref="KZ2" si="112">IFERROR(SUM(KO2:KY2)/AB2,0)</f>
        <v>4.0893795957316819</v>
      </c>
      <c r="LA2" s="16">
        <f t="shared" ref="LA2" si="113">0.34*(IY2+EF2)*IZ2</f>
        <v>0.51000000000000012</v>
      </c>
      <c r="LB2" s="19">
        <f t="shared" ref="LB2" si="114">(IV2-IO2)*IM2</f>
        <v>3326.4</v>
      </c>
      <c r="LC2" s="16">
        <f t="shared" ref="LC2" si="115">IF(KZ2&lt;=1,IW2+(1-KZ2)/0.5*(1-IW2),IF(KZ2&gt;=4,IX2,IW2+(KZ2-1)*(IX2-IW2)/(4-1)))</f>
        <v>0.8</v>
      </c>
      <c r="LD2" s="19">
        <f t="shared" ref="LD2" si="116">KZ2*0.024*LB2*LC2</f>
        <v>261.1759159150439</v>
      </c>
      <c r="LE2" s="19">
        <f t="shared" ref="LE2" si="117">LA2*0.024*LB2*LC2</f>
        <v>32.572108800000009</v>
      </c>
      <c r="LF2" s="19">
        <f t="shared" ref="LF2" si="118">LD2+LE2</f>
        <v>293.74802471504393</v>
      </c>
      <c r="LG2" s="16">
        <f t="shared" ref="LG2" si="119">IFERROR((IF(LEN(FU2)&gt;1,IF(ISERROR(HO2),0,HO2),IF(ISERROR(EQ2),0,EQ2))*DB2+IF(LEN(FV2)&gt;1,IF(ISERROR(HP2),0,HP2),IF(ISERROR(ER2),0,ER2))*DC2)/(DB2+DC2),0)</f>
        <v>0.75000000000000011</v>
      </c>
      <c r="LH2" s="19">
        <f t="shared" ref="LH2" si="120">DE2*IP2*JC2*(1-JE2)*JF2*LG2</f>
        <v>0</v>
      </c>
      <c r="LI2" s="19">
        <f t="shared" ref="LI2" si="121">DF2*IQ2*$JD2*(1-$JE2)*$JF2*$LG2</f>
        <v>420.14699999999999</v>
      </c>
      <c r="LJ2" s="19">
        <f t="shared" ref="LJ2" si="122">DG2*IR2*$JD2*(1-$JE2)*$JF2*$LG2</f>
        <v>703.70370000000003</v>
      </c>
      <c r="LK2" s="19">
        <f t="shared" ref="LK2" si="123">DH2*IS2*$JD2*(1-$JE2)*$JF2*$LG2</f>
        <v>560.13930000000005</v>
      </c>
      <c r="LL2" s="19">
        <f t="shared" ref="LL2" si="124">DI2*IT2*$JD2*(1-$JE2)*$JF2*$LG2</f>
        <v>142.96905000000001</v>
      </c>
      <c r="LM2" s="19">
        <f t="shared" ref="LM2" si="125">IFERROR(SUM(LH2:LL2)/AB2,0)</f>
        <v>15.071432519386237</v>
      </c>
      <c r="LN2" s="19">
        <f t="shared" ref="LN2" si="126">JA2*0.024*IM2</f>
        <v>15.552000000000001</v>
      </c>
      <c r="LO2" s="19">
        <f t="shared" ref="LO2" si="127">JG2/(KZ2+LA2)</f>
        <v>9.7839282588810281</v>
      </c>
      <c r="LP2" s="16">
        <f t="shared" ref="LP2" si="128">0.8+LO2/30</f>
        <v>1.126130941962701</v>
      </c>
      <c r="LQ2" s="17">
        <f t="shared" ref="LQ2" si="129">IFERROR((LM2+LN2)/LF2,0)</f>
        <v>0.10425068406534173</v>
      </c>
      <c r="LR2" s="16">
        <f t="shared" ref="LR2" si="130">(1-LQ2^LP2)/(1-LQ2^(LP2+1))</f>
        <v>0.92920897053167084</v>
      </c>
      <c r="LS2" s="20">
        <f t="shared" ref="LS2" si="131">LF2-LR2*(LM2+LN2)</f>
        <v>265.29245650955897</v>
      </c>
      <c r="LU2" s="21">
        <v>265.29245650955897</v>
      </c>
    </row>
  </sheetData>
  <sortState xmlns:xlrd2="http://schemas.microsoft.com/office/spreadsheetml/2017/richdata2" ref="A2:LU2">
    <sortCondition ref="N2"/>
  </sortState>
  <dataValidations count="6">
    <dataValidation type="list" allowBlank="1" showInputMessage="1" showErrorMessage="1" sqref="HQ2:HZ2" xr:uid="{00000000-0002-0000-0100-000000000000}">
      <formula1>"Add,Replace,ReplaceInsulation"</formula1>
    </dataValidation>
    <dataValidation type="list" allowBlank="1" showInputMessage="1" showErrorMessage="1" sqref="AO2:AP2" xr:uid="{00000000-0002-0000-0100-000001000000}">
      <formula1>"Simple,Standard,Complex"</formula1>
    </dataValidation>
    <dataValidation type="list" allowBlank="1" showInputMessage="1" showErrorMessage="1" sqref="BG2" xr:uid="{00000000-0002-0000-0100-000002000000}">
      <formula1>"Manual,Estimation"</formula1>
    </dataValidation>
    <dataValidation type="list" allowBlank="1" showInputMessage="1" showErrorMessage="1" sqref="AH2" xr:uid="{00000000-0002-0000-0100-000003000000}">
      <formula1>"B_Alone,B_N1,B_N2"</formula1>
    </dataValidation>
    <dataValidation type="list" allowBlank="1" showInputMessage="1" showErrorMessage="1" sqref="AF2:AG2" xr:uid="{00000000-0002-0000-0100-000004000000}">
      <formula1>"-,N,P,C,NI,PI"</formula1>
    </dataValidation>
    <dataValidation type="list" allowBlank="1" showInputMessage="1" showErrorMessage="1" sqref="AE2" xr:uid="{00000000-0002-0000-0100-000005000000}">
      <formula1>"TR,FR,UC"</formula1>
    </dataValidation>
  </dataValidation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05DED-F436-489A-B1AC-C07BB5066658}">
  <dimension ref="A1:C1032525"/>
  <sheetViews>
    <sheetView tabSelected="1" workbookViewId="0">
      <selection activeCell="F34" sqref="F34"/>
    </sheetView>
  </sheetViews>
  <sheetFormatPr defaultRowHeight="10.5" x14ac:dyDescent="0.15"/>
  <cols>
    <col min="1" max="1" width="29.83203125" customWidth="1"/>
    <col min="2" max="2" width="33.1640625" customWidth="1"/>
    <col min="3" max="3" width="28.1640625" style="47" customWidth="1"/>
  </cols>
  <sheetData>
    <row r="1" spans="1:3" x14ac:dyDescent="0.15">
      <c r="A1" s="2" t="s">
        <v>20</v>
      </c>
      <c r="B1" s="5" t="s">
        <v>3</v>
      </c>
      <c r="C1" s="24" t="s">
        <v>370</v>
      </c>
    </row>
    <row r="2" spans="1:3" x14ac:dyDescent="0.15">
      <c r="A2" s="2" t="s">
        <v>23</v>
      </c>
      <c r="B2" s="5">
        <v>0</v>
      </c>
      <c r="C2" s="25">
        <v>0</v>
      </c>
    </row>
    <row r="3" spans="1:3" x14ac:dyDescent="0.15">
      <c r="A3" s="2" t="s">
        <v>24</v>
      </c>
      <c r="B3" s="5">
        <v>0</v>
      </c>
      <c r="C3" s="25">
        <v>0</v>
      </c>
    </row>
    <row r="4" spans="1:3" x14ac:dyDescent="0.15">
      <c r="A4" s="2" t="s">
        <v>155</v>
      </c>
      <c r="B4" s="6">
        <v>40428</v>
      </c>
      <c r="C4" s="26">
        <v>40428</v>
      </c>
    </row>
    <row r="5" spans="1:3" x14ac:dyDescent="0.15">
      <c r="A5" s="2" t="s">
        <v>154</v>
      </c>
      <c r="B5" s="6">
        <v>0</v>
      </c>
      <c r="C5" s="26">
        <v>0</v>
      </c>
    </row>
    <row r="6" spans="1:3" x14ac:dyDescent="0.15">
      <c r="A6" s="3" t="s">
        <v>108</v>
      </c>
      <c r="B6" s="5" t="s">
        <v>152</v>
      </c>
      <c r="C6" s="25" t="s">
        <v>152</v>
      </c>
    </row>
    <row r="7" spans="1:3" x14ac:dyDescent="0.15">
      <c r="A7" s="2" t="s">
        <v>81</v>
      </c>
      <c r="B7" s="5" t="s">
        <v>15</v>
      </c>
      <c r="C7" s="25" t="s">
        <v>15</v>
      </c>
    </row>
    <row r="8" spans="1:3" x14ac:dyDescent="0.15">
      <c r="A8" s="2" t="s">
        <v>56</v>
      </c>
      <c r="B8" s="5">
        <v>1</v>
      </c>
      <c r="C8" s="25">
        <v>1</v>
      </c>
    </row>
    <row r="9" spans="1:3" x14ac:dyDescent="0.15">
      <c r="A9" s="3" t="s">
        <v>240</v>
      </c>
      <c r="B9" s="5" t="s">
        <v>208</v>
      </c>
      <c r="C9" s="25" t="s">
        <v>208</v>
      </c>
    </row>
    <row r="10" spans="1:3" x14ac:dyDescent="0.15">
      <c r="A10" s="2" t="s">
        <v>106</v>
      </c>
      <c r="B10" s="5" t="s">
        <v>32</v>
      </c>
      <c r="C10" s="25" t="s">
        <v>371</v>
      </c>
    </row>
    <row r="11" spans="1:3" x14ac:dyDescent="0.15">
      <c r="A11" s="2" t="s">
        <v>21</v>
      </c>
      <c r="B11" s="5">
        <v>0</v>
      </c>
      <c r="C11" s="25">
        <v>0</v>
      </c>
    </row>
    <row r="12" spans="1:3" ht="21" x14ac:dyDescent="0.15">
      <c r="A12" s="2" t="s">
        <v>22</v>
      </c>
      <c r="B12" s="5">
        <v>0</v>
      </c>
      <c r="C12" s="25">
        <v>0</v>
      </c>
    </row>
    <row r="13" spans="1:3" x14ac:dyDescent="0.15">
      <c r="A13" s="3" t="s">
        <v>4</v>
      </c>
      <c r="B13" s="5" t="s">
        <v>82</v>
      </c>
      <c r="C13" s="25" t="s">
        <v>372</v>
      </c>
    </row>
    <row r="14" spans="1:3" x14ac:dyDescent="0.15">
      <c r="A14" s="3" t="s">
        <v>359</v>
      </c>
      <c r="B14" s="5" t="s">
        <v>360</v>
      </c>
      <c r="C14" s="25" t="s">
        <v>360</v>
      </c>
    </row>
    <row r="15" spans="1:3" x14ac:dyDescent="0.15">
      <c r="A15" s="3" t="s">
        <v>0</v>
      </c>
      <c r="B15" s="5" t="s">
        <v>1</v>
      </c>
      <c r="C15" s="25" t="s">
        <v>373</v>
      </c>
    </row>
    <row r="16" spans="1:3" x14ac:dyDescent="0.15">
      <c r="A16" s="3" t="s">
        <v>110</v>
      </c>
      <c r="B16" s="5" t="s">
        <v>105</v>
      </c>
      <c r="C16" s="25" t="s">
        <v>105</v>
      </c>
    </row>
    <row r="17" spans="1:3" x14ac:dyDescent="0.15">
      <c r="A17" s="3" t="s">
        <v>156</v>
      </c>
      <c r="B17" s="5">
        <v>1958</v>
      </c>
      <c r="C17" s="25">
        <v>1958</v>
      </c>
    </row>
    <row r="18" spans="1:3" x14ac:dyDescent="0.15">
      <c r="A18" s="3" t="s">
        <v>157</v>
      </c>
      <c r="B18" s="5">
        <v>1968</v>
      </c>
      <c r="C18" s="25">
        <v>1968</v>
      </c>
    </row>
    <row r="19" spans="1:3" x14ac:dyDescent="0.15">
      <c r="A19" s="3" t="s">
        <v>358</v>
      </c>
      <c r="B19" s="5" t="s">
        <v>289</v>
      </c>
      <c r="C19" s="25" t="s">
        <v>289</v>
      </c>
    </row>
    <row r="20" spans="1:3" x14ac:dyDescent="0.15">
      <c r="A20" s="3" t="s">
        <v>258</v>
      </c>
      <c r="B20" s="5">
        <v>502.9</v>
      </c>
      <c r="C20" s="24">
        <v>374.2</v>
      </c>
    </row>
    <row r="21" spans="1:3" x14ac:dyDescent="0.15">
      <c r="A21" s="3" t="s">
        <v>257</v>
      </c>
      <c r="B21" s="5">
        <v>160.9</v>
      </c>
      <c r="C21" s="24">
        <v>119.744</v>
      </c>
    </row>
    <row r="22" spans="1:3" x14ac:dyDescent="0.15">
      <c r="A22" s="3" t="s">
        <v>256</v>
      </c>
      <c r="B22" s="5">
        <v>0</v>
      </c>
      <c r="C22" s="24">
        <v>0</v>
      </c>
    </row>
    <row r="23" spans="1:3" x14ac:dyDescent="0.15">
      <c r="A23" s="3" t="s">
        <v>255</v>
      </c>
      <c r="B23" s="5">
        <v>0</v>
      </c>
      <c r="C23" s="24">
        <v>0</v>
      </c>
    </row>
    <row r="24" spans="1:3" x14ac:dyDescent="0.15">
      <c r="A24" s="3" t="s">
        <v>254</v>
      </c>
      <c r="B24" s="5">
        <v>0</v>
      </c>
      <c r="C24" s="24">
        <v>0</v>
      </c>
    </row>
    <row r="25" spans="1:3" x14ac:dyDescent="0.15">
      <c r="A25" s="3" t="s">
        <v>241</v>
      </c>
      <c r="B25" s="5">
        <v>110.2</v>
      </c>
      <c r="C25" s="24">
        <v>106.7</v>
      </c>
    </row>
    <row r="26" spans="1:3" x14ac:dyDescent="0.15">
      <c r="A26" s="3" t="s">
        <v>357</v>
      </c>
      <c r="B26" s="7">
        <f>IF(B23&gt;0,B23,IF(B22&gt;0,0.85*B22,IF(B25&gt;0,1.1*B25,IF(B24&gt;0,1.4*B24,0.85/3*B20))))</f>
        <v>121.22000000000001</v>
      </c>
      <c r="C26" s="27">
        <f>IF(C23&gt;0,C23,IF(C22&gt;0,0.85*C22,IF(C25&gt;0,1.1*C25,IF(C24&gt;0,1.4*C24,0.85/3*C20))))</f>
        <v>117.37000000000002</v>
      </c>
    </row>
    <row r="27" spans="1:3" x14ac:dyDescent="0.15">
      <c r="A27" s="3" t="s">
        <v>356</v>
      </c>
      <c r="B27" s="5">
        <v>0</v>
      </c>
      <c r="C27" s="24">
        <v>0</v>
      </c>
    </row>
    <row r="28" spans="1:3" x14ac:dyDescent="0.15">
      <c r="A28" s="3" t="s">
        <v>25</v>
      </c>
      <c r="B28" s="7">
        <f>IF(B27&gt;0,B27,B26)</f>
        <v>121.22000000000001</v>
      </c>
      <c r="C28" s="27">
        <f>IF(C27&gt;0,C27,C26)</f>
        <v>117.37000000000002</v>
      </c>
    </row>
    <row r="29" spans="1:3" x14ac:dyDescent="0.15">
      <c r="A29" s="3" t="s">
        <v>253</v>
      </c>
      <c r="B29" s="5">
        <v>1</v>
      </c>
      <c r="C29" s="24">
        <v>1</v>
      </c>
    </row>
    <row r="30" spans="1:3" x14ac:dyDescent="0.15">
      <c r="A30" s="3" t="s">
        <v>281</v>
      </c>
      <c r="B30" s="5">
        <v>1</v>
      </c>
      <c r="C30" s="24">
        <v>2</v>
      </c>
    </row>
    <row r="31" spans="1:3" x14ac:dyDescent="0.15">
      <c r="A31" s="3" t="s">
        <v>355</v>
      </c>
      <c r="B31" s="8" t="s">
        <v>290</v>
      </c>
      <c r="C31" s="28" t="s">
        <v>374</v>
      </c>
    </row>
    <row r="32" spans="1:3" x14ac:dyDescent="0.15">
      <c r="A32" s="3" t="s">
        <v>279</v>
      </c>
      <c r="B32" s="8" t="s">
        <v>10</v>
      </c>
      <c r="C32" s="28" t="s">
        <v>375</v>
      </c>
    </row>
    <row r="33" spans="1:3" x14ac:dyDescent="0.15">
      <c r="A33" s="3" t="s">
        <v>278</v>
      </c>
      <c r="B33" s="8" t="s">
        <v>2</v>
      </c>
      <c r="C33" s="28" t="s">
        <v>2</v>
      </c>
    </row>
    <row r="34" spans="1:3" x14ac:dyDescent="0.15">
      <c r="A34" s="3" t="s">
        <v>280</v>
      </c>
      <c r="B34" s="8" t="s">
        <v>260</v>
      </c>
      <c r="C34" s="28" t="s">
        <v>376</v>
      </c>
    </row>
    <row r="35" spans="1:3" x14ac:dyDescent="0.15">
      <c r="A35" s="3" t="s">
        <v>247</v>
      </c>
      <c r="B35" s="5">
        <v>0</v>
      </c>
      <c r="C35" s="24">
        <v>0</v>
      </c>
    </row>
    <row r="36" spans="1:3" ht="21" x14ac:dyDescent="0.15">
      <c r="A36" s="3" t="s">
        <v>246</v>
      </c>
      <c r="B36" s="5">
        <v>0</v>
      </c>
      <c r="C36" s="24">
        <v>0</v>
      </c>
    </row>
    <row r="37" spans="1:3" x14ac:dyDescent="0.15">
      <c r="A37" s="3" t="s">
        <v>245</v>
      </c>
      <c r="B37" s="5">
        <v>0</v>
      </c>
      <c r="C37" s="24">
        <v>0</v>
      </c>
    </row>
    <row r="38" spans="1:3" x14ac:dyDescent="0.15">
      <c r="A38" s="3" t="s">
        <v>244</v>
      </c>
      <c r="B38" s="5">
        <v>0</v>
      </c>
      <c r="C38" s="24">
        <v>0</v>
      </c>
    </row>
    <row r="39" spans="1:3" ht="21" x14ac:dyDescent="0.15">
      <c r="A39" s="3" t="s">
        <v>243</v>
      </c>
      <c r="B39" s="5">
        <v>0</v>
      </c>
      <c r="C39" s="24">
        <v>0</v>
      </c>
    </row>
    <row r="40" spans="1:3" x14ac:dyDescent="0.15">
      <c r="A40" s="3" t="s">
        <v>242</v>
      </c>
      <c r="B40" s="5">
        <v>0</v>
      </c>
      <c r="C40" s="24">
        <v>0</v>
      </c>
    </row>
    <row r="41" spans="1:3" x14ac:dyDescent="0.15">
      <c r="A41" s="3" t="s">
        <v>277</v>
      </c>
      <c r="B41" s="8">
        <v>0</v>
      </c>
      <c r="C41" s="28">
        <v>0</v>
      </c>
    </row>
    <row r="42" spans="1:3" x14ac:dyDescent="0.15">
      <c r="A42" s="3" t="s">
        <v>276</v>
      </c>
      <c r="B42" s="8">
        <v>0</v>
      </c>
      <c r="C42" s="28">
        <v>0</v>
      </c>
    </row>
    <row r="43" spans="1:3" x14ac:dyDescent="0.15">
      <c r="A43" s="3" t="s">
        <v>275</v>
      </c>
      <c r="B43" s="5">
        <v>0</v>
      </c>
      <c r="C43" s="24">
        <v>0</v>
      </c>
    </row>
    <row r="44" spans="1:3" x14ac:dyDescent="0.15">
      <c r="A44" s="2" t="s">
        <v>361</v>
      </c>
      <c r="B44" s="5">
        <v>168.9</v>
      </c>
      <c r="C44" s="24">
        <v>0</v>
      </c>
    </row>
    <row r="45" spans="1:3" x14ac:dyDescent="0.15">
      <c r="A45" s="2" t="s">
        <v>191</v>
      </c>
      <c r="B45" s="5">
        <v>0</v>
      </c>
      <c r="C45" s="24">
        <v>46.2</v>
      </c>
    </row>
    <row r="46" spans="1:3" x14ac:dyDescent="0.15">
      <c r="A46" s="2" t="s">
        <v>121</v>
      </c>
      <c r="B46" s="5">
        <v>141.19999999999999</v>
      </c>
      <c r="C46" s="24">
        <v>40.42</v>
      </c>
    </row>
    <row r="47" spans="1:3" x14ac:dyDescent="0.15">
      <c r="A47" s="2" t="s">
        <v>125</v>
      </c>
      <c r="B47" s="5">
        <v>8.6999999999999993</v>
      </c>
      <c r="C47" s="24">
        <v>0</v>
      </c>
    </row>
    <row r="48" spans="1:3" x14ac:dyDescent="0.15">
      <c r="A48" s="2" t="s">
        <v>129</v>
      </c>
      <c r="B48" s="5">
        <v>0</v>
      </c>
      <c r="C48" s="24">
        <v>0</v>
      </c>
    </row>
    <row r="49" spans="1:3" x14ac:dyDescent="0.15">
      <c r="A49" s="2" t="s">
        <v>133</v>
      </c>
      <c r="B49" s="5">
        <v>115.8</v>
      </c>
      <c r="C49" s="24">
        <v>46.2</v>
      </c>
    </row>
    <row r="50" spans="1:3" x14ac:dyDescent="0.15">
      <c r="A50" s="2" t="s">
        <v>137</v>
      </c>
      <c r="B50" s="5">
        <v>0</v>
      </c>
      <c r="C50" s="24">
        <v>0</v>
      </c>
    </row>
    <row r="51" spans="1:3" x14ac:dyDescent="0.15">
      <c r="A51" s="2" t="s">
        <v>140</v>
      </c>
      <c r="B51" s="5">
        <v>27.1</v>
      </c>
      <c r="C51" s="24">
        <v>13.52</v>
      </c>
    </row>
    <row r="52" spans="1:3" x14ac:dyDescent="0.15">
      <c r="A52" s="2" t="s">
        <v>143</v>
      </c>
      <c r="B52" s="5">
        <v>0</v>
      </c>
      <c r="C52" s="24">
        <v>0</v>
      </c>
    </row>
    <row r="53" spans="1:3" x14ac:dyDescent="0.15">
      <c r="A53" s="2" t="s">
        <v>151</v>
      </c>
      <c r="B53" s="5">
        <v>2.1</v>
      </c>
      <c r="C53" s="24">
        <v>2</v>
      </c>
    </row>
    <row r="54" spans="1:3" x14ac:dyDescent="0.15">
      <c r="A54" s="2" t="s">
        <v>144</v>
      </c>
      <c r="B54" s="5">
        <v>0</v>
      </c>
      <c r="C54" s="24">
        <v>0</v>
      </c>
    </row>
    <row r="55" spans="1:3" x14ac:dyDescent="0.15">
      <c r="A55" s="2" t="s">
        <v>145</v>
      </c>
      <c r="B55" s="5">
        <v>5.7</v>
      </c>
      <c r="C55" s="24">
        <v>0</v>
      </c>
    </row>
    <row r="56" spans="1:3" x14ac:dyDescent="0.15">
      <c r="A56" s="2" t="s">
        <v>146</v>
      </c>
      <c r="B56" s="5">
        <v>6.3</v>
      </c>
      <c r="C56" s="24">
        <v>8.1300000000000008</v>
      </c>
    </row>
    <row r="57" spans="1:3" x14ac:dyDescent="0.15">
      <c r="A57" s="2" t="s">
        <v>147</v>
      </c>
      <c r="B57" s="5">
        <v>8.9</v>
      </c>
      <c r="C57" s="24">
        <v>0</v>
      </c>
    </row>
    <row r="58" spans="1:3" x14ac:dyDescent="0.15">
      <c r="A58" s="2" t="s">
        <v>148</v>
      </c>
      <c r="B58" s="5">
        <v>4.0999999999999996</v>
      </c>
      <c r="C58" s="24">
        <v>5.39</v>
      </c>
    </row>
    <row r="59" spans="1:3" ht="21" x14ac:dyDescent="0.15">
      <c r="A59" s="3" t="s">
        <v>274</v>
      </c>
      <c r="B59" s="8" t="s">
        <v>295</v>
      </c>
      <c r="C59" s="28" t="s">
        <v>295</v>
      </c>
    </row>
    <row r="60" spans="1:3" x14ac:dyDescent="0.15">
      <c r="A60" s="2" t="s">
        <v>354</v>
      </c>
      <c r="B60" s="9">
        <f>IF(OR(B$32="C",B$32="PI",B$32="NI"),1.6,IF(B$32="P",0.8,IF(B$32="-",1.2,0)))</f>
        <v>1.6</v>
      </c>
      <c r="C60" s="29">
        <f>IF(OR(C$32="C",C$32="PI",C$32="NI"),1.6,IF(C$32="P",0.8,IF(C$32="-",1.2,0)))</f>
        <v>1.2</v>
      </c>
    </row>
    <row r="61" spans="1:3" x14ac:dyDescent="0.15">
      <c r="A61" s="2" t="s">
        <v>353</v>
      </c>
      <c r="B61" s="9">
        <f>IF(OR(B$32="C",B$32="PI",B$32="NI"),15,IF(B$32="P",7,IF(B$32="-",5,0)))</f>
        <v>15</v>
      </c>
      <c r="C61" s="29">
        <f>IF(OR(C$32="C",C$32="PI",C$32="NI"),15,IF(C$32="P",7,IF(C$32="-",5,0)))</f>
        <v>5</v>
      </c>
    </row>
    <row r="62" spans="1:3" x14ac:dyDescent="0.15">
      <c r="A62" s="2" t="s">
        <v>352</v>
      </c>
      <c r="B62" s="9">
        <f>IF(OR(B$32="C",B$32="PI",B$32="NI"),0,IF(B$32="P",0.6,IF(B$32="-",0,1.2)))</f>
        <v>0</v>
      </c>
      <c r="C62" s="29">
        <f>IF(OR(C$32="C",C$32="PI",C$32="NI"),0,IF(C$32="P",0.6,IF(C$32="-",0,1.2)))</f>
        <v>0</v>
      </c>
    </row>
    <row r="63" spans="1:3" x14ac:dyDescent="0.15">
      <c r="A63" s="2" t="s">
        <v>351</v>
      </c>
      <c r="B63" s="9">
        <f>IF(OR(B$32="C",B$32="PI",B$32="NI"),0,IF(B$32="P",3,IF(B$32="-",0,5)))</f>
        <v>0</v>
      </c>
      <c r="C63" s="29">
        <f>IF(OR(C$32="C",C$32="PI",C$32="NI"),0,IF(C$32="P",3,IF(C$32="-",0,5)))</f>
        <v>0</v>
      </c>
    </row>
    <row r="64" spans="1:3" x14ac:dyDescent="0.15">
      <c r="A64" s="2" t="s">
        <v>273</v>
      </c>
      <c r="B64" s="9">
        <f>IF(LEFT(B$32,1)="C",1,IF(LEFT(B$32,1)="P",0.5,0))</f>
        <v>1</v>
      </c>
      <c r="C64" s="29">
        <f>IF(LEFT(C$32,1)="C",1,IF(LEFT(C$32,1)="P",0.5,0))</f>
        <v>0</v>
      </c>
    </row>
    <row r="65" spans="1:3" x14ac:dyDescent="0.15">
      <c r="A65" s="2" t="s">
        <v>272</v>
      </c>
      <c r="B65" s="9">
        <f>IF(LEFT(B$33,1)="C",1,IF(LEFT(B$33,1)="P",0.5,0))</f>
        <v>0</v>
      </c>
      <c r="C65" s="29">
        <f>IF(LEFT(C$33,1)="C",1,IF(LEFT(C$33,1)="P",0.5,0))</f>
        <v>0</v>
      </c>
    </row>
    <row r="66" spans="1:3" x14ac:dyDescent="0.15">
      <c r="A66" s="2" t="s">
        <v>271</v>
      </c>
      <c r="B66" s="9">
        <f>0.7*B64+B30+B65</f>
        <v>1.7</v>
      </c>
      <c r="C66" s="29">
        <f>0.7*C64+C30+C65</f>
        <v>2</v>
      </c>
    </row>
    <row r="67" spans="1:3" x14ac:dyDescent="0.15">
      <c r="A67" s="2" t="s">
        <v>270</v>
      </c>
      <c r="B67" s="7">
        <f>IFERROR(B28/B66,0)</f>
        <v>71.305882352941182</v>
      </c>
      <c r="C67" s="27">
        <f>IFERROR(C28/C66,0)</f>
        <v>58.685000000000009</v>
      </c>
    </row>
    <row r="68" spans="1:3" x14ac:dyDescent="0.15">
      <c r="A68" s="2" t="s">
        <v>350</v>
      </c>
      <c r="B68" s="9">
        <f>IF(RIGHT(B$32,1)="I",1,B64)*0.7+B30+IF(RIGHT(B$33,1)="I",1,B65)</f>
        <v>1.7</v>
      </c>
      <c r="C68" s="29">
        <f>IF(RIGHT(C$32,1)="I",1,C64)*0.7+C30+IF(RIGHT(C$33,1)="I",1,C65)</f>
        <v>2</v>
      </c>
    </row>
    <row r="69" spans="1:3" x14ac:dyDescent="0.15">
      <c r="A69" s="2" t="s">
        <v>269</v>
      </c>
      <c r="B69" s="7">
        <f>IF(ISNUMBER(#REF!),#REF!/2.5,1)</f>
        <v>1</v>
      </c>
      <c r="C69" s="27">
        <f>IF(ISNUMBER(#REF!),#REF!/2.5,1)</f>
        <v>1</v>
      </c>
    </row>
    <row r="70" spans="1:3" x14ac:dyDescent="0.15">
      <c r="A70" s="2" t="s">
        <v>268</v>
      </c>
      <c r="B70" s="7">
        <f>IF(B42="Simple",0.9,IF(B42="Complex",1.3,1))</f>
        <v>1</v>
      </c>
      <c r="C70" s="27">
        <f>IF(C42="Simple",0.9,IF(C42="Complex",1.3,1))</f>
        <v>1</v>
      </c>
    </row>
    <row r="71" spans="1:3" x14ac:dyDescent="0.15">
      <c r="A71" s="2" t="s">
        <v>267</v>
      </c>
      <c r="B71" s="7">
        <f>IF(B41="Simple",0.9,IF(B41="Complex",1.2,1))</f>
        <v>1</v>
      </c>
      <c r="C71" s="27">
        <f>IF(C41="Simple",0.9,IF(C41="Complex",1.2,1))</f>
        <v>1</v>
      </c>
    </row>
    <row r="72" spans="1:3" x14ac:dyDescent="0.15">
      <c r="A72" s="2" t="s">
        <v>266</v>
      </c>
      <c r="B72" s="7">
        <f>B69*B71*(0.7*B67+IF(B34="B_N2",5,IF(B34="B_N1",25,50)))</f>
        <v>99.914117647058816</v>
      </c>
      <c r="C72" s="27">
        <f>C69*C71*(0.7*C67+IF(C34="B_N2",5,IF(C34="B_N1",25,50)))</f>
        <v>46.079500000000003</v>
      </c>
    </row>
    <row r="73" spans="1:3" x14ac:dyDescent="0.15">
      <c r="A73" s="2" t="s">
        <v>265</v>
      </c>
      <c r="B73" s="7">
        <f>ROUND(3/0.85,1)*B69*B28</f>
        <v>424.27000000000004</v>
      </c>
      <c r="C73" s="27">
        <f>ROUND(3/0.85,1)*C69*C28</f>
        <v>410.79500000000007</v>
      </c>
    </row>
    <row r="74" spans="1:3" x14ac:dyDescent="0.15">
      <c r="A74" s="2" t="s">
        <v>349</v>
      </c>
      <c r="B74" s="7">
        <f>B$70*(B$60*B$67+B$61)</f>
        <v>129.08941176470591</v>
      </c>
      <c r="C74" s="27">
        <f>C$70*(C$60*C$67+C$61)</f>
        <v>75.422000000000011</v>
      </c>
    </row>
    <row r="75" spans="1:3" x14ac:dyDescent="0.15">
      <c r="A75" s="2" t="s">
        <v>348</v>
      </c>
      <c r="B75" s="7">
        <f>(B$62*B$67+B$63)</f>
        <v>0</v>
      </c>
      <c r="C75" s="27">
        <f>(C$62*C$67+C$63)</f>
        <v>0</v>
      </c>
    </row>
    <row r="76" spans="1:3" x14ac:dyDescent="0.15">
      <c r="A76" s="2" t="s">
        <v>347</v>
      </c>
      <c r="B76" s="7">
        <f>B68*B72-B77-B81-B82</f>
        <v>148.03439999999998</v>
      </c>
      <c r="C76" s="27">
        <f>C68*C72-C77-C81-C82</f>
        <v>71.03240000000001</v>
      </c>
    </row>
    <row r="77" spans="1:3" x14ac:dyDescent="0.15">
      <c r="A77" s="2" t="s">
        <v>346</v>
      </c>
      <c r="B77" s="7">
        <f>0.5*IF(RIGHT(B33,1)="I",1,B65)*B72</f>
        <v>0</v>
      </c>
      <c r="C77" s="27">
        <f>0.5*IF(RIGHT(C33,1)="I",1,C65)*C72</f>
        <v>0</v>
      </c>
    </row>
    <row r="78" spans="1:3" ht="21" x14ac:dyDescent="0.15">
      <c r="A78" s="2" t="s">
        <v>345</v>
      </c>
      <c r="B78" s="10" t="str">
        <f>IF(B$33="P","Unh","Soil")</f>
        <v>Soil</v>
      </c>
      <c r="C78" s="30" t="str">
        <f>IF(C$33="P","Unh","Soil")</f>
        <v>Soil</v>
      </c>
    </row>
    <row r="79" spans="1:3" x14ac:dyDescent="0.15">
      <c r="A79" s="2" t="s">
        <v>344</v>
      </c>
      <c r="B79" s="7">
        <f>1.2*B67+5</f>
        <v>90.567058823529422</v>
      </c>
      <c r="C79" s="27">
        <f>1.2*C67+5</f>
        <v>75.422000000000011</v>
      </c>
    </row>
    <row r="80" spans="1:3" ht="21" x14ac:dyDescent="0.15">
      <c r="A80" s="2" t="s">
        <v>343</v>
      </c>
      <c r="B80" s="10" t="str">
        <f>IF(B$33="-","Soil","Cellar")</f>
        <v>Cellar</v>
      </c>
      <c r="C80" s="30" t="str">
        <f>IF(C$33="-","Soil","Cellar")</f>
        <v>Cellar</v>
      </c>
    </row>
    <row r="81" spans="1:3" x14ac:dyDescent="0.15">
      <c r="A81" s="2" t="s">
        <v>342</v>
      </c>
      <c r="B81" s="7">
        <f>(0.18*B$28)-B82</f>
        <v>19.107400000000002</v>
      </c>
      <c r="C81" s="27">
        <f>(0.18*C$28)-C82</f>
        <v>18.452900000000003</v>
      </c>
    </row>
    <row r="82" spans="1:3" x14ac:dyDescent="0.15">
      <c r="A82" s="2" t="s">
        <v>341</v>
      </c>
      <c r="B82" s="7">
        <f>0.01*B$28+1.5</f>
        <v>2.7122000000000002</v>
      </c>
      <c r="C82" s="27">
        <f>0.01*C$28+1.5</f>
        <v>2.6737000000000002</v>
      </c>
    </row>
    <row r="83" spans="1:3" x14ac:dyDescent="0.15">
      <c r="A83" s="2" t="s">
        <v>340</v>
      </c>
      <c r="B83" s="7">
        <f>SUM(B74:B82)</f>
        <v>389.51047058823531</v>
      </c>
      <c r="C83" s="27">
        <f>SUM(C74:C82)</f>
        <v>243.00300000000004</v>
      </c>
    </row>
    <row r="84" spans="1:3" x14ac:dyDescent="0.15">
      <c r="A84" s="2" t="s">
        <v>339</v>
      </c>
      <c r="B84" s="7">
        <f>SUM(B44:B53)</f>
        <v>463.80000000000007</v>
      </c>
      <c r="C84" s="27">
        <f>SUM(C44:C53)</f>
        <v>148.34</v>
      </c>
    </row>
    <row r="85" spans="1:3" x14ac:dyDescent="0.15">
      <c r="A85" s="2" t="s">
        <v>264</v>
      </c>
      <c r="B85" s="10">
        <f>IFERROR(B84/B83,0)</f>
        <v>1.1907253720280571</v>
      </c>
      <c r="C85" s="30">
        <f>IFERROR(C84/C83,0)</f>
        <v>0.61044513853738425</v>
      </c>
    </row>
    <row r="86" spans="1:3" ht="21" x14ac:dyDescent="0.15">
      <c r="A86" s="2" t="s">
        <v>287</v>
      </c>
      <c r="B86" s="11">
        <v>0.8</v>
      </c>
      <c r="C86" s="31">
        <v>0.8</v>
      </c>
    </row>
    <row r="87" spans="1:3" ht="21" x14ac:dyDescent="0.15">
      <c r="A87" s="2" t="s">
        <v>286</v>
      </c>
      <c r="B87" s="11">
        <v>1.25</v>
      </c>
      <c r="C87" s="31">
        <v>1.25</v>
      </c>
    </row>
    <row r="88" spans="1:3" ht="21" x14ac:dyDescent="0.15">
      <c r="A88" s="2" t="s">
        <v>338</v>
      </c>
      <c r="B88" s="12">
        <f>IF(AND(B85&gt;=B86,B85&lt;=B87),1,0)</f>
        <v>1</v>
      </c>
      <c r="C88" s="32">
        <f>IF(AND(C85&gt;=C86,C85&lt;=C87),1,0)</f>
        <v>0</v>
      </c>
    </row>
    <row r="89" spans="1:3" x14ac:dyDescent="0.15">
      <c r="A89" s="2" t="s">
        <v>263</v>
      </c>
      <c r="B89" s="10">
        <f>IFERROR((B49+B50)/(B79),0)</f>
        <v>1.2786105842924318</v>
      </c>
      <c r="C89" s="30">
        <f>IFERROR((C49+C50)/(C79),0)</f>
        <v>0.61255336639176894</v>
      </c>
    </row>
    <row r="90" spans="1:3" ht="21" x14ac:dyDescent="0.15">
      <c r="A90" s="2" t="s">
        <v>285</v>
      </c>
      <c r="B90" s="11">
        <v>0.9</v>
      </c>
      <c r="C90" s="31">
        <v>0.9</v>
      </c>
    </row>
    <row r="91" spans="1:3" ht="21" x14ac:dyDescent="0.15">
      <c r="A91" s="2" t="s">
        <v>284</v>
      </c>
      <c r="B91" s="11">
        <v>1.3</v>
      </c>
      <c r="C91" s="31">
        <v>1.3</v>
      </c>
    </row>
    <row r="92" spans="1:3" ht="21" x14ac:dyDescent="0.15">
      <c r="A92" s="2" t="s">
        <v>337</v>
      </c>
      <c r="B92" s="12">
        <f>IF(AND(B89&gt;=B90,B89&lt;=B91),1,0)</f>
        <v>1</v>
      </c>
      <c r="C92" s="32">
        <f>IF(AND(C89&gt;=C90,C89&lt;=C91),1,0)</f>
        <v>0</v>
      </c>
    </row>
    <row r="93" spans="1:3" ht="21" x14ac:dyDescent="0.15">
      <c r="A93" s="2" t="s">
        <v>336</v>
      </c>
      <c r="B93" s="13">
        <f>IF(B64+B65=0,1,0)</f>
        <v>0</v>
      </c>
      <c r="C93" s="33">
        <f>IF(C64+C65=0,1,0)</f>
        <v>1</v>
      </c>
    </row>
    <row r="94" spans="1:3" x14ac:dyDescent="0.15">
      <c r="A94" s="2" t="s">
        <v>262</v>
      </c>
      <c r="B94" s="10">
        <f>IFERROR((B51+B52+B53)/(B81+B82),0)</f>
        <v>1.3382463473207575</v>
      </c>
      <c r="C94" s="30">
        <f>IFERROR((C51+C52+C53)/(C81+C82),0)</f>
        <v>0.73461891643709809</v>
      </c>
    </row>
    <row r="95" spans="1:3" ht="21" x14ac:dyDescent="0.15">
      <c r="A95" s="2" t="s">
        <v>283</v>
      </c>
      <c r="B95" s="11">
        <v>0.67</v>
      </c>
      <c r="C95" s="31">
        <v>0.67</v>
      </c>
    </row>
    <row r="96" spans="1:3" ht="21" x14ac:dyDescent="0.15">
      <c r="A96" s="2" t="s">
        <v>282</v>
      </c>
      <c r="B96" s="11">
        <v>1.5</v>
      </c>
      <c r="C96" s="31">
        <v>1.5</v>
      </c>
    </row>
    <row r="97" spans="1:3" ht="21" x14ac:dyDescent="0.15">
      <c r="A97" s="2" t="s">
        <v>335</v>
      </c>
      <c r="B97" s="14">
        <f>IF(AND(B94&gt;=B95,B94&lt;=B96),1,0)</f>
        <v>1</v>
      </c>
      <c r="C97" s="34">
        <f>IF(AND(C94&gt;=C95,C94&lt;=C96),1,0)</f>
        <v>1</v>
      </c>
    </row>
    <row r="98" spans="1:3" ht="21" x14ac:dyDescent="0.15">
      <c r="A98" s="2" t="s">
        <v>261</v>
      </c>
      <c r="B98" s="14">
        <f>B88*IF(B93=1,B92,1)*B97</f>
        <v>1</v>
      </c>
      <c r="C98" s="34">
        <f>C88*IF(C93=1,C92,1)*C97</f>
        <v>0</v>
      </c>
    </row>
    <row r="99" spans="1:3" x14ac:dyDescent="0.15">
      <c r="A99" s="2" t="s">
        <v>207</v>
      </c>
      <c r="B99" s="7">
        <f t="shared" ref="B99:C101" si="0">IF(B$59="Estimation",B74,B44)</f>
        <v>168.9</v>
      </c>
      <c r="C99" s="27">
        <f t="shared" si="0"/>
        <v>0</v>
      </c>
    </row>
    <row r="100" spans="1:3" x14ac:dyDescent="0.15">
      <c r="A100" s="2" t="s">
        <v>206</v>
      </c>
      <c r="B100" s="7">
        <f t="shared" si="0"/>
        <v>0</v>
      </c>
      <c r="C100" s="27">
        <f t="shared" si="0"/>
        <v>46.2</v>
      </c>
    </row>
    <row r="101" spans="1:3" x14ac:dyDescent="0.15">
      <c r="A101" s="2" t="s">
        <v>205</v>
      </c>
      <c r="B101" s="7">
        <f t="shared" si="0"/>
        <v>141.19999999999999</v>
      </c>
      <c r="C101" s="27">
        <f t="shared" si="0"/>
        <v>40.42</v>
      </c>
    </row>
    <row r="102" spans="1:3" x14ac:dyDescent="0.15">
      <c r="A102" s="2" t="s">
        <v>204</v>
      </c>
      <c r="B102" s="7">
        <f>IF(B$59="Estimation",IF(B78="Soil",0,B77),B47)</f>
        <v>8.6999999999999993</v>
      </c>
      <c r="C102" s="27">
        <f>IF(C$59="Estimation",IF(C78="Soil",0,C77),C47)</f>
        <v>0</v>
      </c>
    </row>
    <row r="103" spans="1:3" x14ac:dyDescent="0.15">
      <c r="A103" s="2" t="s">
        <v>203</v>
      </c>
      <c r="B103" s="7">
        <f>IF(B$59="Estimation",B77-B102,B48)</f>
        <v>0</v>
      </c>
      <c r="C103" s="27">
        <f>IF(C$59="Estimation",C77-C102,C48)</f>
        <v>0</v>
      </c>
    </row>
    <row r="104" spans="1:3" x14ac:dyDescent="0.15">
      <c r="A104" s="2" t="s">
        <v>202</v>
      </c>
      <c r="B104" s="7">
        <f>IF(B$59="Estimation",IF(B80="Soil",0,B79),B49)</f>
        <v>115.8</v>
      </c>
      <c r="C104" s="27">
        <f>IF(C$59="Estimation",IF(C80="Soil",0,C79),C49)</f>
        <v>46.2</v>
      </c>
    </row>
    <row r="105" spans="1:3" x14ac:dyDescent="0.15">
      <c r="A105" s="2" t="s">
        <v>201</v>
      </c>
      <c r="B105" s="7">
        <f>IF(B$59="Estimation",B79-B104,B50)</f>
        <v>0</v>
      </c>
      <c r="C105" s="27">
        <f>IF(C$59="Estimation",C79-C104,C50)</f>
        <v>0</v>
      </c>
    </row>
    <row r="106" spans="1:3" x14ac:dyDescent="0.15">
      <c r="A106" s="2" t="s">
        <v>200</v>
      </c>
      <c r="B106" s="7">
        <f>IF(B$59="Estimation",B81,B51)</f>
        <v>27.1</v>
      </c>
      <c r="C106" s="27">
        <f>IF(C$59="Estimation",C81,C51)</f>
        <v>13.52</v>
      </c>
    </row>
    <row r="107" spans="1:3" x14ac:dyDescent="0.15">
      <c r="A107" s="2" t="s">
        <v>199</v>
      </c>
      <c r="B107" s="7">
        <f>IF(B$59="Estimation",0,B52)</f>
        <v>0</v>
      </c>
      <c r="C107" s="27">
        <f>IF(C$59="Estimation",0,C52)</f>
        <v>0</v>
      </c>
    </row>
    <row r="108" spans="1:3" x14ac:dyDescent="0.15">
      <c r="A108" s="2" t="s">
        <v>198</v>
      </c>
      <c r="B108" s="7">
        <f>IF(B$59="Estimation",B82,B53)</f>
        <v>2.1</v>
      </c>
      <c r="C108" s="27">
        <f>IF(C$59="Estimation",C82,C53)</f>
        <v>2</v>
      </c>
    </row>
    <row r="109" spans="1:3" x14ac:dyDescent="0.15">
      <c r="A109" s="2" t="s">
        <v>252</v>
      </c>
      <c r="B109" s="10">
        <f>IF(B$59="Estimation",0,B54)</f>
        <v>0</v>
      </c>
      <c r="C109" s="35">
        <f>IF(C$59="Estimation",0,C54)</f>
        <v>0</v>
      </c>
    </row>
    <row r="110" spans="1:3" x14ac:dyDescent="0.15">
      <c r="A110" s="2" t="s">
        <v>251</v>
      </c>
      <c r="B110" s="10">
        <f>IF(B$59="Estimation",0.5*SUM(B$106:B$107),B55)</f>
        <v>5.7</v>
      </c>
      <c r="C110" s="35">
        <f>IF(C$59="Estimation",0.5*SUM(C$106:C$107),C55)</f>
        <v>0</v>
      </c>
    </row>
    <row r="111" spans="1:3" x14ac:dyDescent="0.15">
      <c r="A111" s="2" t="s">
        <v>250</v>
      </c>
      <c r="B111" s="10">
        <f>IF(B$59="Estimation",0,B56)</f>
        <v>6.3</v>
      </c>
      <c r="C111" s="35">
        <f>IF(C$59="Estimation",0,C56)</f>
        <v>8.1300000000000008</v>
      </c>
    </row>
    <row r="112" spans="1:3" x14ac:dyDescent="0.15">
      <c r="A112" s="2" t="s">
        <v>249</v>
      </c>
      <c r="B112" s="10">
        <f>IF(B$59="Estimation",0.5*SUM(B$106:B$107),B57)</f>
        <v>8.9</v>
      </c>
      <c r="C112" s="35">
        <f>IF(C$59="Estimation",0.5*SUM(C$106:C$107),C57)</f>
        <v>0</v>
      </c>
    </row>
    <row r="113" spans="1:3" x14ac:dyDescent="0.15">
      <c r="A113" s="2" t="s">
        <v>248</v>
      </c>
      <c r="B113" s="10">
        <f>IF(B$59="Estimation",0,B58)</f>
        <v>4.0999999999999996</v>
      </c>
      <c r="C113" s="35">
        <f>IF(C$59="Estimation",0,C58)</f>
        <v>5.39</v>
      </c>
    </row>
    <row r="114" spans="1:3" ht="21" x14ac:dyDescent="0.15">
      <c r="A114" s="2" t="s">
        <v>334</v>
      </c>
      <c r="B114" s="5" t="s">
        <v>288</v>
      </c>
      <c r="C114" s="25" t="s">
        <v>288</v>
      </c>
    </row>
    <row r="115" spans="1:3" ht="21" x14ac:dyDescent="0.15">
      <c r="A115" s="2" t="s">
        <v>333</v>
      </c>
      <c r="B115" s="5">
        <v>0</v>
      </c>
      <c r="C115" s="25">
        <v>0</v>
      </c>
    </row>
    <row r="116" spans="1:3" x14ac:dyDescent="0.15">
      <c r="A116" s="2" t="s">
        <v>55</v>
      </c>
      <c r="B116" s="5" t="s">
        <v>288</v>
      </c>
      <c r="C116" s="25" t="s">
        <v>288</v>
      </c>
    </row>
    <row r="117" spans="1:3" x14ac:dyDescent="0.15">
      <c r="A117" s="2" t="s">
        <v>114</v>
      </c>
      <c r="B117" s="5" t="s">
        <v>293</v>
      </c>
      <c r="C117" s="25" t="s">
        <v>377</v>
      </c>
    </row>
    <row r="118" spans="1:3" x14ac:dyDescent="0.15">
      <c r="A118" s="2" t="s">
        <v>116</v>
      </c>
      <c r="B118" s="5" t="s">
        <v>300</v>
      </c>
      <c r="C118" s="25" t="s">
        <v>300</v>
      </c>
    </row>
    <row r="119" spans="1:3" x14ac:dyDescent="0.15">
      <c r="A119" s="2" t="s">
        <v>118</v>
      </c>
      <c r="B119" s="5" t="s">
        <v>302</v>
      </c>
      <c r="C119" s="25" t="s">
        <v>302</v>
      </c>
    </row>
    <row r="120" spans="1:3" x14ac:dyDescent="0.15">
      <c r="A120" s="2" t="s">
        <v>122</v>
      </c>
      <c r="B120" s="5" t="s">
        <v>303</v>
      </c>
      <c r="C120" s="25" t="s">
        <v>302</v>
      </c>
    </row>
    <row r="121" spans="1:3" x14ac:dyDescent="0.15">
      <c r="A121" s="2" t="s">
        <v>126</v>
      </c>
      <c r="B121" s="5" t="s">
        <v>302</v>
      </c>
      <c r="C121" s="25" t="s">
        <v>302</v>
      </c>
    </row>
    <row r="122" spans="1:3" x14ac:dyDescent="0.15">
      <c r="A122" s="2" t="s">
        <v>130</v>
      </c>
      <c r="B122" s="5" t="s">
        <v>301</v>
      </c>
      <c r="C122" s="25" t="s">
        <v>301</v>
      </c>
    </row>
    <row r="123" spans="1:3" x14ac:dyDescent="0.15">
      <c r="A123" s="2" t="s">
        <v>134</v>
      </c>
      <c r="B123" s="5" t="s">
        <v>301</v>
      </c>
      <c r="C123" s="25" t="s">
        <v>301</v>
      </c>
    </row>
    <row r="124" spans="1:3" x14ac:dyDescent="0.15">
      <c r="A124" s="2" t="s">
        <v>138</v>
      </c>
      <c r="B124" s="5" t="s">
        <v>292</v>
      </c>
      <c r="C124" s="25" t="s">
        <v>292</v>
      </c>
    </row>
    <row r="125" spans="1:3" x14ac:dyDescent="0.15">
      <c r="A125" s="2" t="s">
        <v>141</v>
      </c>
      <c r="B125" s="5" t="s">
        <v>292</v>
      </c>
      <c r="C125" s="25" t="s">
        <v>292</v>
      </c>
    </row>
    <row r="126" spans="1:3" x14ac:dyDescent="0.15">
      <c r="A126" s="2" t="s">
        <v>149</v>
      </c>
      <c r="B126" s="5" t="s">
        <v>291</v>
      </c>
      <c r="C126" s="25" t="s">
        <v>291</v>
      </c>
    </row>
    <row r="127" spans="1:3" ht="21" x14ac:dyDescent="0.15">
      <c r="A127" s="2" t="s">
        <v>115</v>
      </c>
      <c r="B127" s="5" t="s">
        <v>298</v>
      </c>
      <c r="C127" s="25" t="s">
        <v>298</v>
      </c>
    </row>
    <row r="128" spans="1:3" ht="21" x14ac:dyDescent="0.15">
      <c r="A128" s="2" t="s">
        <v>117</v>
      </c>
      <c r="B128" s="5" t="s">
        <v>299</v>
      </c>
      <c r="C128" s="25" t="s">
        <v>299</v>
      </c>
    </row>
    <row r="129" spans="1:3" ht="21" x14ac:dyDescent="0.15">
      <c r="A129" s="2" t="s">
        <v>120</v>
      </c>
      <c r="B129" s="5" t="s">
        <v>298</v>
      </c>
      <c r="C129" s="25" t="s">
        <v>298</v>
      </c>
    </row>
    <row r="130" spans="1:3" ht="21" x14ac:dyDescent="0.15">
      <c r="A130" s="2" t="s">
        <v>124</v>
      </c>
      <c r="B130" s="5" t="s">
        <v>297</v>
      </c>
      <c r="C130" s="25" t="s">
        <v>297</v>
      </c>
    </row>
    <row r="131" spans="1:3" ht="21" x14ac:dyDescent="0.15">
      <c r="A131" s="2" t="s">
        <v>128</v>
      </c>
      <c r="B131" s="5" t="s">
        <v>296</v>
      </c>
      <c r="C131" s="25" t="s">
        <v>296</v>
      </c>
    </row>
    <row r="132" spans="1:3" ht="21" x14ac:dyDescent="0.15">
      <c r="A132" s="2" t="s">
        <v>132</v>
      </c>
      <c r="B132" s="5" t="s">
        <v>297</v>
      </c>
      <c r="C132" s="25" t="s">
        <v>297</v>
      </c>
    </row>
    <row r="133" spans="1:3" ht="21" x14ac:dyDescent="0.15">
      <c r="A133" s="2" t="s">
        <v>136</v>
      </c>
      <c r="B133" s="5" t="s">
        <v>296</v>
      </c>
      <c r="C133" s="25" t="s">
        <v>296</v>
      </c>
    </row>
    <row r="134" spans="1:3" ht="21" x14ac:dyDescent="0.15">
      <c r="A134" s="2" t="s">
        <v>332</v>
      </c>
      <c r="B134" s="5">
        <v>0.1</v>
      </c>
      <c r="C134" s="24">
        <v>0.1</v>
      </c>
    </row>
    <row r="135" spans="1:3" ht="21" x14ac:dyDescent="0.15">
      <c r="A135" s="2" t="s">
        <v>331</v>
      </c>
      <c r="B135" s="5">
        <v>0</v>
      </c>
      <c r="C135" s="24">
        <v>0</v>
      </c>
    </row>
    <row r="136" spans="1:3" x14ac:dyDescent="0.15">
      <c r="A136" s="2" t="s">
        <v>30</v>
      </c>
      <c r="B136" s="5">
        <v>0.2</v>
      </c>
      <c r="C136" s="24">
        <v>0.2</v>
      </c>
    </row>
    <row r="137" spans="1:3" x14ac:dyDescent="0.15">
      <c r="A137" s="2" t="s">
        <v>192</v>
      </c>
      <c r="B137" s="5">
        <v>0.8</v>
      </c>
      <c r="C137" s="24">
        <v>0.6</v>
      </c>
    </row>
    <row r="138" spans="1:3" x14ac:dyDescent="0.15">
      <c r="A138" s="2" t="s">
        <v>193</v>
      </c>
      <c r="B138" s="5">
        <v>0.6</v>
      </c>
      <c r="C138" s="24">
        <v>0.6</v>
      </c>
    </row>
    <row r="139" spans="1:3" x14ac:dyDescent="0.15">
      <c r="A139" s="2" t="s">
        <v>119</v>
      </c>
      <c r="B139" s="5">
        <v>1.2</v>
      </c>
      <c r="C139" s="24">
        <v>1.2</v>
      </c>
    </row>
    <row r="140" spans="1:3" x14ac:dyDescent="0.15">
      <c r="A140" s="2" t="s">
        <v>123</v>
      </c>
      <c r="B140" s="5">
        <v>0.8</v>
      </c>
      <c r="C140" s="24">
        <v>1.2</v>
      </c>
    </row>
    <row r="141" spans="1:3" x14ac:dyDescent="0.15">
      <c r="A141" s="2" t="s">
        <v>127</v>
      </c>
      <c r="B141" s="5">
        <v>1.2</v>
      </c>
      <c r="C141" s="24">
        <v>1.2</v>
      </c>
    </row>
    <row r="142" spans="1:3" x14ac:dyDescent="0.15">
      <c r="A142" s="2" t="s">
        <v>131</v>
      </c>
      <c r="B142" s="5">
        <v>1.6</v>
      </c>
      <c r="C142" s="24">
        <v>1.6</v>
      </c>
    </row>
    <row r="143" spans="1:3" x14ac:dyDescent="0.15">
      <c r="A143" s="2" t="s">
        <v>135</v>
      </c>
      <c r="B143" s="5">
        <v>1.6</v>
      </c>
      <c r="C143" s="24">
        <v>1.6</v>
      </c>
    </row>
    <row r="144" spans="1:3" x14ac:dyDescent="0.15">
      <c r="A144" s="2" t="s">
        <v>139</v>
      </c>
      <c r="B144" s="5">
        <v>2.8</v>
      </c>
      <c r="C144" s="24">
        <v>2.8</v>
      </c>
    </row>
    <row r="145" spans="1:3" x14ac:dyDescent="0.15">
      <c r="A145" s="2" t="s">
        <v>142</v>
      </c>
      <c r="B145" s="5">
        <v>2.8</v>
      </c>
      <c r="C145" s="24">
        <v>2.8</v>
      </c>
    </row>
    <row r="146" spans="1:3" x14ac:dyDescent="0.15">
      <c r="A146" s="2" t="s">
        <v>150</v>
      </c>
      <c r="B146" s="5">
        <v>3</v>
      </c>
      <c r="C146" s="24">
        <v>3</v>
      </c>
    </row>
    <row r="147" spans="1:3" x14ac:dyDescent="0.15">
      <c r="A147" s="2" t="s">
        <v>330</v>
      </c>
      <c r="B147" s="5">
        <v>0.75</v>
      </c>
      <c r="C147" s="24">
        <v>0.75</v>
      </c>
    </row>
    <row r="148" spans="1:3" x14ac:dyDescent="0.15">
      <c r="A148" s="2" t="s">
        <v>329</v>
      </c>
      <c r="B148" s="5">
        <v>0.75</v>
      </c>
      <c r="C148" s="24">
        <v>0.75</v>
      </c>
    </row>
    <row r="149" spans="1:3" x14ac:dyDescent="0.15">
      <c r="A149" s="2" t="s">
        <v>171</v>
      </c>
      <c r="B149" s="5">
        <v>0.05</v>
      </c>
      <c r="C149" s="24">
        <v>0.05</v>
      </c>
    </row>
    <row r="150" spans="1:3" x14ac:dyDescent="0.15">
      <c r="A150" s="2" t="s">
        <v>172</v>
      </c>
      <c r="B150" s="5">
        <v>0.05</v>
      </c>
      <c r="C150" s="24">
        <v>0.05</v>
      </c>
    </row>
    <row r="151" spans="1:3" x14ac:dyDescent="0.15">
      <c r="A151" s="2" t="s">
        <v>181</v>
      </c>
      <c r="B151" s="5">
        <v>0</v>
      </c>
      <c r="C151" s="24">
        <v>0</v>
      </c>
    </row>
    <row r="152" spans="1:3" x14ac:dyDescent="0.15">
      <c r="A152" s="2" t="s">
        <v>182</v>
      </c>
      <c r="B152" s="5">
        <v>0.05</v>
      </c>
      <c r="C152" s="24">
        <v>0</v>
      </c>
    </row>
    <row r="153" spans="1:3" x14ac:dyDescent="0.15">
      <c r="A153" s="2" t="s">
        <v>183</v>
      </c>
      <c r="B153" s="5">
        <v>0</v>
      </c>
      <c r="C153" s="24">
        <v>0</v>
      </c>
    </row>
    <row r="154" spans="1:3" x14ac:dyDescent="0.15">
      <c r="A154" s="2" t="s">
        <v>184</v>
      </c>
      <c r="B154" s="5">
        <v>0.01</v>
      </c>
      <c r="C154" s="24">
        <v>0.01</v>
      </c>
    </row>
    <row r="155" spans="1:3" x14ac:dyDescent="0.15">
      <c r="A155" s="2" t="s">
        <v>185</v>
      </c>
      <c r="B155" s="5">
        <v>0.01</v>
      </c>
      <c r="C155" s="24">
        <v>0.01</v>
      </c>
    </row>
    <row r="156" spans="1:3" ht="21" x14ac:dyDescent="0.15">
      <c r="A156" s="2" t="s">
        <v>158</v>
      </c>
      <c r="B156" s="5">
        <v>0</v>
      </c>
      <c r="C156" s="24">
        <v>0</v>
      </c>
    </row>
    <row r="157" spans="1:3" ht="21" x14ac:dyDescent="0.15">
      <c r="A157" s="2" t="s">
        <v>160</v>
      </c>
      <c r="B157" s="5">
        <v>0</v>
      </c>
      <c r="C157" s="24">
        <v>0.3</v>
      </c>
    </row>
    <row r="158" spans="1:3" ht="21" x14ac:dyDescent="0.15">
      <c r="A158" s="2" t="s">
        <v>162</v>
      </c>
      <c r="B158" s="5">
        <v>0</v>
      </c>
      <c r="C158" s="24">
        <v>0</v>
      </c>
    </row>
    <row r="159" spans="1:3" ht="21" x14ac:dyDescent="0.15">
      <c r="A159" s="2" t="s">
        <v>71</v>
      </c>
      <c r="B159" s="5">
        <v>0</v>
      </c>
      <c r="C159" s="24">
        <v>0</v>
      </c>
    </row>
    <row r="160" spans="1:3" ht="21" x14ac:dyDescent="0.15">
      <c r="A160" s="2" t="s">
        <v>73</v>
      </c>
      <c r="B160" s="5">
        <v>0.3</v>
      </c>
      <c r="C160" s="24">
        <v>0</v>
      </c>
    </row>
    <row r="161" spans="1:3" ht="21" x14ac:dyDescent="0.15">
      <c r="A161" s="2" t="s">
        <v>75</v>
      </c>
      <c r="B161" s="5">
        <v>0.3</v>
      </c>
      <c r="C161" s="24">
        <v>0.3</v>
      </c>
    </row>
    <row r="162" spans="1:3" ht="21" x14ac:dyDescent="0.15">
      <c r="A162" s="2" t="s">
        <v>77</v>
      </c>
      <c r="B162" s="5">
        <v>0</v>
      </c>
      <c r="C162" s="24">
        <v>0</v>
      </c>
    </row>
    <row r="163" spans="1:3" x14ac:dyDescent="0.15">
      <c r="A163" s="2" t="s">
        <v>159</v>
      </c>
      <c r="B163" s="5">
        <v>1</v>
      </c>
      <c r="C163" s="24">
        <v>0</v>
      </c>
    </row>
    <row r="164" spans="1:3" x14ac:dyDescent="0.15">
      <c r="A164" s="2" t="s">
        <v>161</v>
      </c>
      <c r="B164" s="5">
        <v>0</v>
      </c>
      <c r="C164" s="24">
        <v>1</v>
      </c>
    </row>
    <row r="165" spans="1:3" x14ac:dyDescent="0.15">
      <c r="A165" s="2" t="s">
        <v>163</v>
      </c>
      <c r="B165" s="5">
        <v>1</v>
      </c>
      <c r="C165" s="24">
        <v>1</v>
      </c>
    </row>
    <row r="166" spans="1:3" x14ac:dyDescent="0.15">
      <c r="A166" s="2" t="s">
        <v>72</v>
      </c>
      <c r="B166" s="5">
        <v>0</v>
      </c>
      <c r="C166" s="24">
        <v>0</v>
      </c>
    </row>
    <row r="167" spans="1:3" x14ac:dyDescent="0.15">
      <c r="A167" s="2" t="s">
        <v>74</v>
      </c>
      <c r="B167" s="5">
        <v>0.5</v>
      </c>
      <c r="C167" s="24">
        <v>0</v>
      </c>
    </row>
    <row r="168" spans="1:3" x14ac:dyDescent="0.15">
      <c r="A168" s="2" t="s">
        <v>76</v>
      </c>
      <c r="B168" s="5">
        <v>0.5</v>
      </c>
      <c r="C168" s="24">
        <v>0.5</v>
      </c>
    </row>
    <row r="169" spans="1:3" x14ac:dyDescent="0.15">
      <c r="A169" s="2" t="s">
        <v>78</v>
      </c>
      <c r="B169" s="5">
        <v>0</v>
      </c>
      <c r="C169" s="24">
        <v>0</v>
      </c>
    </row>
    <row r="170" spans="1:3" x14ac:dyDescent="0.15">
      <c r="A170" s="2" t="s">
        <v>194</v>
      </c>
      <c r="B170" s="5">
        <v>0</v>
      </c>
      <c r="C170" s="25">
        <v>0</v>
      </c>
    </row>
    <row r="171" spans="1:3" x14ac:dyDescent="0.15">
      <c r="A171" s="2" t="s">
        <v>80</v>
      </c>
      <c r="B171" s="5">
        <v>0</v>
      </c>
      <c r="C171" s="25">
        <v>0</v>
      </c>
    </row>
    <row r="172" spans="1:3" x14ac:dyDescent="0.15">
      <c r="A172" s="2" t="s">
        <v>188</v>
      </c>
      <c r="B172" s="5">
        <v>0</v>
      </c>
      <c r="C172" s="25">
        <v>0</v>
      </c>
    </row>
    <row r="173" spans="1:3" x14ac:dyDescent="0.15">
      <c r="A173" s="2" t="s">
        <v>46</v>
      </c>
      <c r="B173" s="5">
        <v>0</v>
      </c>
      <c r="C173" s="25">
        <v>0</v>
      </c>
    </row>
    <row r="174" spans="1:3" x14ac:dyDescent="0.15">
      <c r="A174" s="2" t="s">
        <v>47</v>
      </c>
      <c r="B174" s="5">
        <v>0</v>
      </c>
      <c r="C174" s="25">
        <v>0</v>
      </c>
    </row>
    <row r="175" spans="1:3" x14ac:dyDescent="0.15">
      <c r="A175" s="2" t="s">
        <v>48</v>
      </c>
      <c r="B175" s="5">
        <v>0</v>
      </c>
      <c r="C175" s="25">
        <v>0</v>
      </c>
    </row>
    <row r="176" spans="1:3" x14ac:dyDescent="0.15">
      <c r="A176" s="2" t="s">
        <v>49</v>
      </c>
      <c r="B176" s="5">
        <v>0</v>
      </c>
      <c r="C176" s="25">
        <v>0</v>
      </c>
    </row>
    <row r="177" spans="1:3" x14ac:dyDescent="0.15">
      <c r="A177" s="2" t="s">
        <v>50</v>
      </c>
      <c r="B177" s="5">
        <v>0</v>
      </c>
      <c r="C177" s="25">
        <v>0</v>
      </c>
    </row>
    <row r="178" spans="1:3" x14ac:dyDescent="0.15">
      <c r="A178" s="2" t="s">
        <v>51</v>
      </c>
      <c r="B178" s="5">
        <v>0</v>
      </c>
      <c r="C178" s="25">
        <v>0</v>
      </c>
    </row>
    <row r="179" spans="1:3" x14ac:dyDescent="0.15">
      <c r="A179" s="2" t="s">
        <v>52</v>
      </c>
      <c r="B179" s="5">
        <v>0</v>
      </c>
      <c r="C179" s="25">
        <v>0</v>
      </c>
    </row>
    <row r="180" spans="1:3" ht="21" x14ac:dyDescent="0.15">
      <c r="A180" s="2" t="s">
        <v>222</v>
      </c>
      <c r="B180" s="5">
        <v>0</v>
      </c>
      <c r="C180" s="24">
        <v>0</v>
      </c>
    </row>
    <row r="181" spans="1:3" ht="21" x14ac:dyDescent="0.15">
      <c r="A181" s="2" t="s">
        <v>221</v>
      </c>
      <c r="B181" s="5">
        <v>0</v>
      </c>
      <c r="C181" s="24">
        <v>0</v>
      </c>
    </row>
    <row r="182" spans="1:3" ht="21" x14ac:dyDescent="0.15">
      <c r="A182" s="2" t="s">
        <v>220</v>
      </c>
      <c r="B182" s="5">
        <v>0</v>
      </c>
      <c r="C182" s="24">
        <v>0</v>
      </c>
    </row>
    <row r="183" spans="1:3" ht="21" x14ac:dyDescent="0.15">
      <c r="A183" s="2" t="s">
        <v>219</v>
      </c>
      <c r="B183" s="5">
        <v>0</v>
      </c>
      <c r="C183" s="24">
        <v>0</v>
      </c>
    </row>
    <row r="184" spans="1:3" ht="21" x14ac:dyDescent="0.15">
      <c r="A184" s="2" t="s">
        <v>218</v>
      </c>
      <c r="B184" s="5">
        <v>0</v>
      </c>
      <c r="C184" s="24">
        <v>0</v>
      </c>
    </row>
    <row r="185" spans="1:3" ht="21" x14ac:dyDescent="0.15">
      <c r="A185" s="2" t="s">
        <v>217</v>
      </c>
      <c r="B185" s="5">
        <v>0</v>
      </c>
      <c r="C185" s="24">
        <v>0</v>
      </c>
    </row>
    <row r="186" spans="1:3" ht="21" x14ac:dyDescent="0.15">
      <c r="A186" s="2" t="s">
        <v>216</v>
      </c>
      <c r="B186" s="5">
        <v>0</v>
      </c>
      <c r="C186" s="24">
        <v>0</v>
      </c>
    </row>
    <row r="187" spans="1:3" ht="21" x14ac:dyDescent="0.15">
      <c r="A187" s="2" t="s">
        <v>328</v>
      </c>
      <c r="B187" s="5">
        <v>0</v>
      </c>
      <c r="C187" s="24">
        <v>0</v>
      </c>
    </row>
    <row r="188" spans="1:3" ht="21" x14ac:dyDescent="0.15">
      <c r="A188" s="2" t="s">
        <v>327</v>
      </c>
      <c r="B188" s="5">
        <v>0</v>
      </c>
      <c r="C188" s="24">
        <v>0</v>
      </c>
    </row>
    <row r="189" spans="1:3" ht="21" x14ac:dyDescent="0.15">
      <c r="A189" s="2" t="s">
        <v>326</v>
      </c>
      <c r="B189" s="5">
        <v>0</v>
      </c>
      <c r="C189" s="24">
        <v>0</v>
      </c>
    </row>
    <row r="190" spans="1:3" ht="21" x14ac:dyDescent="0.15">
      <c r="A190" s="2" t="s">
        <v>325</v>
      </c>
      <c r="B190" s="5">
        <v>0</v>
      </c>
      <c r="C190" s="24">
        <v>0</v>
      </c>
    </row>
    <row r="191" spans="1:3" ht="21" x14ac:dyDescent="0.15">
      <c r="A191" s="2" t="s">
        <v>324</v>
      </c>
      <c r="B191" s="5">
        <v>0</v>
      </c>
      <c r="C191" s="24">
        <v>0</v>
      </c>
    </row>
    <row r="192" spans="1:3" ht="21" x14ac:dyDescent="0.15">
      <c r="A192" s="2" t="s">
        <v>215</v>
      </c>
      <c r="B192" s="5">
        <v>0</v>
      </c>
      <c r="C192" s="24">
        <v>0</v>
      </c>
    </row>
    <row r="193" spans="1:3" ht="21" x14ac:dyDescent="0.15">
      <c r="A193" s="2" t="s">
        <v>214</v>
      </c>
      <c r="B193" s="5">
        <v>0</v>
      </c>
      <c r="C193" s="24">
        <v>0</v>
      </c>
    </row>
    <row r="194" spans="1:3" ht="21" x14ac:dyDescent="0.15">
      <c r="A194" s="2" t="s">
        <v>213</v>
      </c>
      <c r="B194" s="5">
        <v>0</v>
      </c>
      <c r="C194" s="24">
        <v>0</v>
      </c>
    </row>
    <row r="195" spans="1:3" ht="21" x14ac:dyDescent="0.15">
      <c r="A195" s="2" t="s">
        <v>212</v>
      </c>
      <c r="B195" s="5">
        <v>0</v>
      </c>
      <c r="C195" s="24">
        <v>0</v>
      </c>
    </row>
    <row r="196" spans="1:3" ht="21" x14ac:dyDescent="0.15">
      <c r="A196" s="2" t="s">
        <v>211</v>
      </c>
      <c r="B196" s="5">
        <v>0</v>
      </c>
      <c r="C196" s="24">
        <v>0</v>
      </c>
    </row>
    <row r="197" spans="1:3" ht="21" x14ac:dyDescent="0.15">
      <c r="A197" s="2" t="s">
        <v>210</v>
      </c>
      <c r="B197" s="5">
        <v>0</v>
      </c>
      <c r="C197" s="24">
        <v>0</v>
      </c>
    </row>
    <row r="198" spans="1:3" ht="21" x14ac:dyDescent="0.15">
      <c r="A198" s="2" t="s">
        <v>209</v>
      </c>
      <c r="B198" s="5">
        <v>0</v>
      </c>
      <c r="C198" s="24">
        <v>0</v>
      </c>
    </row>
    <row r="199" spans="1:3" ht="21" x14ac:dyDescent="0.15">
      <c r="A199" s="2" t="s">
        <v>323</v>
      </c>
      <c r="B199" s="5">
        <v>0</v>
      </c>
      <c r="C199" s="24">
        <v>0</v>
      </c>
    </row>
    <row r="200" spans="1:3" ht="21" x14ac:dyDescent="0.15">
      <c r="A200" s="2" t="s">
        <v>322</v>
      </c>
      <c r="B200" s="5">
        <v>0</v>
      </c>
      <c r="C200" s="24">
        <v>0</v>
      </c>
    </row>
    <row r="201" spans="1:3" ht="21" x14ac:dyDescent="0.15">
      <c r="A201" s="2" t="s">
        <v>321</v>
      </c>
      <c r="B201" s="5">
        <v>0</v>
      </c>
      <c r="C201" s="24">
        <v>0</v>
      </c>
    </row>
    <row r="202" spans="1:3" ht="21" x14ac:dyDescent="0.15">
      <c r="A202" s="2" t="s">
        <v>320</v>
      </c>
      <c r="B202" s="5">
        <v>0</v>
      </c>
      <c r="C202" s="24">
        <v>0</v>
      </c>
    </row>
    <row r="203" spans="1:3" ht="21" x14ac:dyDescent="0.15">
      <c r="A203" s="2" t="s">
        <v>319</v>
      </c>
      <c r="B203" s="5">
        <v>0</v>
      </c>
      <c r="C203" s="24">
        <v>0</v>
      </c>
    </row>
    <row r="204" spans="1:3" ht="21" x14ac:dyDescent="0.15">
      <c r="A204" s="2" t="s">
        <v>318</v>
      </c>
      <c r="B204" s="5">
        <v>0</v>
      </c>
      <c r="C204" s="24">
        <v>0</v>
      </c>
    </row>
    <row r="205" spans="1:3" ht="21" x14ac:dyDescent="0.15">
      <c r="A205" s="2" t="s">
        <v>317</v>
      </c>
      <c r="B205" s="5">
        <v>0</v>
      </c>
      <c r="C205" s="24">
        <v>0</v>
      </c>
    </row>
    <row r="206" spans="1:3" ht="21" x14ac:dyDescent="0.15">
      <c r="A206" s="2" t="s">
        <v>239</v>
      </c>
      <c r="B206" s="1">
        <f t="shared" ref="B206:B212" si="1">IF(B199&lt;&gt;0,B199,B192)</f>
        <v>0</v>
      </c>
      <c r="C206" s="36">
        <f t="shared" ref="C206:C212" si="2">IF(C199&lt;&gt;0,C199,C192)</f>
        <v>0</v>
      </c>
    </row>
    <row r="207" spans="1:3" ht="21" x14ac:dyDescent="0.15">
      <c r="A207" s="2" t="s">
        <v>238</v>
      </c>
      <c r="B207" s="1">
        <f t="shared" si="1"/>
        <v>0</v>
      </c>
      <c r="C207" s="36">
        <f t="shared" si="2"/>
        <v>0</v>
      </c>
    </row>
    <row r="208" spans="1:3" ht="21" x14ac:dyDescent="0.15">
      <c r="A208" s="2" t="s">
        <v>237</v>
      </c>
      <c r="B208" s="1">
        <f t="shared" si="1"/>
        <v>0</v>
      </c>
      <c r="C208" s="36">
        <f t="shared" si="2"/>
        <v>0</v>
      </c>
    </row>
    <row r="209" spans="1:3" ht="21" x14ac:dyDescent="0.15">
      <c r="A209" s="2" t="s">
        <v>236</v>
      </c>
      <c r="B209" s="1">
        <f t="shared" si="1"/>
        <v>0</v>
      </c>
      <c r="C209" s="36">
        <f t="shared" si="2"/>
        <v>0</v>
      </c>
    </row>
    <row r="210" spans="1:3" ht="21" x14ac:dyDescent="0.15">
      <c r="A210" s="2" t="s">
        <v>235</v>
      </c>
      <c r="B210" s="1">
        <f t="shared" si="1"/>
        <v>0</v>
      </c>
      <c r="C210" s="36">
        <f t="shared" si="2"/>
        <v>0</v>
      </c>
    </row>
    <row r="211" spans="1:3" ht="21" x14ac:dyDescent="0.15">
      <c r="A211" s="2" t="s">
        <v>234</v>
      </c>
      <c r="B211" s="1">
        <f t="shared" si="1"/>
        <v>0</v>
      </c>
      <c r="C211" s="36">
        <f t="shared" si="2"/>
        <v>0</v>
      </c>
    </row>
    <row r="212" spans="1:3" ht="21" x14ac:dyDescent="0.15">
      <c r="A212" s="2" t="s">
        <v>233</v>
      </c>
      <c r="B212" s="1">
        <f t="shared" si="1"/>
        <v>0</v>
      </c>
      <c r="C212" s="36">
        <f t="shared" si="2"/>
        <v>0</v>
      </c>
    </row>
    <row r="213" spans="1:3" x14ac:dyDescent="0.15">
      <c r="A213" s="2" t="s">
        <v>195</v>
      </c>
      <c r="B213" s="1">
        <f t="shared" ref="B213:B219" si="3">IFERROR(IF(B192&lt;&gt;0,B206/B192,1)*B180,0)</f>
        <v>0</v>
      </c>
      <c r="C213" s="36">
        <f t="shared" ref="C213:C219" si="4">IFERROR(IF(C192&lt;&gt;0,C206/C192,1)*C180,0)</f>
        <v>0</v>
      </c>
    </row>
    <row r="214" spans="1:3" x14ac:dyDescent="0.15">
      <c r="A214" s="2" t="s">
        <v>5</v>
      </c>
      <c r="B214" s="1">
        <f t="shared" si="3"/>
        <v>0</v>
      </c>
      <c r="C214" s="36">
        <f t="shared" si="4"/>
        <v>0</v>
      </c>
    </row>
    <row r="215" spans="1:3" x14ac:dyDescent="0.15">
      <c r="A215" s="2" t="s">
        <v>164</v>
      </c>
      <c r="B215" s="1">
        <f t="shared" si="3"/>
        <v>0</v>
      </c>
      <c r="C215" s="36">
        <f t="shared" si="4"/>
        <v>0</v>
      </c>
    </row>
    <row r="216" spans="1:3" x14ac:dyDescent="0.15">
      <c r="A216" s="2" t="s">
        <v>165</v>
      </c>
      <c r="B216" s="1">
        <f t="shared" si="3"/>
        <v>0</v>
      </c>
      <c r="C216" s="36">
        <f t="shared" si="4"/>
        <v>0</v>
      </c>
    </row>
    <row r="217" spans="1:3" x14ac:dyDescent="0.15">
      <c r="A217" s="2" t="s">
        <v>166</v>
      </c>
      <c r="B217" s="1">
        <f t="shared" si="3"/>
        <v>0</v>
      </c>
      <c r="C217" s="36">
        <f t="shared" si="4"/>
        <v>0</v>
      </c>
    </row>
    <row r="218" spans="1:3" x14ac:dyDescent="0.15">
      <c r="A218" s="2" t="s">
        <v>167</v>
      </c>
      <c r="B218" s="1">
        <f t="shared" si="3"/>
        <v>0</v>
      </c>
      <c r="C218" s="36">
        <f t="shared" si="4"/>
        <v>0</v>
      </c>
    </row>
    <row r="219" spans="1:3" x14ac:dyDescent="0.15">
      <c r="A219" s="2" t="s">
        <v>168</v>
      </c>
      <c r="B219" s="1">
        <f t="shared" si="3"/>
        <v>0</v>
      </c>
      <c r="C219" s="36">
        <f t="shared" si="4"/>
        <v>0</v>
      </c>
    </row>
    <row r="220" spans="1:3" x14ac:dyDescent="0.15">
      <c r="A220" s="2" t="s">
        <v>112</v>
      </c>
      <c r="B220" s="1">
        <f t="shared" ref="B220:C224" si="5">B187</f>
        <v>0</v>
      </c>
      <c r="C220" s="37">
        <f t="shared" si="5"/>
        <v>0</v>
      </c>
    </row>
    <row r="221" spans="1:3" x14ac:dyDescent="0.15">
      <c r="A221" s="2" t="s">
        <v>169</v>
      </c>
      <c r="B221" s="1">
        <f t="shared" si="5"/>
        <v>0</v>
      </c>
      <c r="C221" s="37">
        <f t="shared" si="5"/>
        <v>0</v>
      </c>
    </row>
    <row r="222" spans="1:3" x14ac:dyDescent="0.15">
      <c r="A222" s="2" t="s">
        <v>170</v>
      </c>
      <c r="B222" s="1">
        <f t="shared" si="5"/>
        <v>0</v>
      </c>
      <c r="C222" s="37">
        <f t="shared" si="5"/>
        <v>0</v>
      </c>
    </row>
    <row r="223" spans="1:3" x14ac:dyDescent="0.15">
      <c r="A223" s="2" t="s">
        <v>316</v>
      </c>
      <c r="B223" s="1">
        <f t="shared" si="5"/>
        <v>0</v>
      </c>
      <c r="C223" s="37">
        <f t="shared" si="5"/>
        <v>0</v>
      </c>
    </row>
    <row r="224" spans="1:3" x14ac:dyDescent="0.15">
      <c r="A224" s="2" t="s">
        <v>315</v>
      </c>
      <c r="B224" s="1">
        <f t="shared" si="5"/>
        <v>0</v>
      </c>
      <c r="C224" s="37">
        <f t="shared" si="5"/>
        <v>0</v>
      </c>
    </row>
    <row r="225" spans="1:3" x14ac:dyDescent="0.15">
      <c r="A225" s="2" t="s">
        <v>79</v>
      </c>
      <c r="B225" s="8">
        <v>0</v>
      </c>
      <c r="C225" s="28">
        <v>0</v>
      </c>
    </row>
    <row r="226" spans="1:3" x14ac:dyDescent="0.15">
      <c r="A226" s="2" t="s">
        <v>6</v>
      </c>
      <c r="B226" s="8">
        <v>0</v>
      </c>
      <c r="C226" s="28">
        <v>0</v>
      </c>
    </row>
    <row r="227" spans="1:3" x14ac:dyDescent="0.15">
      <c r="A227" s="2" t="s">
        <v>173</v>
      </c>
      <c r="B227" s="8">
        <v>0</v>
      </c>
      <c r="C227" s="28">
        <v>0</v>
      </c>
    </row>
    <row r="228" spans="1:3" x14ac:dyDescent="0.15">
      <c r="A228" s="2" t="s">
        <v>174</v>
      </c>
      <c r="B228" s="8">
        <v>0</v>
      </c>
      <c r="C228" s="28">
        <v>0</v>
      </c>
    </row>
    <row r="229" spans="1:3" x14ac:dyDescent="0.15">
      <c r="A229" s="2" t="s">
        <v>175</v>
      </c>
      <c r="B229" s="8">
        <v>0</v>
      </c>
      <c r="C229" s="28">
        <v>0</v>
      </c>
    </row>
    <row r="230" spans="1:3" x14ac:dyDescent="0.15">
      <c r="A230" s="2" t="s">
        <v>176</v>
      </c>
      <c r="B230" s="8">
        <v>0</v>
      </c>
      <c r="C230" s="28">
        <v>0</v>
      </c>
    </row>
    <row r="231" spans="1:3" x14ac:dyDescent="0.15">
      <c r="A231" s="2" t="s">
        <v>177</v>
      </c>
      <c r="B231" s="8">
        <v>0</v>
      </c>
      <c r="C231" s="28">
        <v>0</v>
      </c>
    </row>
    <row r="232" spans="1:3" ht="21" x14ac:dyDescent="0.15">
      <c r="A232" s="2" t="s">
        <v>178</v>
      </c>
      <c r="B232" s="8">
        <v>0</v>
      </c>
      <c r="C232" s="28">
        <v>0</v>
      </c>
    </row>
    <row r="233" spans="1:3" ht="21" x14ac:dyDescent="0.15">
      <c r="A233" s="2" t="s">
        <v>186</v>
      </c>
      <c r="B233" s="8">
        <v>0</v>
      </c>
      <c r="C233" s="28">
        <v>0</v>
      </c>
    </row>
    <row r="234" spans="1:3" x14ac:dyDescent="0.15">
      <c r="A234" s="2" t="s">
        <v>187</v>
      </c>
      <c r="B234" s="8">
        <v>0</v>
      </c>
      <c r="C234" s="28">
        <v>0</v>
      </c>
    </row>
    <row r="235" spans="1:3" x14ac:dyDescent="0.15">
      <c r="A235" s="2" t="s">
        <v>232</v>
      </c>
      <c r="B235" s="15">
        <v>1</v>
      </c>
      <c r="C235" s="38">
        <v>1</v>
      </c>
    </row>
    <row r="236" spans="1:3" x14ac:dyDescent="0.15">
      <c r="A236" s="2" t="s">
        <v>231</v>
      </c>
      <c r="B236" s="15">
        <v>1</v>
      </c>
      <c r="C236" s="38">
        <v>1</v>
      </c>
    </row>
    <row r="237" spans="1:3" x14ac:dyDescent="0.15">
      <c r="A237" s="2" t="s">
        <v>230</v>
      </c>
      <c r="B237" s="15">
        <v>1</v>
      </c>
      <c r="C237" s="38">
        <v>1</v>
      </c>
    </row>
    <row r="238" spans="1:3" x14ac:dyDescent="0.15">
      <c r="A238" s="2" t="s">
        <v>229</v>
      </c>
      <c r="B238" s="15">
        <v>1</v>
      </c>
      <c r="C238" s="38">
        <v>1</v>
      </c>
    </row>
    <row r="239" spans="1:3" x14ac:dyDescent="0.15">
      <c r="A239" s="2" t="s">
        <v>228</v>
      </c>
      <c r="B239" s="15">
        <v>1</v>
      </c>
      <c r="C239" s="38">
        <v>1</v>
      </c>
    </row>
    <row r="240" spans="1:3" x14ac:dyDescent="0.15">
      <c r="A240" s="2" t="s">
        <v>227</v>
      </c>
      <c r="B240" s="15">
        <v>1</v>
      </c>
      <c r="C240" s="38">
        <v>1</v>
      </c>
    </row>
    <row r="241" spans="1:3" x14ac:dyDescent="0.15">
      <c r="A241" s="2" t="s">
        <v>226</v>
      </c>
      <c r="B241" s="15">
        <v>1</v>
      </c>
      <c r="C241" s="38">
        <v>1</v>
      </c>
    </row>
    <row r="242" spans="1:3" x14ac:dyDescent="0.15">
      <c r="A242" s="2" t="s">
        <v>225</v>
      </c>
      <c r="B242" s="15">
        <v>1</v>
      </c>
      <c r="C242" s="38">
        <v>1</v>
      </c>
    </row>
    <row r="243" spans="1:3" x14ac:dyDescent="0.15">
      <c r="A243" s="2" t="s">
        <v>224</v>
      </c>
      <c r="B243" s="15">
        <v>1</v>
      </c>
      <c r="C243" s="38">
        <v>1</v>
      </c>
    </row>
    <row r="244" spans="1:3" x14ac:dyDescent="0.15">
      <c r="A244" s="2" t="s">
        <v>223</v>
      </c>
      <c r="B244" s="15">
        <v>1</v>
      </c>
      <c r="C244" s="38">
        <v>1</v>
      </c>
    </row>
    <row r="245" spans="1:3" x14ac:dyDescent="0.15">
      <c r="A245" s="3" t="s">
        <v>189</v>
      </c>
      <c r="B245" s="5" t="s">
        <v>104</v>
      </c>
      <c r="C245" s="25" t="s">
        <v>104</v>
      </c>
    </row>
    <row r="246" spans="1:3" x14ac:dyDescent="0.15">
      <c r="A246" s="3" t="s">
        <v>197</v>
      </c>
      <c r="B246" s="5" t="s">
        <v>294</v>
      </c>
      <c r="C246" s="25" t="s">
        <v>294</v>
      </c>
    </row>
    <row r="247" spans="1:3" x14ac:dyDescent="0.15">
      <c r="A247" s="2" t="s">
        <v>53</v>
      </c>
      <c r="B247" s="5">
        <v>216</v>
      </c>
      <c r="C247" s="24">
        <v>216</v>
      </c>
    </row>
    <row r="248" spans="1:3" x14ac:dyDescent="0.15">
      <c r="A248" s="2" t="s">
        <v>9</v>
      </c>
      <c r="B248" s="5">
        <v>12</v>
      </c>
      <c r="C248" s="24">
        <v>12</v>
      </c>
    </row>
    <row r="249" spans="1:3" x14ac:dyDescent="0.15">
      <c r="A249" s="2" t="s">
        <v>54</v>
      </c>
      <c r="B249" s="5">
        <v>4.5999999999999996</v>
      </c>
      <c r="C249" s="24">
        <v>4.5999999999999996</v>
      </c>
    </row>
    <row r="250" spans="1:3" x14ac:dyDescent="0.15">
      <c r="A250" s="2" t="s">
        <v>31</v>
      </c>
      <c r="B250" s="5">
        <v>368</v>
      </c>
      <c r="C250" s="24">
        <v>368</v>
      </c>
    </row>
    <row r="251" spans="1:3" x14ac:dyDescent="0.15">
      <c r="A251" s="2" t="s">
        <v>16</v>
      </c>
      <c r="B251" s="5">
        <v>260</v>
      </c>
      <c r="C251" s="24">
        <v>260</v>
      </c>
    </row>
    <row r="252" spans="1:3" x14ac:dyDescent="0.15">
      <c r="A252" s="2" t="s">
        <v>17</v>
      </c>
      <c r="B252" s="5">
        <v>394</v>
      </c>
      <c r="C252" s="24">
        <v>394</v>
      </c>
    </row>
    <row r="253" spans="1:3" x14ac:dyDescent="0.15">
      <c r="A253" s="2" t="s">
        <v>18</v>
      </c>
      <c r="B253" s="5">
        <v>222</v>
      </c>
      <c r="C253" s="24">
        <v>222</v>
      </c>
    </row>
    <row r="254" spans="1:3" x14ac:dyDescent="0.15">
      <c r="A254" s="2" t="s">
        <v>19</v>
      </c>
      <c r="B254" s="5">
        <v>123</v>
      </c>
      <c r="C254" s="24">
        <v>123</v>
      </c>
    </row>
    <row r="255" spans="1:3" x14ac:dyDescent="0.15">
      <c r="A255" s="3" t="s">
        <v>26</v>
      </c>
      <c r="B255" s="5" t="s">
        <v>153</v>
      </c>
      <c r="C255" s="25" t="s">
        <v>153</v>
      </c>
    </row>
    <row r="256" spans="1:3" x14ac:dyDescent="0.15">
      <c r="A256" s="2" t="s">
        <v>27</v>
      </c>
      <c r="B256" s="5">
        <v>20</v>
      </c>
      <c r="C256" s="24">
        <v>20</v>
      </c>
    </row>
    <row r="257" spans="1:3" x14ac:dyDescent="0.15">
      <c r="A257" s="2" t="s">
        <v>13</v>
      </c>
      <c r="B257" s="5">
        <v>0.9</v>
      </c>
      <c r="C257" s="24">
        <v>0.9</v>
      </c>
    </row>
    <row r="258" spans="1:3" x14ac:dyDescent="0.15">
      <c r="A258" s="2" t="s">
        <v>14</v>
      </c>
      <c r="B258" s="5">
        <v>0.8</v>
      </c>
      <c r="C258" s="24">
        <v>0.8</v>
      </c>
    </row>
    <row r="259" spans="1:3" x14ac:dyDescent="0.15">
      <c r="A259" s="2" t="s">
        <v>12</v>
      </c>
      <c r="B259" s="5">
        <v>0.4</v>
      </c>
      <c r="C259" s="24">
        <v>0.4</v>
      </c>
    </row>
    <row r="260" spans="1:3" x14ac:dyDescent="0.15">
      <c r="A260" s="2" t="s">
        <v>196</v>
      </c>
      <c r="B260" s="5">
        <v>2.5</v>
      </c>
      <c r="C260" s="24">
        <v>2.5</v>
      </c>
    </row>
    <row r="261" spans="1:3" x14ac:dyDescent="0.15">
      <c r="A261" s="2" t="s">
        <v>11</v>
      </c>
      <c r="B261" s="5">
        <v>3</v>
      </c>
      <c r="C261" s="24">
        <v>3</v>
      </c>
    </row>
    <row r="262" spans="1:3" x14ac:dyDescent="0.15">
      <c r="A262" s="2" t="s">
        <v>107</v>
      </c>
      <c r="B262" s="5">
        <v>10</v>
      </c>
      <c r="C262" s="24">
        <v>10</v>
      </c>
    </row>
    <row r="263" spans="1:3" x14ac:dyDescent="0.15">
      <c r="A263" s="2" t="s">
        <v>28</v>
      </c>
      <c r="B263" s="11">
        <v>0.8</v>
      </c>
      <c r="C263" s="31">
        <v>0.8</v>
      </c>
    </row>
    <row r="264" spans="1:3" x14ac:dyDescent="0.15">
      <c r="A264" s="2" t="s">
        <v>29</v>
      </c>
      <c r="B264" s="11">
        <v>0.6</v>
      </c>
      <c r="C264" s="31">
        <v>0.6</v>
      </c>
    </row>
    <row r="265" spans="1:3" x14ac:dyDescent="0.15">
      <c r="A265" s="2" t="s">
        <v>109</v>
      </c>
      <c r="B265" s="11">
        <v>0.3</v>
      </c>
      <c r="C265" s="31">
        <v>0.3</v>
      </c>
    </row>
    <row r="266" spans="1:3" x14ac:dyDescent="0.15">
      <c r="A266" s="2" t="s">
        <v>44</v>
      </c>
      <c r="B266" s="11">
        <v>0.9</v>
      </c>
      <c r="C266" s="31">
        <v>0.9</v>
      </c>
    </row>
    <row r="267" spans="1:3" x14ac:dyDescent="0.15">
      <c r="A267" s="2" t="s">
        <v>179</v>
      </c>
      <c r="B267" s="5">
        <v>45</v>
      </c>
      <c r="C267" s="24">
        <v>45</v>
      </c>
    </row>
    <row r="268" spans="1:3" x14ac:dyDescent="0.15">
      <c r="A268" s="2" t="s">
        <v>33</v>
      </c>
      <c r="B268" s="16">
        <f t="shared" ref="B268:B274" si="6">IFERROR(IF(ISNUMBER(B156),B156,0)+IF(ISNUMBER(B137),1/B137-IF(AND(B225="ReplaceInsulation",NOT(ISERROR(B213))),B149/0.04,0),0),0)</f>
        <v>1.25</v>
      </c>
      <c r="C268" s="39">
        <f t="shared" ref="C268:C274" si="7">IFERROR(IF(ISNUMBER(C156),C156,0)+IF(ISNUMBER(C137),1/C137-IF(AND(C225="ReplaceInsulation",NOT(ISERROR(C213))),C149/0.04,0),0),0)</f>
        <v>1.6666666666666667</v>
      </c>
    </row>
    <row r="269" spans="1:3" x14ac:dyDescent="0.15">
      <c r="A269" s="2" t="s">
        <v>34</v>
      </c>
      <c r="B269" s="16">
        <f t="shared" si="6"/>
        <v>1.6666666666666667</v>
      </c>
      <c r="C269" s="39">
        <f t="shared" si="7"/>
        <v>1.9666666666666668</v>
      </c>
    </row>
    <row r="270" spans="1:3" x14ac:dyDescent="0.15">
      <c r="A270" s="2" t="s">
        <v>35</v>
      </c>
      <c r="B270" s="16">
        <f t="shared" si="6"/>
        <v>0.83333333333333337</v>
      </c>
      <c r="C270" s="39">
        <f t="shared" si="7"/>
        <v>0.83333333333333337</v>
      </c>
    </row>
    <row r="271" spans="1:3" x14ac:dyDescent="0.15">
      <c r="A271" s="2" t="s">
        <v>36</v>
      </c>
      <c r="B271" s="16">
        <f t="shared" si="6"/>
        <v>1.25</v>
      </c>
      <c r="C271" s="39">
        <f t="shared" si="7"/>
        <v>0.83333333333333337</v>
      </c>
    </row>
    <row r="272" spans="1:3" x14ac:dyDescent="0.15">
      <c r="A272" s="2" t="s">
        <v>37</v>
      </c>
      <c r="B272" s="16">
        <f t="shared" si="6"/>
        <v>1.1333333333333333</v>
      </c>
      <c r="C272" s="39">
        <f t="shared" si="7"/>
        <v>0.83333333333333337</v>
      </c>
    </row>
    <row r="273" spans="1:3" x14ac:dyDescent="0.15">
      <c r="A273" s="2" t="s">
        <v>38</v>
      </c>
      <c r="B273" s="16">
        <f t="shared" si="6"/>
        <v>0.92500000000000004</v>
      </c>
      <c r="C273" s="39">
        <f t="shared" si="7"/>
        <v>0.92500000000000004</v>
      </c>
    </row>
    <row r="274" spans="1:3" x14ac:dyDescent="0.15">
      <c r="A274" s="2" t="s">
        <v>39</v>
      </c>
      <c r="B274" s="16">
        <f t="shared" si="6"/>
        <v>0.625</v>
      </c>
      <c r="C274" s="39">
        <f t="shared" si="7"/>
        <v>0.625</v>
      </c>
    </row>
    <row r="275" spans="1:3" x14ac:dyDescent="0.15">
      <c r="A275" s="2" t="s">
        <v>40</v>
      </c>
      <c r="B275" s="16">
        <f t="shared" ref="B275:C277" si="8">IFERROR(IF(ISNUMBER(B144),1/B144,0),0)</f>
        <v>0.35714285714285715</v>
      </c>
      <c r="C275" s="40">
        <f t="shared" si="8"/>
        <v>0.35714285714285715</v>
      </c>
    </row>
    <row r="276" spans="1:3" x14ac:dyDescent="0.15">
      <c r="A276" s="2" t="s">
        <v>41</v>
      </c>
      <c r="B276" s="16">
        <f t="shared" si="8"/>
        <v>0.35714285714285715</v>
      </c>
      <c r="C276" s="40">
        <f t="shared" si="8"/>
        <v>0.35714285714285715</v>
      </c>
    </row>
    <row r="277" spans="1:3" x14ac:dyDescent="0.15">
      <c r="A277" s="2" t="s">
        <v>42</v>
      </c>
      <c r="B277" s="16">
        <f t="shared" si="8"/>
        <v>0.33333333333333331</v>
      </c>
      <c r="C277" s="40">
        <f t="shared" si="8"/>
        <v>0.33333333333333331</v>
      </c>
    </row>
    <row r="278" spans="1:3" x14ac:dyDescent="0.15">
      <c r="A278" s="2" t="s">
        <v>314</v>
      </c>
      <c r="B278" s="16">
        <f t="shared" ref="B278:B284" si="9">IFERROR(1/(IF(B225="Replace",IF(ISNUMBER(B156),B156,0),B268)+IF(ISNUMBER(B213),B213,0)),0)</f>
        <v>0.8</v>
      </c>
      <c r="C278" s="39">
        <f t="shared" ref="C278:C284" si="10">IFERROR(1/(IF(C225="Replace",IF(ISNUMBER(C156),C156,0),C268)+IF(ISNUMBER(C213),C213,0)),0)</f>
        <v>0.6</v>
      </c>
    </row>
    <row r="279" spans="1:3" x14ac:dyDescent="0.15">
      <c r="A279" s="2" t="s">
        <v>313</v>
      </c>
      <c r="B279" s="16">
        <f t="shared" si="9"/>
        <v>0.6</v>
      </c>
      <c r="C279" s="39">
        <f t="shared" si="10"/>
        <v>0.50847457627118642</v>
      </c>
    </row>
    <row r="280" spans="1:3" x14ac:dyDescent="0.15">
      <c r="A280" s="2" t="s">
        <v>312</v>
      </c>
      <c r="B280" s="16">
        <f t="shared" si="9"/>
        <v>1.2</v>
      </c>
      <c r="C280" s="39">
        <f t="shared" si="10"/>
        <v>1.2</v>
      </c>
    </row>
    <row r="281" spans="1:3" x14ac:dyDescent="0.15">
      <c r="A281" s="2" t="s">
        <v>311</v>
      </c>
      <c r="B281" s="16">
        <f t="shared" si="9"/>
        <v>0.8</v>
      </c>
      <c r="C281" s="39">
        <f t="shared" si="10"/>
        <v>1.2</v>
      </c>
    </row>
    <row r="282" spans="1:3" x14ac:dyDescent="0.15">
      <c r="A282" s="2" t="s">
        <v>310</v>
      </c>
      <c r="B282" s="16">
        <f t="shared" si="9"/>
        <v>0.88235294117647056</v>
      </c>
      <c r="C282" s="39">
        <f t="shared" si="10"/>
        <v>1.2</v>
      </c>
    </row>
    <row r="283" spans="1:3" x14ac:dyDescent="0.15">
      <c r="A283" s="2" t="s">
        <v>309</v>
      </c>
      <c r="B283" s="16">
        <f t="shared" si="9"/>
        <v>1.0810810810810809</v>
      </c>
      <c r="C283" s="39">
        <f t="shared" si="10"/>
        <v>1.0810810810810809</v>
      </c>
    </row>
    <row r="284" spans="1:3" x14ac:dyDescent="0.15">
      <c r="A284" s="2" t="s">
        <v>308</v>
      </c>
      <c r="B284" s="16">
        <f t="shared" si="9"/>
        <v>1.6</v>
      </c>
      <c r="C284" s="39">
        <f t="shared" si="10"/>
        <v>1.6</v>
      </c>
    </row>
    <row r="285" spans="1:3" x14ac:dyDescent="0.15">
      <c r="A285" s="2" t="s">
        <v>307</v>
      </c>
      <c r="B285" s="16">
        <f t="shared" ref="B285:C287" si="11">IFERROR(1/(IF(B232="Replace",0,B275)+IF(ISNUMBER(B220),B220,0)),0)</f>
        <v>2.8</v>
      </c>
      <c r="C285" s="41">
        <f t="shared" si="11"/>
        <v>2.8</v>
      </c>
    </row>
    <row r="286" spans="1:3" x14ac:dyDescent="0.15">
      <c r="A286" s="2" t="s">
        <v>306</v>
      </c>
      <c r="B286" s="16">
        <f t="shared" si="11"/>
        <v>2.8</v>
      </c>
      <c r="C286" s="41">
        <f t="shared" si="11"/>
        <v>2.8</v>
      </c>
    </row>
    <row r="287" spans="1:3" x14ac:dyDescent="0.15">
      <c r="A287" s="2" t="s">
        <v>305</v>
      </c>
      <c r="B287" s="16">
        <f t="shared" si="11"/>
        <v>3</v>
      </c>
      <c r="C287" s="41">
        <f t="shared" si="11"/>
        <v>3</v>
      </c>
    </row>
    <row r="288" spans="1:3" x14ac:dyDescent="0.15">
      <c r="A288" s="2" t="s">
        <v>43</v>
      </c>
      <c r="B288" s="17">
        <f t="shared" ref="B288:B294" si="12">IF(B137&gt;0,(1-B235)*1/(1/B137+B156),0)+B235*B278</f>
        <v>0.8</v>
      </c>
      <c r="C288" s="42">
        <f t="shared" ref="C288:C294" si="13">IF(C137&gt;0,(1-C235)*1/(1/C137+C156),0)+C235*C278</f>
        <v>0.6</v>
      </c>
    </row>
    <row r="289" spans="1:3" x14ac:dyDescent="0.15">
      <c r="A289" s="2" t="s">
        <v>86</v>
      </c>
      <c r="B289" s="17">
        <f t="shared" si="12"/>
        <v>0.6</v>
      </c>
      <c r="C289" s="42">
        <f t="shared" si="13"/>
        <v>0.50847457627118642</v>
      </c>
    </row>
    <row r="290" spans="1:3" x14ac:dyDescent="0.15">
      <c r="A290" s="2" t="s">
        <v>87</v>
      </c>
      <c r="B290" s="17">
        <f t="shared" si="12"/>
        <v>1.2</v>
      </c>
      <c r="C290" s="42">
        <f t="shared" si="13"/>
        <v>1.2</v>
      </c>
    </row>
    <row r="291" spans="1:3" x14ac:dyDescent="0.15">
      <c r="A291" s="2" t="s">
        <v>88</v>
      </c>
      <c r="B291" s="17">
        <f t="shared" si="12"/>
        <v>0.8</v>
      </c>
      <c r="C291" s="42">
        <f t="shared" si="13"/>
        <v>1.2</v>
      </c>
    </row>
    <row r="292" spans="1:3" x14ac:dyDescent="0.15">
      <c r="A292" s="2" t="s">
        <v>89</v>
      </c>
      <c r="B292" s="17">
        <f t="shared" si="12"/>
        <v>0.88235294117647056</v>
      </c>
      <c r="C292" s="42">
        <f t="shared" si="13"/>
        <v>1.2</v>
      </c>
    </row>
    <row r="293" spans="1:3" x14ac:dyDescent="0.15">
      <c r="A293" s="2" t="s">
        <v>90</v>
      </c>
      <c r="B293" s="17">
        <f t="shared" si="12"/>
        <v>1.0810810810810809</v>
      </c>
      <c r="C293" s="42">
        <f t="shared" si="13"/>
        <v>1.0810810810810809</v>
      </c>
    </row>
    <row r="294" spans="1:3" x14ac:dyDescent="0.15">
      <c r="A294" s="2" t="s">
        <v>91</v>
      </c>
      <c r="B294" s="17">
        <f t="shared" si="12"/>
        <v>1.6</v>
      </c>
      <c r="C294" s="42">
        <f t="shared" si="13"/>
        <v>1.6</v>
      </c>
    </row>
    <row r="295" spans="1:3" x14ac:dyDescent="0.15">
      <c r="A295" s="2" t="s">
        <v>92</v>
      </c>
      <c r="B295" s="17">
        <f t="shared" ref="B295:C297" si="14">(1-B242)*B144+B242*B285</f>
        <v>2.8</v>
      </c>
      <c r="C295" s="43">
        <f t="shared" si="14"/>
        <v>2.8</v>
      </c>
    </row>
    <row r="296" spans="1:3" x14ac:dyDescent="0.15">
      <c r="A296" s="2" t="s">
        <v>93</v>
      </c>
      <c r="B296" s="17">
        <f t="shared" si="14"/>
        <v>2.8</v>
      </c>
      <c r="C296" s="43">
        <f t="shared" si="14"/>
        <v>2.8</v>
      </c>
    </row>
    <row r="297" spans="1:3" x14ac:dyDescent="0.15">
      <c r="A297" s="2" t="s">
        <v>94</v>
      </c>
      <c r="B297" s="17">
        <f t="shared" si="14"/>
        <v>3</v>
      </c>
      <c r="C297" s="43">
        <f t="shared" si="14"/>
        <v>3</v>
      </c>
    </row>
    <row r="298" spans="1:3" ht="21" x14ac:dyDescent="0.15">
      <c r="A298" s="2" t="s">
        <v>304</v>
      </c>
      <c r="B298" s="16">
        <f>IFERROR((IF(B213&gt;0,B235*B99,0)+IF(B214&gt;0,B236*B100,0)+IF(B215&gt;0,B237*B101,0)+IF(B216&gt;0,B238*B102,0)+IF(B217&gt;0,B239*B103,0)+IF(B218&gt;0,B240*B104,0)+IF(B219&gt;0,B241*B105,0)+IF(B220&gt;0,B242*B106,0)+IF(B221&gt;0,B243*B107,0)+IF(B222&gt;0,B244*B108,0))/SUM(B99:B108),0)</f>
        <v>0</v>
      </c>
      <c r="C298" s="39">
        <f>IFERROR((IF(C213&gt;0,C235*C99,0)+IF(C214&gt;0,C236*C100,0)+IF(C215&gt;0,C237*C101,0)+IF(C216&gt;0,C238*C102,0)+IF(C217&gt;0,C239*C103,0)+IF(C218&gt;0,C240*C104,0)+IF(C219&gt;0,C241*C105,0)+IF(C220&gt;0,C242*C106,0)+IF(C221&gt;0,C243*C107,0)+IF(C222&gt;0,C244*C108,0))/SUM(C99:C108),0)</f>
        <v>0</v>
      </c>
    </row>
    <row r="299" spans="1:3" ht="21" x14ac:dyDescent="0.15">
      <c r="A299" s="2" t="s">
        <v>259</v>
      </c>
      <c r="B299" s="18" t="str">
        <f>IF(OR(B115="",B114=B115),B114,IF(B9="Variation",B115,IF(B298=0,B114,IF(B298=1,B115,B114&amp;"("&amp;TEXT(1-B298,"##0%")&amp;")."&amp;B115&amp;"("&amp;TEXT(B298,"##0%")&amp;")"))))</f>
        <v>Medium</v>
      </c>
      <c r="C299" s="30" t="str">
        <f>IF(OR(C115="",C114=C115),C114,IF(C9="Variation",C115,IF(C298=0,C114,IF(C298=1,C115,C114&amp;"("&amp;TEXT(1-C298,"##0%")&amp;")."&amp;C115&amp;"("&amp;TEXT(C298,"##0%")&amp;")"))))</f>
        <v>Medium</v>
      </c>
    </row>
    <row r="300" spans="1:3" x14ac:dyDescent="0.15">
      <c r="A300" s="2" t="s">
        <v>113</v>
      </c>
      <c r="B300" s="16">
        <f>IFERROR(IF(B115&lt;&gt;"",IF(B9="Variation",B135,(1-B298)*B134+B298*B135),B134),0)</f>
        <v>0.1</v>
      </c>
      <c r="C300" s="39">
        <f>IFERROR(IF(C115&lt;&gt;"",IF(C9="Variation",C135,(1-C298)*C134+C298*C135),C134),0)</f>
        <v>0.1</v>
      </c>
    </row>
    <row r="301" spans="1:3" x14ac:dyDescent="0.15">
      <c r="A301" s="2" t="s">
        <v>95</v>
      </c>
      <c r="B301" s="16">
        <f t="shared" ref="B301:B307" si="15">IF(ISERROR(B288*B99*B163),0,B288*B99*B163)</f>
        <v>135.12</v>
      </c>
      <c r="C301" s="39">
        <f t="shared" ref="C301:C307" si="16">IF(ISERROR(C288*C99*C163),0,C288*C99*C163)</f>
        <v>0</v>
      </c>
    </row>
    <row r="302" spans="1:3" x14ac:dyDescent="0.15">
      <c r="A302" s="2" t="s">
        <v>96</v>
      </c>
      <c r="B302" s="16">
        <f t="shared" si="15"/>
        <v>0</v>
      </c>
      <c r="C302" s="39">
        <f t="shared" si="16"/>
        <v>23.491525423728813</v>
      </c>
    </row>
    <row r="303" spans="1:3" x14ac:dyDescent="0.15">
      <c r="A303" s="2" t="s">
        <v>97</v>
      </c>
      <c r="B303" s="16">
        <f t="shared" si="15"/>
        <v>169.43999999999997</v>
      </c>
      <c r="C303" s="39">
        <f t="shared" si="16"/>
        <v>48.503999999999998</v>
      </c>
    </row>
    <row r="304" spans="1:3" x14ac:dyDescent="0.15">
      <c r="A304" s="2" t="s">
        <v>98</v>
      </c>
      <c r="B304" s="16">
        <f t="shared" si="15"/>
        <v>0</v>
      </c>
      <c r="C304" s="39">
        <f t="shared" si="16"/>
        <v>0</v>
      </c>
    </row>
    <row r="305" spans="1:3" x14ac:dyDescent="0.15">
      <c r="A305" s="2" t="s">
        <v>99</v>
      </c>
      <c r="B305" s="16">
        <f t="shared" si="15"/>
        <v>0</v>
      </c>
      <c r="C305" s="39">
        <f t="shared" si="16"/>
        <v>0</v>
      </c>
    </row>
    <row r="306" spans="1:3" x14ac:dyDescent="0.15">
      <c r="A306" s="2" t="s">
        <v>100</v>
      </c>
      <c r="B306" s="16">
        <f t="shared" si="15"/>
        <v>62.594594594594582</v>
      </c>
      <c r="C306" s="39">
        <f t="shared" si="16"/>
        <v>24.972972972972972</v>
      </c>
    </row>
    <row r="307" spans="1:3" x14ac:dyDescent="0.15">
      <c r="A307" s="2" t="s">
        <v>57</v>
      </c>
      <c r="B307" s="16">
        <f t="shared" si="15"/>
        <v>0</v>
      </c>
      <c r="C307" s="39">
        <f t="shared" si="16"/>
        <v>0</v>
      </c>
    </row>
    <row r="308" spans="1:3" x14ac:dyDescent="0.15">
      <c r="A308" s="2" t="s">
        <v>58</v>
      </c>
      <c r="B308" s="16">
        <f t="shared" ref="B308:C310" si="17">IF(ISERROR(B295*B106*1),0,B295*B106*1)</f>
        <v>75.88</v>
      </c>
      <c r="C308" s="40">
        <f t="shared" si="17"/>
        <v>37.855999999999995</v>
      </c>
    </row>
    <row r="309" spans="1:3" x14ac:dyDescent="0.15">
      <c r="A309" s="2" t="s">
        <v>59</v>
      </c>
      <c r="B309" s="16">
        <f t="shared" si="17"/>
        <v>0</v>
      </c>
      <c r="C309" s="40">
        <f t="shared" si="17"/>
        <v>0</v>
      </c>
    </row>
    <row r="310" spans="1:3" x14ac:dyDescent="0.15">
      <c r="A310" s="2" t="s">
        <v>60</v>
      </c>
      <c r="B310" s="16">
        <f t="shared" si="17"/>
        <v>6.3000000000000007</v>
      </c>
      <c r="C310" s="40">
        <f t="shared" si="17"/>
        <v>6</v>
      </c>
    </row>
    <row r="311" spans="1:3" ht="21" x14ac:dyDescent="0.15">
      <c r="A311" s="2" t="s">
        <v>61</v>
      </c>
      <c r="B311" s="16">
        <f>SUM(B99:B108)*B300</f>
        <v>46.38000000000001</v>
      </c>
      <c r="C311" s="39">
        <f>SUM(C99:C108)*C300</f>
        <v>14.834000000000001</v>
      </c>
    </row>
    <row r="312" spans="1:3" x14ac:dyDescent="0.15">
      <c r="A312" s="2" t="s">
        <v>62</v>
      </c>
      <c r="B312" s="16">
        <f>IFERROR(SUM(B301:B311)/B28,0)</f>
        <v>4.0893795957316819</v>
      </c>
      <c r="C312" s="39">
        <f>IFERROR(SUM(C301:C311)/C28,0)</f>
        <v>1.3262204856155895</v>
      </c>
    </row>
    <row r="313" spans="1:3" x14ac:dyDescent="0.15">
      <c r="A313" s="2" t="s">
        <v>362</v>
      </c>
      <c r="B313" s="16">
        <f>0.34*(B259+B136)*B260</f>
        <v>0.51000000000000012</v>
      </c>
      <c r="C313" s="39">
        <f>0.34*(C259+C136)*C260</f>
        <v>0.51000000000000012</v>
      </c>
    </row>
    <row r="314" spans="1:3" ht="21" x14ac:dyDescent="0.15">
      <c r="A314" s="2" t="s">
        <v>111</v>
      </c>
      <c r="B314" s="19">
        <f>(B256-B249)*B247</f>
        <v>3326.4</v>
      </c>
      <c r="C314" s="44">
        <f>(C256-C249)*C247</f>
        <v>3326.4</v>
      </c>
    </row>
    <row r="315" spans="1:3" x14ac:dyDescent="0.15">
      <c r="A315" s="2" t="s">
        <v>180</v>
      </c>
      <c r="B315" s="16">
        <f>IF(B312&lt;=1,B257+(1-B312)/0.5*(1-B257),IF(B312&gt;=4,B258,B257+(B312-1)*(B258-B257)/(4-1)))</f>
        <v>0.8</v>
      </c>
      <c r="C315" s="39">
        <f>IF(C312&lt;=1,C257+(1-C312)/0.5*(1-C257),IF(C312&gt;=4,C258,C257+(C312-1)*(C258-C257)/(4-1)))</f>
        <v>0.88912598381281371</v>
      </c>
    </row>
    <row r="316" spans="1:3" x14ac:dyDescent="0.15">
      <c r="A316" s="2" t="s">
        <v>7</v>
      </c>
      <c r="B316" s="19">
        <f>B312*0.024*B314*B315</f>
        <v>261.1759159150439</v>
      </c>
      <c r="C316" s="44">
        <f>C312*0.024*C314*C315</f>
        <v>94.13795245360761</v>
      </c>
    </row>
    <row r="317" spans="1:3" x14ac:dyDescent="0.15">
      <c r="A317" s="2" t="s">
        <v>8</v>
      </c>
      <c r="B317" s="19">
        <f>B313*0.024*B314*B315</f>
        <v>32.572108800000009</v>
      </c>
      <c r="C317" s="44">
        <f>C313*0.024*C314*C315</f>
        <v>36.200885352072518</v>
      </c>
    </row>
    <row r="318" spans="1:3" x14ac:dyDescent="0.15">
      <c r="A318" s="2" t="s">
        <v>64</v>
      </c>
      <c r="B318" s="19">
        <f>B316+B317</f>
        <v>293.74802471504393</v>
      </c>
      <c r="C318" s="44">
        <f>C316+C317</f>
        <v>130.33883780568013</v>
      </c>
    </row>
    <row r="319" spans="1:3" x14ac:dyDescent="0.15">
      <c r="A319" s="2" t="s">
        <v>45</v>
      </c>
      <c r="B319" s="16">
        <f>IFERROR((IF(LEN(B177)&gt;1,IF(ISERROR(B223),0,B223),IF(ISERROR(B147),0,B147))*B106+IF(LEN(B178)&gt;1,IF(ISERROR(B224),0,B224),IF(ISERROR(B148),0,B148))*B107)/(B106+B107),0)</f>
        <v>0.75000000000000011</v>
      </c>
      <c r="C319" s="39">
        <f>IFERROR((IF(LEN(C177)&gt;1,IF(ISERROR(C223),0,C223),IF(ISERROR(C147),0,C147))*C106+IF(LEN(C178)&gt;1,IF(ISERROR(C224),0,C224),IF(ISERROR(C148),0,C148))*C107)/(C106+C107),0)</f>
        <v>0.75000000000000011</v>
      </c>
    </row>
    <row r="320" spans="1:3" x14ac:dyDescent="0.15">
      <c r="A320" s="2" t="s">
        <v>65</v>
      </c>
      <c r="B320" s="19">
        <f>B109*B250*B263*(1-B265)*B266*B319</f>
        <v>0</v>
      </c>
      <c r="C320" s="45">
        <f>C109*C250*C263*(1-C265)*C266*C319</f>
        <v>0</v>
      </c>
    </row>
    <row r="321" spans="1:3" x14ac:dyDescent="0.15">
      <c r="A321" s="2" t="s">
        <v>66</v>
      </c>
      <c r="B321" s="19">
        <f t="shared" ref="B321:C324" si="18">B110*B251*B$264*(1-B$265)*B$266*B$319</f>
        <v>420.14699999999999</v>
      </c>
      <c r="C321" s="44">
        <f t="shared" si="18"/>
        <v>0</v>
      </c>
    </row>
    <row r="322" spans="1:3" x14ac:dyDescent="0.15">
      <c r="A322" s="2" t="s">
        <v>67</v>
      </c>
      <c r="B322" s="19">
        <f t="shared" si="18"/>
        <v>703.70370000000003</v>
      </c>
      <c r="C322" s="44">
        <f t="shared" si="18"/>
        <v>908.11287000000016</v>
      </c>
    </row>
    <row r="323" spans="1:3" x14ac:dyDescent="0.15">
      <c r="A323" s="2" t="s">
        <v>68</v>
      </c>
      <c r="B323" s="19">
        <f t="shared" si="18"/>
        <v>560.13930000000005</v>
      </c>
      <c r="C323" s="44">
        <f t="shared" si="18"/>
        <v>0</v>
      </c>
    </row>
    <row r="324" spans="1:3" x14ac:dyDescent="0.15">
      <c r="A324" s="2" t="s">
        <v>69</v>
      </c>
      <c r="B324" s="19">
        <f t="shared" si="18"/>
        <v>142.96905000000001</v>
      </c>
      <c r="C324" s="44">
        <f t="shared" si="18"/>
        <v>187.95199499999998</v>
      </c>
    </row>
    <row r="325" spans="1:3" x14ac:dyDescent="0.15">
      <c r="A325" s="2" t="s">
        <v>83</v>
      </c>
      <c r="B325" s="19">
        <f>IFERROR(SUM(B320:B324)/B28,0)</f>
        <v>15.071432519386237</v>
      </c>
      <c r="C325" s="44">
        <f>IFERROR(SUM(C320:C324)/C28,0)</f>
        <v>9.3385436227315317</v>
      </c>
    </row>
    <row r="326" spans="1:3" x14ac:dyDescent="0.15">
      <c r="A326" s="2" t="s">
        <v>84</v>
      </c>
      <c r="B326" s="19">
        <f>B261*0.024*B247</f>
        <v>15.552000000000001</v>
      </c>
      <c r="C326" s="44">
        <f>C261*0.024*C247</f>
        <v>15.552000000000001</v>
      </c>
    </row>
    <row r="327" spans="1:3" x14ac:dyDescent="0.15">
      <c r="A327" s="2" t="s">
        <v>101</v>
      </c>
      <c r="B327" s="19">
        <f>B267/(B312+B313)</f>
        <v>9.7839282588810281</v>
      </c>
      <c r="C327" s="44">
        <f>C267/(C312+C313)</f>
        <v>24.506860887631277</v>
      </c>
    </row>
    <row r="328" spans="1:3" x14ac:dyDescent="0.15">
      <c r="A328" s="2" t="s">
        <v>102</v>
      </c>
      <c r="B328" s="16">
        <f>0.8+B327/30</f>
        <v>1.126130941962701</v>
      </c>
      <c r="C328" s="39">
        <f>0.8+C327/30</f>
        <v>1.6168953629210425</v>
      </c>
    </row>
    <row r="329" spans="1:3" x14ac:dyDescent="0.15">
      <c r="A329" s="2" t="s">
        <v>103</v>
      </c>
      <c r="B329" s="17">
        <f>IFERROR((B325+B326)/B318,0)</f>
        <v>0.10425068406534173</v>
      </c>
      <c r="C329" s="42">
        <f>IFERROR((C325+C326)/C318,0)</f>
        <v>0.19096797272230098</v>
      </c>
    </row>
    <row r="330" spans="1:3" x14ac:dyDescent="0.15">
      <c r="A330" s="2" t="s">
        <v>85</v>
      </c>
      <c r="B330" s="16">
        <f>(1-B329^B328)/(1-B329^(B328+1))</f>
        <v>0.92920897053167084</v>
      </c>
      <c r="C330" s="39">
        <f>(1-C329^C328)/(1-C329^(C328+1))</f>
        <v>0.94362386271828624</v>
      </c>
    </row>
    <row r="331" spans="1:3" x14ac:dyDescent="0.15">
      <c r="A331" s="2" t="s">
        <v>70</v>
      </c>
      <c r="B331" s="20">
        <f>B318-B330*(B325+B326)</f>
        <v>265.29245650955897</v>
      </c>
      <c r="C331" s="46">
        <f>C318-C330*(C325+C326)</f>
        <v>106.8515268872402</v>
      </c>
    </row>
    <row r="332" spans="1:3" x14ac:dyDescent="0.15">
      <c r="A332" s="4"/>
      <c r="B332" s="4"/>
    </row>
    <row r="333" spans="1:3" x14ac:dyDescent="0.15">
      <c r="A333" s="4"/>
      <c r="B333" s="21">
        <v>265.29245650955897</v>
      </c>
      <c r="C333" s="48">
        <v>106.8515268872402</v>
      </c>
    </row>
    <row r="334" spans="1:3" x14ac:dyDescent="0.15">
      <c r="A334" s="4"/>
      <c r="B334" s="4"/>
    </row>
    <row r="335" spans="1:3" x14ac:dyDescent="0.15">
      <c r="A335" s="4"/>
      <c r="B335" s="4"/>
    </row>
    <row r="336" spans="1:3" x14ac:dyDescent="0.15">
      <c r="A336" s="4"/>
      <c r="B336" s="4"/>
    </row>
    <row r="337" spans="1:2" x14ac:dyDescent="0.15">
      <c r="A337" s="4"/>
      <c r="B337" s="4"/>
    </row>
    <row r="338" spans="1:2" x14ac:dyDescent="0.15">
      <c r="A338" s="4"/>
      <c r="B338" s="4"/>
    </row>
    <row r="339" spans="1:2" x14ac:dyDescent="0.15">
      <c r="A339" s="4"/>
      <c r="B339" s="4"/>
    </row>
    <row r="340" spans="1:2" x14ac:dyDescent="0.15">
      <c r="A340" s="4"/>
      <c r="B340" s="4"/>
    </row>
    <row r="341" spans="1:2" x14ac:dyDescent="0.15">
      <c r="A341" s="4"/>
      <c r="B341" s="4"/>
    </row>
    <row r="342" spans="1:2" x14ac:dyDescent="0.15">
      <c r="A342" s="4"/>
      <c r="B342" s="4"/>
    </row>
    <row r="343" spans="1:2" x14ac:dyDescent="0.15">
      <c r="A343" s="4"/>
      <c r="B343" s="4"/>
    </row>
    <row r="344" spans="1:2" x14ac:dyDescent="0.15">
      <c r="A344" s="4"/>
      <c r="B344" s="4"/>
    </row>
    <row r="345" spans="1:2" x14ac:dyDescent="0.15">
      <c r="A345" s="4"/>
      <c r="B345" s="4"/>
    </row>
    <row r="346" spans="1:2" x14ac:dyDescent="0.15">
      <c r="A346" s="4"/>
      <c r="B346" s="4"/>
    </row>
    <row r="347" spans="1:2" x14ac:dyDescent="0.15">
      <c r="A347" s="4"/>
      <c r="B347" s="4"/>
    </row>
    <row r="348" spans="1:2" x14ac:dyDescent="0.15">
      <c r="A348" s="4"/>
      <c r="B348" s="4"/>
    </row>
    <row r="349" spans="1:2" x14ac:dyDescent="0.15">
      <c r="A349" s="4"/>
      <c r="B349" s="4"/>
    </row>
    <row r="350" spans="1:2" x14ac:dyDescent="0.15">
      <c r="A350" s="4"/>
      <c r="B350" s="4"/>
    </row>
    <row r="351" spans="1:2" x14ac:dyDescent="0.15">
      <c r="A351" s="4"/>
      <c r="B351" s="4"/>
    </row>
    <row r="352" spans="1:2" x14ac:dyDescent="0.15">
      <c r="A352" s="4"/>
      <c r="B352" s="4"/>
    </row>
    <row r="353" spans="1:2" x14ac:dyDescent="0.15">
      <c r="A353" s="4"/>
      <c r="B353" s="4"/>
    </row>
    <row r="354" spans="1:2" x14ac:dyDescent="0.15">
      <c r="A354" s="4"/>
      <c r="B354" s="4"/>
    </row>
    <row r="355" spans="1:2" x14ac:dyDescent="0.15">
      <c r="A355" s="4"/>
      <c r="B355" s="4"/>
    </row>
    <row r="356" spans="1:2" x14ac:dyDescent="0.15">
      <c r="A356" s="4"/>
      <c r="B356" s="4"/>
    </row>
    <row r="357" spans="1:2" x14ac:dyDescent="0.15">
      <c r="A357" s="4"/>
      <c r="B357" s="4"/>
    </row>
    <row r="358" spans="1:2" x14ac:dyDescent="0.15">
      <c r="A358" s="4"/>
      <c r="B358" s="4"/>
    </row>
    <row r="359" spans="1:2" x14ac:dyDescent="0.15">
      <c r="A359" s="4"/>
      <c r="B359" s="4"/>
    </row>
    <row r="360" spans="1:2" x14ac:dyDescent="0.15">
      <c r="A360" s="4"/>
      <c r="B360" s="4"/>
    </row>
    <row r="361" spans="1:2" x14ac:dyDescent="0.15">
      <c r="A361" s="4"/>
      <c r="B361" s="4"/>
    </row>
    <row r="362" spans="1:2" x14ac:dyDescent="0.15">
      <c r="A362" s="4"/>
      <c r="B362" s="4"/>
    </row>
    <row r="363" spans="1:2" x14ac:dyDescent="0.15">
      <c r="A363" s="4"/>
      <c r="B363" s="4"/>
    </row>
    <row r="364" spans="1:2" x14ac:dyDescent="0.15">
      <c r="A364" s="4"/>
      <c r="B364" s="4"/>
    </row>
    <row r="365" spans="1:2" x14ac:dyDescent="0.15">
      <c r="A365" s="4"/>
      <c r="B365" s="4"/>
    </row>
    <row r="366" spans="1:2" x14ac:dyDescent="0.15">
      <c r="A366" s="4"/>
      <c r="B366" s="4"/>
    </row>
    <row r="367" spans="1:2" x14ac:dyDescent="0.15">
      <c r="A367" s="4"/>
      <c r="B367" s="4"/>
    </row>
    <row r="368" spans="1:2" x14ac:dyDescent="0.15">
      <c r="A368" s="4"/>
      <c r="B368" s="4"/>
    </row>
    <row r="369" spans="1:2" x14ac:dyDescent="0.15">
      <c r="A369" s="4"/>
      <c r="B369" s="4"/>
    </row>
    <row r="370" spans="1:2" x14ac:dyDescent="0.15">
      <c r="A370" s="4"/>
      <c r="B370" s="4"/>
    </row>
    <row r="371" spans="1:2" x14ac:dyDescent="0.15">
      <c r="A371" s="4"/>
      <c r="B371" s="4"/>
    </row>
    <row r="372" spans="1:2" x14ac:dyDescent="0.15">
      <c r="A372" s="4"/>
      <c r="B372" s="4"/>
    </row>
    <row r="373" spans="1:2" x14ac:dyDescent="0.15">
      <c r="A373" s="4"/>
      <c r="B373" s="4"/>
    </row>
    <row r="374" spans="1:2" x14ac:dyDescent="0.15">
      <c r="A374" s="4"/>
      <c r="B374" s="4"/>
    </row>
    <row r="375" spans="1:2" x14ac:dyDescent="0.15">
      <c r="A375" s="4"/>
      <c r="B375" s="4"/>
    </row>
    <row r="376" spans="1:2" x14ac:dyDescent="0.15">
      <c r="A376" s="4"/>
      <c r="B376" s="4"/>
    </row>
    <row r="377" spans="1:2" x14ac:dyDescent="0.15">
      <c r="A377" s="4"/>
      <c r="B377" s="4"/>
    </row>
    <row r="378" spans="1:2" x14ac:dyDescent="0.15">
      <c r="A378" s="4"/>
      <c r="B378" s="4"/>
    </row>
    <row r="379" spans="1:2" x14ac:dyDescent="0.15">
      <c r="A379" s="4"/>
      <c r="B379" s="4"/>
    </row>
    <row r="380" spans="1:2" x14ac:dyDescent="0.15">
      <c r="A380" s="4"/>
      <c r="B380" s="4"/>
    </row>
    <row r="381" spans="1:2" x14ac:dyDescent="0.15">
      <c r="A381" s="4"/>
      <c r="B381" s="4"/>
    </row>
    <row r="382" spans="1:2" x14ac:dyDescent="0.15">
      <c r="A382" s="4"/>
      <c r="B382" s="4"/>
    </row>
    <row r="383" spans="1:2" x14ac:dyDescent="0.15">
      <c r="A383" s="4"/>
      <c r="B383" s="4"/>
    </row>
    <row r="384" spans="1:2" x14ac:dyDescent="0.15">
      <c r="A384" s="4"/>
      <c r="B384" s="4"/>
    </row>
    <row r="385" spans="1:2" x14ac:dyDescent="0.15">
      <c r="A385" s="4"/>
      <c r="B385" s="4"/>
    </row>
    <row r="386" spans="1:2" x14ac:dyDescent="0.15">
      <c r="A386" s="4"/>
      <c r="B386" s="4"/>
    </row>
    <row r="387" spans="1:2" x14ac:dyDescent="0.15">
      <c r="A387" s="4"/>
      <c r="B387" s="4"/>
    </row>
    <row r="388" spans="1:2" x14ac:dyDescent="0.15">
      <c r="A388" s="4"/>
      <c r="B388" s="4"/>
    </row>
    <row r="389" spans="1:2" x14ac:dyDescent="0.15">
      <c r="A389" s="4"/>
      <c r="B389" s="4"/>
    </row>
    <row r="390" spans="1:2" x14ac:dyDescent="0.15">
      <c r="A390" s="4"/>
      <c r="B390" s="4"/>
    </row>
    <row r="391" spans="1:2" x14ac:dyDescent="0.15">
      <c r="A391" s="4"/>
      <c r="B391" s="4"/>
    </row>
    <row r="392" spans="1:2" x14ac:dyDescent="0.15">
      <c r="A392" s="4"/>
      <c r="B392" s="4"/>
    </row>
    <row r="393" spans="1:2" x14ac:dyDescent="0.15">
      <c r="A393" s="4"/>
      <c r="B393" s="4"/>
    </row>
    <row r="394" spans="1:2" x14ac:dyDescent="0.15">
      <c r="A394" s="4"/>
      <c r="B394" s="4"/>
    </row>
    <row r="395" spans="1:2" x14ac:dyDescent="0.15">
      <c r="A395" s="4"/>
      <c r="B395" s="4"/>
    </row>
    <row r="396" spans="1:2" x14ac:dyDescent="0.15">
      <c r="A396" s="4"/>
      <c r="B396" s="4"/>
    </row>
    <row r="397" spans="1:2" x14ac:dyDescent="0.15">
      <c r="A397" s="4"/>
      <c r="B397" s="4"/>
    </row>
    <row r="398" spans="1:2" x14ac:dyDescent="0.15">
      <c r="A398" s="4"/>
      <c r="B398" s="4"/>
    </row>
    <row r="399" spans="1:2" x14ac:dyDescent="0.15">
      <c r="A399" s="4"/>
      <c r="B399" s="4"/>
    </row>
    <row r="400" spans="1:2" x14ac:dyDescent="0.15">
      <c r="A400" s="4"/>
      <c r="B400" s="4"/>
    </row>
    <row r="401" spans="1:2" x14ac:dyDescent="0.15">
      <c r="A401" s="4"/>
      <c r="B401" s="4"/>
    </row>
    <row r="402" spans="1:2" x14ac:dyDescent="0.15">
      <c r="A402" s="4"/>
      <c r="B402" s="4"/>
    </row>
    <row r="403" spans="1:2" x14ac:dyDescent="0.15">
      <c r="A403" s="4"/>
      <c r="B403" s="4"/>
    </row>
    <row r="404" spans="1:2" x14ac:dyDescent="0.15">
      <c r="A404" s="4"/>
      <c r="B404" s="4"/>
    </row>
    <row r="405" spans="1:2" x14ac:dyDescent="0.15">
      <c r="A405" s="4"/>
      <c r="B405" s="4"/>
    </row>
    <row r="406" spans="1:2" x14ac:dyDescent="0.15">
      <c r="A406" s="4"/>
      <c r="B406" s="4"/>
    </row>
    <row r="407" spans="1:2" x14ac:dyDescent="0.15">
      <c r="A407" s="4"/>
      <c r="B407" s="4"/>
    </row>
    <row r="408" spans="1:2" x14ac:dyDescent="0.15">
      <c r="A408" s="4"/>
      <c r="B408" s="4"/>
    </row>
    <row r="409" spans="1:2" x14ac:dyDescent="0.15">
      <c r="A409" s="4"/>
      <c r="B409" s="4"/>
    </row>
    <row r="410" spans="1:2" x14ac:dyDescent="0.15">
      <c r="A410" s="4"/>
      <c r="B410" s="4"/>
    </row>
    <row r="411" spans="1:2" x14ac:dyDescent="0.15">
      <c r="A411" s="4"/>
      <c r="B411" s="4"/>
    </row>
    <row r="412" spans="1:2" x14ac:dyDescent="0.15">
      <c r="A412" s="4"/>
      <c r="B412" s="4"/>
    </row>
    <row r="413" spans="1:2" x14ac:dyDescent="0.15">
      <c r="A413" s="4"/>
      <c r="B413" s="4"/>
    </row>
    <row r="414" spans="1:2" x14ac:dyDescent="0.15">
      <c r="A414" s="4"/>
      <c r="B414" s="4"/>
    </row>
    <row r="415" spans="1:2" x14ac:dyDescent="0.15">
      <c r="A415" s="4"/>
      <c r="B415" s="4"/>
    </row>
    <row r="416" spans="1:2" x14ac:dyDescent="0.15">
      <c r="A416" s="4"/>
      <c r="B416" s="4"/>
    </row>
    <row r="417" spans="1:2" x14ac:dyDescent="0.15">
      <c r="A417" s="4"/>
      <c r="B417" s="4"/>
    </row>
    <row r="418" spans="1:2" x14ac:dyDescent="0.15">
      <c r="A418" s="4"/>
      <c r="B418" s="4"/>
    </row>
    <row r="419" spans="1:2" x14ac:dyDescent="0.15">
      <c r="A419" s="4"/>
      <c r="B419" s="4"/>
    </row>
    <row r="420" spans="1:2" x14ac:dyDescent="0.15">
      <c r="A420" s="4"/>
      <c r="B420" s="4"/>
    </row>
    <row r="421" spans="1:2" x14ac:dyDescent="0.15">
      <c r="A421" s="4"/>
      <c r="B421" s="4"/>
    </row>
    <row r="422" spans="1:2" x14ac:dyDescent="0.15">
      <c r="A422" s="4"/>
      <c r="B422" s="4"/>
    </row>
    <row r="423" spans="1:2" x14ac:dyDescent="0.15">
      <c r="A423" s="4"/>
      <c r="B423" s="4"/>
    </row>
    <row r="424" spans="1:2" x14ac:dyDescent="0.15">
      <c r="A424" s="4"/>
      <c r="B424" s="4"/>
    </row>
    <row r="425" spans="1:2" x14ac:dyDescent="0.15">
      <c r="A425" s="4"/>
      <c r="B425" s="4"/>
    </row>
    <row r="426" spans="1:2" x14ac:dyDescent="0.15">
      <c r="A426" s="4"/>
      <c r="B426" s="4"/>
    </row>
    <row r="427" spans="1:2" x14ac:dyDescent="0.15">
      <c r="A427" s="4"/>
      <c r="B427" s="4"/>
    </row>
    <row r="428" spans="1:2" x14ac:dyDescent="0.15">
      <c r="A428" s="4"/>
      <c r="B428" s="4"/>
    </row>
    <row r="429" spans="1:2" x14ac:dyDescent="0.15">
      <c r="A429" s="4"/>
      <c r="B429" s="4"/>
    </row>
    <row r="430" spans="1:2" x14ac:dyDescent="0.15">
      <c r="A430" s="4"/>
      <c r="B430" s="4"/>
    </row>
    <row r="431" spans="1:2" x14ac:dyDescent="0.15">
      <c r="A431" s="4"/>
      <c r="B431" s="4"/>
    </row>
    <row r="432" spans="1:2" x14ac:dyDescent="0.15">
      <c r="A432" s="4"/>
      <c r="B432" s="4"/>
    </row>
    <row r="433" spans="1:2" x14ac:dyDescent="0.15">
      <c r="A433" s="4"/>
      <c r="B433" s="4"/>
    </row>
    <row r="434" spans="1:2" x14ac:dyDescent="0.15">
      <c r="A434" s="4"/>
      <c r="B434" s="4"/>
    </row>
    <row r="435" spans="1:2" x14ac:dyDescent="0.15">
      <c r="A435" s="4"/>
      <c r="B435" s="4"/>
    </row>
    <row r="436" spans="1:2" x14ac:dyDescent="0.15">
      <c r="A436" s="4"/>
      <c r="B436" s="4"/>
    </row>
    <row r="437" spans="1:2" x14ac:dyDescent="0.15">
      <c r="A437" s="4"/>
      <c r="B437" s="4"/>
    </row>
    <row r="438" spans="1:2" x14ac:dyDescent="0.15">
      <c r="A438" s="4"/>
      <c r="B438" s="4"/>
    </row>
    <row r="439" spans="1:2" x14ac:dyDescent="0.15">
      <c r="A439" s="4"/>
      <c r="B439" s="4"/>
    </row>
    <row r="440" spans="1:2" x14ac:dyDescent="0.15">
      <c r="A440" s="4"/>
      <c r="B440" s="4"/>
    </row>
    <row r="441" spans="1:2" x14ac:dyDescent="0.15">
      <c r="A441" s="4"/>
      <c r="B441" s="4"/>
    </row>
    <row r="442" spans="1:2" x14ac:dyDescent="0.15">
      <c r="A442" s="4"/>
      <c r="B442" s="4"/>
    </row>
    <row r="443" spans="1:2" x14ac:dyDescent="0.15">
      <c r="A443" s="4"/>
      <c r="B443" s="4"/>
    </row>
    <row r="444" spans="1:2" x14ac:dyDescent="0.15">
      <c r="A444" s="4"/>
      <c r="B444" s="4"/>
    </row>
    <row r="445" spans="1:2" x14ac:dyDescent="0.15">
      <c r="A445" s="4"/>
      <c r="B445" s="4"/>
    </row>
    <row r="446" spans="1:2" x14ac:dyDescent="0.15">
      <c r="A446" s="4"/>
      <c r="B446" s="4"/>
    </row>
    <row r="447" spans="1:2" x14ac:dyDescent="0.15">
      <c r="A447" s="4"/>
      <c r="B447" s="4"/>
    </row>
    <row r="448" spans="1:2" x14ac:dyDescent="0.15">
      <c r="A448" s="4"/>
      <c r="B448" s="4"/>
    </row>
    <row r="449" spans="1:2" x14ac:dyDescent="0.15">
      <c r="A449" s="4"/>
      <c r="B449" s="4"/>
    </row>
    <row r="450" spans="1:2" x14ac:dyDescent="0.15">
      <c r="A450" s="4"/>
      <c r="B450" s="4"/>
    </row>
    <row r="451" spans="1:2" x14ac:dyDescent="0.15">
      <c r="A451" s="4"/>
      <c r="B451" s="4"/>
    </row>
    <row r="452" spans="1:2" x14ac:dyDescent="0.15">
      <c r="A452" s="4"/>
      <c r="B452" s="4"/>
    </row>
    <row r="453" spans="1:2" x14ac:dyDescent="0.15">
      <c r="A453" s="4"/>
      <c r="B453" s="4"/>
    </row>
    <row r="454" spans="1:2" x14ac:dyDescent="0.15">
      <c r="A454" s="4"/>
      <c r="B454" s="4"/>
    </row>
    <row r="455" spans="1:2" x14ac:dyDescent="0.15">
      <c r="A455" s="4"/>
      <c r="B455" s="4"/>
    </row>
    <row r="456" spans="1:2" x14ac:dyDescent="0.15">
      <c r="A456" s="4"/>
      <c r="B456" s="4"/>
    </row>
    <row r="457" spans="1:2" x14ac:dyDescent="0.15">
      <c r="A457" s="4"/>
      <c r="B457" s="4"/>
    </row>
    <row r="458" spans="1:2" x14ac:dyDescent="0.15">
      <c r="A458" s="4"/>
      <c r="B458" s="4"/>
    </row>
    <row r="459" spans="1:2" x14ac:dyDescent="0.15">
      <c r="A459" s="4"/>
      <c r="B459" s="4"/>
    </row>
    <row r="460" spans="1:2" x14ac:dyDescent="0.15">
      <c r="A460" s="4"/>
      <c r="B460" s="4"/>
    </row>
    <row r="461" spans="1:2" x14ac:dyDescent="0.15">
      <c r="A461" s="4"/>
      <c r="B461" s="4"/>
    </row>
    <row r="462" spans="1:2" x14ac:dyDescent="0.15">
      <c r="A462" s="4"/>
      <c r="B462" s="4"/>
    </row>
    <row r="463" spans="1:2" x14ac:dyDescent="0.15">
      <c r="A463" s="4"/>
      <c r="B463" s="4"/>
    </row>
    <row r="464" spans="1:2" x14ac:dyDescent="0.15">
      <c r="A464" s="4"/>
      <c r="B464" s="4"/>
    </row>
    <row r="465" spans="1:2" x14ac:dyDescent="0.15">
      <c r="A465" s="4"/>
      <c r="B465" s="4"/>
    </row>
    <row r="466" spans="1:2" x14ac:dyDescent="0.15">
      <c r="A466" s="4"/>
      <c r="B466" s="4"/>
    </row>
    <row r="467" spans="1:2" x14ac:dyDescent="0.15">
      <c r="A467" s="4"/>
      <c r="B467" s="4"/>
    </row>
    <row r="468" spans="1:2" x14ac:dyDescent="0.15">
      <c r="A468" s="4"/>
      <c r="B468" s="4"/>
    </row>
    <row r="469" spans="1:2" x14ac:dyDescent="0.15">
      <c r="A469" s="4"/>
      <c r="B469" s="4"/>
    </row>
    <row r="470" spans="1:2" x14ac:dyDescent="0.15">
      <c r="A470" s="4"/>
      <c r="B470" s="4"/>
    </row>
    <row r="471" spans="1:2" x14ac:dyDescent="0.15">
      <c r="A471" s="4"/>
      <c r="B471" s="4"/>
    </row>
    <row r="472" spans="1:2" x14ac:dyDescent="0.15">
      <c r="A472" s="4"/>
      <c r="B472" s="4"/>
    </row>
    <row r="473" spans="1:2" x14ac:dyDescent="0.15">
      <c r="A473" s="4"/>
      <c r="B473" s="4"/>
    </row>
    <row r="474" spans="1:2" x14ac:dyDescent="0.15">
      <c r="A474" s="4"/>
      <c r="B474" s="4"/>
    </row>
    <row r="475" spans="1:2" x14ac:dyDescent="0.15">
      <c r="A475" s="4"/>
      <c r="B475" s="4"/>
    </row>
    <row r="476" spans="1:2" x14ac:dyDescent="0.15">
      <c r="A476" s="4"/>
      <c r="B476" s="4"/>
    </row>
    <row r="477" spans="1:2" x14ac:dyDescent="0.15">
      <c r="A477" s="4"/>
      <c r="B477" s="4"/>
    </row>
    <row r="478" spans="1:2" x14ac:dyDescent="0.15">
      <c r="A478" s="4"/>
      <c r="B478" s="4"/>
    </row>
    <row r="479" spans="1:2" x14ac:dyDescent="0.15">
      <c r="A479" s="4"/>
      <c r="B479" s="4"/>
    </row>
    <row r="480" spans="1:2" x14ac:dyDescent="0.15">
      <c r="A480" s="4"/>
      <c r="B480" s="4"/>
    </row>
    <row r="481" spans="1:2" x14ac:dyDescent="0.15">
      <c r="A481" s="4"/>
      <c r="B481" s="4"/>
    </row>
    <row r="482" spans="1:2" x14ac:dyDescent="0.15">
      <c r="A482" s="4"/>
      <c r="B482" s="4"/>
    </row>
    <row r="483" spans="1:2" x14ac:dyDescent="0.15">
      <c r="A483" s="4"/>
      <c r="B483" s="4"/>
    </row>
    <row r="484" spans="1:2" x14ac:dyDescent="0.15">
      <c r="A484" s="4"/>
      <c r="B484" s="4"/>
    </row>
    <row r="485" spans="1:2" x14ac:dyDescent="0.15">
      <c r="A485" s="4"/>
      <c r="B485" s="4"/>
    </row>
    <row r="486" spans="1:2" x14ac:dyDescent="0.15">
      <c r="A486" s="4"/>
      <c r="B486" s="4"/>
    </row>
    <row r="487" spans="1:2" x14ac:dyDescent="0.15">
      <c r="A487" s="4"/>
      <c r="B487" s="4"/>
    </row>
    <row r="488" spans="1:2" x14ac:dyDescent="0.15">
      <c r="A488" s="4"/>
      <c r="B488" s="4"/>
    </row>
    <row r="489" spans="1:2" x14ac:dyDescent="0.15">
      <c r="A489" s="4"/>
      <c r="B489" s="4"/>
    </row>
    <row r="490" spans="1:2" x14ac:dyDescent="0.15">
      <c r="A490" s="4"/>
      <c r="B490" s="4"/>
    </row>
    <row r="491" spans="1:2" x14ac:dyDescent="0.15">
      <c r="A491" s="4"/>
      <c r="B491" s="4"/>
    </row>
    <row r="492" spans="1:2" x14ac:dyDescent="0.15">
      <c r="A492" s="4"/>
      <c r="B492" s="4"/>
    </row>
    <row r="493" spans="1:2" x14ac:dyDescent="0.15">
      <c r="A493" s="4"/>
      <c r="B493" s="4"/>
    </row>
    <row r="494" spans="1:2" x14ac:dyDescent="0.15">
      <c r="A494" s="4"/>
      <c r="B494" s="4"/>
    </row>
    <row r="495" spans="1:2" x14ac:dyDescent="0.15">
      <c r="A495" s="4"/>
      <c r="B495" s="4"/>
    </row>
    <row r="496" spans="1:2" x14ac:dyDescent="0.15">
      <c r="A496" s="4"/>
      <c r="B496" s="4"/>
    </row>
    <row r="497" spans="1:2" x14ac:dyDescent="0.15">
      <c r="A497" s="4"/>
      <c r="B497" s="4"/>
    </row>
    <row r="498" spans="1:2" x14ac:dyDescent="0.15">
      <c r="A498" s="4"/>
      <c r="B498" s="4"/>
    </row>
    <row r="499" spans="1:2" x14ac:dyDescent="0.15">
      <c r="A499" s="4"/>
      <c r="B499" s="4"/>
    </row>
    <row r="500" spans="1:2" x14ac:dyDescent="0.15">
      <c r="A500" s="4"/>
      <c r="B500" s="4"/>
    </row>
    <row r="501" spans="1:2" x14ac:dyDescent="0.15">
      <c r="A501" s="4"/>
      <c r="B501" s="4"/>
    </row>
    <row r="502" spans="1:2" x14ac:dyDescent="0.15">
      <c r="A502" s="4"/>
      <c r="B502" s="4"/>
    </row>
    <row r="503" spans="1:2" x14ac:dyDescent="0.15">
      <c r="A503" s="4"/>
      <c r="B503" s="4"/>
    </row>
    <row r="504" spans="1:2" x14ac:dyDescent="0.15">
      <c r="A504" s="4"/>
      <c r="B504" s="4"/>
    </row>
    <row r="505" spans="1:2" x14ac:dyDescent="0.15">
      <c r="A505" s="4"/>
      <c r="B505" s="4"/>
    </row>
    <row r="506" spans="1:2" x14ac:dyDescent="0.15">
      <c r="A506" s="4"/>
      <c r="B506" s="4"/>
    </row>
    <row r="507" spans="1:2" x14ac:dyDescent="0.15">
      <c r="A507" s="4"/>
      <c r="B507" s="4"/>
    </row>
    <row r="508" spans="1:2" x14ac:dyDescent="0.15">
      <c r="A508" s="4"/>
      <c r="B508" s="4"/>
    </row>
    <row r="509" spans="1:2" x14ac:dyDescent="0.15">
      <c r="A509" s="4"/>
      <c r="B509" s="4"/>
    </row>
    <row r="510" spans="1:2" x14ac:dyDescent="0.15">
      <c r="A510" s="4"/>
      <c r="B510" s="4"/>
    </row>
    <row r="511" spans="1:2" x14ac:dyDescent="0.15">
      <c r="A511" s="4"/>
      <c r="B511" s="4"/>
    </row>
    <row r="512" spans="1:2" x14ac:dyDescent="0.15">
      <c r="A512" s="4"/>
      <c r="B512" s="4"/>
    </row>
    <row r="513" spans="1:2" x14ac:dyDescent="0.15">
      <c r="A513" s="4"/>
      <c r="B513" s="4"/>
    </row>
    <row r="514" spans="1:2" x14ac:dyDescent="0.15">
      <c r="A514" s="4"/>
      <c r="B514" s="4"/>
    </row>
    <row r="515" spans="1:2" x14ac:dyDescent="0.15">
      <c r="A515" s="4"/>
      <c r="B515" s="4"/>
    </row>
    <row r="516" spans="1:2" x14ac:dyDescent="0.15">
      <c r="A516" s="4"/>
      <c r="B516" s="4"/>
    </row>
    <row r="517" spans="1:2" x14ac:dyDescent="0.15">
      <c r="A517" s="4"/>
      <c r="B517" s="4"/>
    </row>
    <row r="518" spans="1:2" x14ac:dyDescent="0.15">
      <c r="A518" s="4"/>
      <c r="B518" s="4"/>
    </row>
    <row r="519" spans="1:2" x14ac:dyDescent="0.15">
      <c r="A519" s="4"/>
      <c r="B519" s="4"/>
    </row>
    <row r="520" spans="1:2" x14ac:dyDescent="0.15">
      <c r="A520" s="4"/>
      <c r="B520" s="4"/>
    </row>
    <row r="521" spans="1:2" x14ac:dyDescent="0.15">
      <c r="A521" s="4"/>
      <c r="B521" s="4"/>
    </row>
    <row r="522" spans="1:2" x14ac:dyDescent="0.15">
      <c r="A522" s="4"/>
      <c r="B522" s="4"/>
    </row>
    <row r="523" spans="1:2" x14ac:dyDescent="0.15">
      <c r="A523" s="4"/>
      <c r="B523" s="4"/>
    </row>
    <row r="524" spans="1:2" x14ac:dyDescent="0.15">
      <c r="A524" s="4"/>
      <c r="B524" s="4"/>
    </row>
    <row r="525" spans="1:2" x14ac:dyDescent="0.15">
      <c r="A525" s="4"/>
      <c r="B525" s="4"/>
    </row>
    <row r="526" spans="1:2" x14ac:dyDescent="0.15">
      <c r="A526" s="4"/>
      <c r="B526" s="4"/>
    </row>
    <row r="527" spans="1:2" x14ac:dyDescent="0.15">
      <c r="A527" s="4"/>
      <c r="B527" s="4"/>
    </row>
    <row r="528" spans="1:2" x14ac:dyDescent="0.15">
      <c r="A528" s="4"/>
      <c r="B528" s="4"/>
    </row>
    <row r="529" spans="1:2" x14ac:dyDescent="0.15">
      <c r="A529" s="4"/>
      <c r="B529" s="4"/>
    </row>
    <row r="530" spans="1:2" x14ac:dyDescent="0.15">
      <c r="A530" s="4"/>
      <c r="B530" s="4"/>
    </row>
    <row r="531" spans="1:2" x14ac:dyDescent="0.15">
      <c r="A531" s="4"/>
      <c r="B531" s="4"/>
    </row>
    <row r="532" spans="1:2" x14ac:dyDescent="0.15">
      <c r="A532" s="4"/>
      <c r="B532" s="4"/>
    </row>
    <row r="533" spans="1:2" x14ac:dyDescent="0.15">
      <c r="A533" s="4"/>
      <c r="B533" s="4"/>
    </row>
    <row r="534" spans="1:2" x14ac:dyDescent="0.15">
      <c r="A534" s="4"/>
      <c r="B534" s="4"/>
    </row>
    <row r="535" spans="1:2" x14ac:dyDescent="0.15">
      <c r="A535" s="4"/>
      <c r="B535" s="4"/>
    </row>
    <row r="536" spans="1:2" x14ac:dyDescent="0.15">
      <c r="A536" s="4"/>
      <c r="B536" s="4"/>
    </row>
    <row r="537" spans="1:2" x14ac:dyDescent="0.15">
      <c r="A537" s="4"/>
      <c r="B537" s="4"/>
    </row>
    <row r="538" spans="1:2" x14ac:dyDescent="0.15">
      <c r="A538" s="4"/>
      <c r="B538" s="4"/>
    </row>
    <row r="539" spans="1:2" x14ac:dyDescent="0.15">
      <c r="A539" s="4"/>
      <c r="B539" s="4"/>
    </row>
    <row r="540" spans="1:2" x14ac:dyDescent="0.15">
      <c r="A540" s="4"/>
      <c r="B540" s="4"/>
    </row>
    <row r="541" spans="1:2" x14ac:dyDescent="0.15">
      <c r="A541" s="4"/>
      <c r="B541" s="4"/>
    </row>
    <row r="542" spans="1:2" x14ac:dyDescent="0.15">
      <c r="A542" s="4"/>
      <c r="B542" s="4"/>
    </row>
    <row r="543" spans="1:2" x14ac:dyDescent="0.15">
      <c r="A543" s="4"/>
      <c r="B543" s="4"/>
    </row>
    <row r="544" spans="1:2" x14ac:dyDescent="0.15">
      <c r="A544" s="4"/>
      <c r="B544" s="4"/>
    </row>
    <row r="545" spans="1:2" x14ac:dyDescent="0.15">
      <c r="A545" s="4"/>
      <c r="B545" s="4"/>
    </row>
    <row r="546" spans="1:2" x14ac:dyDescent="0.15">
      <c r="A546" s="4"/>
      <c r="B546" s="4"/>
    </row>
    <row r="547" spans="1:2" x14ac:dyDescent="0.15">
      <c r="A547" s="4"/>
      <c r="B547" s="4"/>
    </row>
    <row r="548" spans="1:2" x14ac:dyDescent="0.15">
      <c r="A548" s="4"/>
      <c r="B548" s="4"/>
    </row>
    <row r="549" spans="1:2" x14ac:dyDescent="0.15">
      <c r="A549" s="4"/>
      <c r="B549" s="4"/>
    </row>
    <row r="550" spans="1:2" x14ac:dyDescent="0.15">
      <c r="A550" s="4"/>
      <c r="B550" s="4"/>
    </row>
    <row r="551" spans="1:2" x14ac:dyDescent="0.15">
      <c r="A551" s="4"/>
      <c r="B551" s="4"/>
    </row>
    <row r="552" spans="1:2" x14ac:dyDescent="0.15">
      <c r="A552" s="4"/>
      <c r="B552" s="4"/>
    </row>
    <row r="553" spans="1:2" x14ac:dyDescent="0.15">
      <c r="A553" s="4"/>
      <c r="B553" s="4"/>
    </row>
    <row r="554" spans="1:2" x14ac:dyDescent="0.15">
      <c r="A554" s="4"/>
      <c r="B554" s="4"/>
    </row>
    <row r="555" spans="1:2" x14ac:dyDescent="0.15">
      <c r="A555" s="4"/>
      <c r="B555" s="4"/>
    </row>
    <row r="556" spans="1:2" x14ac:dyDescent="0.15">
      <c r="A556" s="4"/>
      <c r="B556" s="4"/>
    </row>
    <row r="557" spans="1:2" x14ac:dyDescent="0.15">
      <c r="A557" s="4"/>
      <c r="B557" s="4"/>
    </row>
    <row r="558" spans="1:2" x14ac:dyDescent="0.15">
      <c r="A558" s="4"/>
      <c r="B558" s="4"/>
    </row>
    <row r="559" spans="1:2" x14ac:dyDescent="0.15">
      <c r="A559" s="4"/>
      <c r="B559" s="4"/>
    </row>
    <row r="560" spans="1:2" x14ac:dyDescent="0.15">
      <c r="A560" s="4"/>
      <c r="B560" s="4"/>
    </row>
    <row r="561" spans="1:2" x14ac:dyDescent="0.15">
      <c r="A561" s="4"/>
      <c r="B561" s="4"/>
    </row>
    <row r="562" spans="1:2" x14ac:dyDescent="0.15">
      <c r="A562" s="4"/>
      <c r="B562" s="4"/>
    </row>
    <row r="563" spans="1:2" x14ac:dyDescent="0.15">
      <c r="A563" s="4"/>
      <c r="B563" s="4"/>
    </row>
    <row r="564" spans="1:2" x14ac:dyDescent="0.15">
      <c r="A564" s="4"/>
      <c r="B564" s="4"/>
    </row>
    <row r="565" spans="1:2" x14ac:dyDescent="0.15">
      <c r="A565" s="4"/>
      <c r="B565" s="4"/>
    </row>
    <row r="566" spans="1:2" x14ac:dyDescent="0.15">
      <c r="A566" s="4"/>
      <c r="B566" s="4"/>
    </row>
    <row r="567" spans="1:2" x14ac:dyDescent="0.15">
      <c r="A567" s="4"/>
      <c r="B567" s="4"/>
    </row>
    <row r="568" spans="1:2" x14ac:dyDescent="0.15">
      <c r="A568" s="4"/>
      <c r="B568" s="4"/>
    </row>
    <row r="569" spans="1:2" x14ac:dyDescent="0.15">
      <c r="A569" s="4"/>
      <c r="B569" s="4"/>
    </row>
    <row r="570" spans="1:2" x14ac:dyDescent="0.15">
      <c r="A570" s="4"/>
      <c r="B570" s="4"/>
    </row>
    <row r="571" spans="1:2" x14ac:dyDescent="0.15">
      <c r="A571" s="4"/>
      <c r="B571" s="4"/>
    </row>
    <row r="572" spans="1:2" x14ac:dyDescent="0.15">
      <c r="A572" s="4"/>
      <c r="B572" s="4"/>
    </row>
    <row r="573" spans="1:2" x14ac:dyDescent="0.15">
      <c r="A573" s="4"/>
      <c r="B573" s="4"/>
    </row>
    <row r="574" spans="1:2" x14ac:dyDescent="0.15">
      <c r="A574" s="4"/>
      <c r="B574" s="4"/>
    </row>
    <row r="575" spans="1:2" x14ac:dyDescent="0.15">
      <c r="A575" s="4"/>
      <c r="B575" s="4"/>
    </row>
    <row r="576" spans="1:2" x14ac:dyDescent="0.15">
      <c r="A576" s="4"/>
      <c r="B576" s="4"/>
    </row>
    <row r="577" spans="1:2" x14ac:dyDescent="0.15">
      <c r="A577" s="4"/>
      <c r="B577" s="4"/>
    </row>
    <row r="578" spans="1:2" x14ac:dyDescent="0.15">
      <c r="A578" s="4"/>
      <c r="B578" s="4"/>
    </row>
    <row r="579" spans="1:2" x14ac:dyDescent="0.15">
      <c r="A579" s="4"/>
      <c r="B579" s="4"/>
    </row>
    <row r="580" spans="1:2" x14ac:dyDescent="0.15">
      <c r="A580" s="4"/>
      <c r="B580" s="4"/>
    </row>
    <row r="581" spans="1:2" x14ac:dyDescent="0.15">
      <c r="A581" s="4"/>
      <c r="B581" s="4"/>
    </row>
    <row r="582" spans="1:2" x14ac:dyDescent="0.15">
      <c r="A582" s="4"/>
      <c r="B582" s="4"/>
    </row>
    <row r="583" spans="1:2" x14ac:dyDescent="0.15">
      <c r="A583" s="4"/>
      <c r="B583" s="4"/>
    </row>
    <row r="584" spans="1:2" x14ac:dyDescent="0.15">
      <c r="A584" s="4"/>
      <c r="B584" s="4"/>
    </row>
    <row r="585" spans="1:2" x14ac:dyDescent="0.15">
      <c r="A585" s="4"/>
      <c r="B585" s="4"/>
    </row>
    <row r="586" spans="1:2" x14ac:dyDescent="0.15">
      <c r="A586" s="4"/>
      <c r="B586" s="4"/>
    </row>
    <row r="587" spans="1:2" x14ac:dyDescent="0.15">
      <c r="A587" s="4"/>
      <c r="B587" s="4"/>
    </row>
    <row r="588" spans="1:2" x14ac:dyDescent="0.15">
      <c r="A588" s="4"/>
      <c r="B588" s="4"/>
    </row>
    <row r="589" spans="1:2" x14ac:dyDescent="0.15">
      <c r="A589" s="4"/>
      <c r="B589" s="4"/>
    </row>
    <row r="590" spans="1:2" x14ac:dyDescent="0.15">
      <c r="A590" s="4"/>
      <c r="B590" s="4"/>
    </row>
    <row r="591" spans="1:2" x14ac:dyDescent="0.15">
      <c r="A591" s="4"/>
      <c r="B591" s="4"/>
    </row>
    <row r="592" spans="1:2" x14ac:dyDescent="0.15">
      <c r="A592" s="4"/>
      <c r="B592" s="4"/>
    </row>
    <row r="593" spans="1:2" x14ac:dyDescent="0.15">
      <c r="A593" s="4"/>
      <c r="B593" s="4"/>
    </row>
    <row r="594" spans="1:2" x14ac:dyDescent="0.15">
      <c r="A594" s="4"/>
      <c r="B594" s="4"/>
    </row>
    <row r="595" spans="1:2" x14ac:dyDescent="0.15">
      <c r="A595" s="4"/>
      <c r="B595" s="4"/>
    </row>
    <row r="596" spans="1:2" x14ac:dyDescent="0.15">
      <c r="A596" s="4"/>
      <c r="B596" s="4"/>
    </row>
    <row r="597" spans="1:2" x14ac:dyDescent="0.15">
      <c r="A597" s="4"/>
      <c r="B597" s="4"/>
    </row>
    <row r="598" spans="1:2" x14ac:dyDescent="0.15">
      <c r="A598" s="4"/>
      <c r="B598" s="4"/>
    </row>
    <row r="599" spans="1:2" x14ac:dyDescent="0.15">
      <c r="A599" s="4"/>
      <c r="B599" s="4"/>
    </row>
    <row r="600" spans="1:2" x14ac:dyDescent="0.15">
      <c r="A600" s="4"/>
      <c r="B600" s="4"/>
    </row>
    <row r="601" spans="1:2" x14ac:dyDescent="0.15">
      <c r="A601" s="4"/>
      <c r="B601" s="4"/>
    </row>
    <row r="602" spans="1:2" x14ac:dyDescent="0.15">
      <c r="A602" s="4"/>
      <c r="B602" s="4"/>
    </row>
    <row r="603" spans="1:2" x14ac:dyDescent="0.15">
      <c r="A603" s="4"/>
      <c r="B603" s="4"/>
    </row>
    <row r="604" spans="1:2" x14ac:dyDescent="0.15">
      <c r="A604" s="4"/>
      <c r="B604" s="4"/>
    </row>
    <row r="605" spans="1:2" x14ac:dyDescent="0.15">
      <c r="A605" s="4"/>
      <c r="B605" s="4"/>
    </row>
    <row r="606" spans="1:2" x14ac:dyDescent="0.15">
      <c r="A606" s="4"/>
      <c r="B606" s="4"/>
    </row>
    <row r="607" spans="1:2" x14ac:dyDescent="0.15">
      <c r="A607" s="4"/>
      <c r="B607" s="4"/>
    </row>
    <row r="608" spans="1:2" x14ac:dyDescent="0.15">
      <c r="A608" s="4"/>
      <c r="B608" s="4"/>
    </row>
    <row r="609" spans="1:2" x14ac:dyDescent="0.15">
      <c r="A609" s="4"/>
      <c r="B609" s="4"/>
    </row>
    <row r="610" spans="1:2" x14ac:dyDescent="0.15">
      <c r="A610" s="4"/>
      <c r="B610" s="4"/>
    </row>
    <row r="611" spans="1:2" x14ac:dyDescent="0.15">
      <c r="A611" s="4"/>
      <c r="B611" s="4"/>
    </row>
    <row r="612" spans="1:2" x14ac:dyDescent="0.15">
      <c r="A612" s="4"/>
      <c r="B612" s="4"/>
    </row>
    <row r="613" spans="1:2" x14ac:dyDescent="0.15">
      <c r="A613" s="4"/>
      <c r="B613" s="4"/>
    </row>
    <row r="614" spans="1:2" x14ac:dyDescent="0.15">
      <c r="A614" s="4"/>
      <c r="B614" s="4"/>
    </row>
    <row r="615" spans="1:2" x14ac:dyDescent="0.15">
      <c r="A615" s="4"/>
      <c r="B615" s="4"/>
    </row>
    <row r="616" spans="1:2" x14ac:dyDescent="0.15">
      <c r="A616" s="4"/>
      <c r="B616" s="4"/>
    </row>
    <row r="617" spans="1:2" x14ac:dyDescent="0.15">
      <c r="A617" s="4"/>
      <c r="B617" s="4"/>
    </row>
    <row r="618" spans="1:2" x14ac:dyDescent="0.15">
      <c r="A618" s="4"/>
      <c r="B618" s="4"/>
    </row>
    <row r="619" spans="1:2" x14ac:dyDescent="0.15">
      <c r="A619" s="4"/>
      <c r="B619" s="4"/>
    </row>
    <row r="620" spans="1:2" x14ac:dyDescent="0.15">
      <c r="A620" s="4"/>
      <c r="B620" s="4"/>
    </row>
    <row r="621" spans="1:2" x14ac:dyDescent="0.15">
      <c r="A621" s="4"/>
      <c r="B621" s="4"/>
    </row>
    <row r="622" spans="1:2" x14ac:dyDescent="0.15">
      <c r="A622" s="4"/>
      <c r="B622" s="4"/>
    </row>
    <row r="623" spans="1:2" x14ac:dyDescent="0.15">
      <c r="A623" s="4"/>
      <c r="B623" s="4"/>
    </row>
    <row r="624" spans="1:2" x14ac:dyDescent="0.15">
      <c r="A624" s="4"/>
      <c r="B624" s="4"/>
    </row>
    <row r="625" spans="1:2" x14ac:dyDescent="0.15">
      <c r="A625" s="4"/>
      <c r="B625" s="4"/>
    </row>
    <row r="626" spans="1:2" x14ac:dyDescent="0.15">
      <c r="A626" s="4"/>
      <c r="B626" s="4"/>
    </row>
    <row r="627" spans="1:2" x14ac:dyDescent="0.15">
      <c r="A627" s="4"/>
      <c r="B627" s="4"/>
    </row>
    <row r="628" spans="1:2" x14ac:dyDescent="0.15">
      <c r="A628" s="4"/>
      <c r="B628" s="4"/>
    </row>
    <row r="629" spans="1:2" x14ac:dyDescent="0.15">
      <c r="A629" s="4"/>
      <c r="B629" s="4"/>
    </row>
    <row r="630" spans="1:2" x14ac:dyDescent="0.15">
      <c r="A630" s="4"/>
      <c r="B630" s="4"/>
    </row>
    <row r="631" spans="1:2" x14ac:dyDescent="0.15">
      <c r="A631" s="4"/>
      <c r="B631" s="4"/>
    </row>
    <row r="632" spans="1:2" x14ac:dyDescent="0.15">
      <c r="A632" s="4"/>
      <c r="B632" s="4"/>
    </row>
    <row r="633" spans="1:2" x14ac:dyDescent="0.15">
      <c r="A633" s="4"/>
      <c r="B633" s="4"/>
    </row>
    <row r="634" spans="1:2" x14ac:dyDescent="0.15">
      <c r="A634" s="4"/>
      <c r="B634" s="4"/>
    </row>
    <row r="635" spans="1:2" x14ac:dyDescent="0.15">
      <c r="A635" s="4"/>
      <c r="B635" s="4"/>
    </row>
    <row r="636" spans="1:2" x14ac:dyDescent="0.15">
      <c r="A636" s="4"/>
      <c r="B636" s="4"/>
    </row>
    <row r="637" spans="1:2" x14ac:dyDescent="0.15">
      <c r="A637" s="4"/>
      <c r="B637" s="4"/>
    </row>
    <row r="638" spans="1:2" x14ac:dyDescent="0.15">
      <c r="A638" s="4"/>
      <c r="B638" s="4"/>
    </row>
    <row r="639" spans="1:2" x14ac:dyDescent="0.15">
      <c r="A639" s="4"/>
      <c r="B639" s="4"/>
    </row>
    <row r="640" spans="1:2" x14ac:dyDescent="0.15">
      <c r="A640" s="4"/>
      <c r="B640" s="4"/>
    </row>
    <row r="641" spans="1:2" x14ac:dyDescent="0.15">
      <c r="A641" s="4"/>
      <c r="B641" s="4"/>
    </row>
    <row r="642" spans="1:2" x14ac:dyDescent="0.15">
      <c r="A642" s="4"/>
      <c r="B642" s="4"/>
    </row>
    <row r="643" spans="1:2" x14ac:dyDescent="0.15">
      <c r="A643" s="4"/>
      <c r="B643" s="4"/>
    </row>
    <row r="644" spans="1:2" x14ac:dyDescent="0.15">
      <c r="A644" s="4"/>
      <c r="B644" s="4"/>
    </row>
    <row r="645" spans="1:2" x14ac:dyDescent="0.15">
      <c r="A645" s="4"/>
      <c r="B645" s="4"/>
    </row>
    <row r="646" spans="1:2" x14ac:dyDescent="0.15">
      <c r="A646" s="4"/>
      <c r="B646" s="4"/>
    </row>
    <row r="647" spans="1:2" x14ac:dyDescent="0.15">
      <c r="A647" s="4"/>
      <c r="B647" s="4"/>
    </row>
    <row r="648" spans="1:2" x14ac:dyDescent="0.15">
      <c r="A648" s="4"/>
      <c r="B648" s="4"/>
    </row>
    <row r="649" spans="1:2" x14ac:dyDescent="0.15">
      <c r="A649" s="4"/>
      <c r="B649" s="4"/>
    </row>
    <row r="650" spans="1:2" x14ac:dyDescent="0.15">
      <c r="A650" s="4"/>
      <c r="B650" s="4"/>
    </row>
    <row r="651" spans="1:2" x14ac:dyDescent="0.15">
      <c r="A651" s="4"/>
      <c r="B651" s="4"/>
    </row>
    <row r="652" spans="1:2" x14ac:dyDescent="0.15">
      <c r="A652" s="4"/>
      <c r="B652" s="4"/>
    </row>
    <row r="653" spans="1:2" x14ac:dyDescent="0.15">
      <c r="A653" s="4"/>
      <c r="B653" s="4"/>
    </row>
    <row r="654" spans="1:2" x14ac:dyDescent="0.15">
      <c r="A654" s="4"/>
      <c r="B654" s="4"/>
    </row>
    <row r="655" spans="1:2" x14ac:dyDescent="0.15">
      <c r="A655" s="4"/>
      <c r="B655" s="4"/>
    </row>
    <row r="656" spans="1:2" x14ac:dyDescent="0.15">
      <c r="A656" s="4"/>
      <c r="B656" s="4"/>
    </row>
    <row r="657" spans="1:2" x14ac:dyDescent="0.15">
      <c r="A657" s="4"/>
      <c r="B657" s="4"/>
    </row>
    <row r="658" spans="1:2" x14ac:dyDescent="0.15">
      <c r="A658" s="4"/>
      <c r="B658" s="4"/>
    </row>
    <row r="659" spans="1:2" x14ac:dyDescent="0.15">
      <c r="A659" s="4"/>
      <c r="B659" s="4"/>
    </row>
    <row r="660" spans="1:2" x14ac:dyDescent="0.15">
      <c r="A660" s="4"/>
      <c r="B660" s="4"/>
    </row>
    <row r="661" spans="1:2" x14ac:dyDescent="0.15">
      <c r="A661" s="4"/>
      <c r="B661" s="4"/>
    </row>
    <row r="662" spans="1:2" x14ac:dyDescent="0.15">
      <c r="A662" s="4"/>
      <c r="B662" s="4"/>
    </row>
    <row r="663" spans="1:2" x14ac:dyDescent="0.15">
      <c r="A663" s="4"/>
      <c r="B663" s="4"/>
    </row>
    <row r="664" spans="1:2" x14ac:dyDescent="0.15">
      <c r="A664" s="4"/>
      <c r="B664" s="4"/>
    </row>
    <row r="665" spans="1:2" x14ac:dyDescent="0.15">
      <c r="A665" s="4"/>
      <c r="B665" s="4"/>
    </row>
    <row r="666" spans="1:2" x14ac:dyDescent="0.15">
      <c r="A666" s="4"/>
      <c r="B666" s="4"/>
    </row>
    <row r="667" spans="1:2" x14ac:dyDescent="0.15">
      <c r="A667" s="4"/>
      <c r="B667" s="4"/>
    </row>
    <row r="668" spans="1:2" x14ac:dyDescent="0.15">
      <c r="A668" s="4"/>
      <c r="B668" s="4"/>
    </row>
    <row r="669" spans="1:2" x14ac:dyDescent="0.15">
      <c r="A669" s="4"/>
      <c r="B669" s="4"/>
    </row>
    <row r="670" spans="1:2" x14ac:dyDescent="0.15">
      <c r="A670" s="4"/>
      <c r="B670" s="4"/>
    </row>
    <row r="671" spans="1:2" x14ac:dyDescent="0.15">
      <c r="A671" s="4"/>
      <c r="B671" s="4"/>
    </row>
    <row r="672" spans="1:2" x14ac:dyDescent="0.15">
      <c r="A672" s="4"/>
      <c r="B672" s="4"/>
    </row>
    <row r="673" spans="1:2" x14ac:dyDescent="0.15">
      <c r="A673" s="4"/>
      <c r="B673" s="4"/>
    </row>
    <row r="674" spans="1:2" x14ac:dyDescent="0.15">
      <c r="A674" s="4"/>
      <c r="B674" s="4"/>
    </row>
    <row r="675" spans="1:2" x14ac:dyDescent="0.15">
      <c r="A675" s="4"/>
      <c r="B675" s="4"/>
    </row>
    <row r="676" spans="1:2" x14ac:dyDescent="0.15">
      <c r="A676" s="4"/>
      <c r="B676" s="4"/>
    </row>
    <row r="677" spans="1:2" x14ac:dyDescent="0.15">
      <c r="A677" s="4"/>
      <c r="B677" s="4"/>
    </row>
    <row r="678" spans="1:2" x14ac:dyDescent="0.15">
      <c r="A678" s="4"/>
      <c r="B678" s="4"/>
    </row>
    <row r="679" spans="1:2" x14ac:dyDescent="0.15">
      <c r="A679" s="4"/>
      <c r="B679" s="4"/>
    </row>
    <row r="680" spans="1:2" x14ac:dyDescent="0.15">
      <c r="A680" s="4"/>
      <c r="B680" s="4"/>
    </row>
    <row r="681" spans="1:2" x14ac:dyDescent="0.15">
      <c r="A681" s="4"/>
      <c r="B681" s="4"/>
    </row>
    <row r="682" spans="1:2" x14ac:dyDescent="0.15">
      <c r="A682" s="4"/>
      <c r="B682" s="4"/>
    </row>
    <row r="683" spans="1:2" x14ac:dyDescent="0.15">
      <c r="A683" s="4"/>
      <c r="B683" s="4"/>
    </row>
    <row r="684" spans="1:2" x14ac:dyDescent="0.15">
      <c r="A684" s="4"/>
      <c r="B684" s="4"/>
    </row>
    <row r="685" spans="1:2" x14ac:dyDescent="0.15">
      <c r="A685" s="4"/>
      <c r="B685" s="4"/>
    </row>
    <row r="686" spans="1:2" x14ac:dyDescent="0.15">
      <c r="A686" s="4"/>
      <c r="B686" s="4"/>
    </row>
    <row r="687" spans="1:2" x14ac:dyDescent="0.15">
      <c r="A687" s="4"/>
      <c r="B687" s="4"/>
    </row>
    <row r="688" spans="1:2" x14ac:dyDescent="0.15">
      <c r="A688" s="4"/>
      <c r="B688" s="4"/>
    </row>
    <row r="689" spans="1:2" x14ac:dyDescent="0.15">
      <c r="A689" s="4"/>
      <c r="B689" s="4"/>
    </row>
    <row r="690" spans="1:2" x14ac:dyDescent="0.15">
      <c r="A690" s="4"/>
      <c r="B690" s="4"/>
    </row>
    <row r="691" spans="1:2" x14ac:dyDescent="0.15">
      <c r="A691" s="4"/>
      <c r="B691" s="4"/>
    </row>
    <row r="692" spans="1:2" x14ac:dyDescent="0.15">
      <c r="A692" s="4"/>
      <c r="B692" s="4"/>
    </row>
    <row r="693" spans="1:2" x14ac:dyDescent="0.15">
      <c r="A693" s="4"/>
      <c r="B693" s="4"/>
    </row>
    <row r="694" spans="1:2" x14ac:dyDescent="0.15">
      <c r="A694" s="4"/>
      <c r="B694" s="4"/>
    </row>
    <row r="695" spans="1:2" x14ac:dyDescent="0.15">
      <c r="A695" s="4"/>
      <c r="B695" s="4"/>
    </row>
    <row r="696" spans="1:2" x14ac:dyDescent="0.15">
      <c r="A696" s="4"/>
      <c r="B696" s="4"/>
    </row>
    <row r="697" spans="1:2" x14ac:dyDescent="0.15">
      <c r="A697" s="4"/>
      <c r="B697" s="4"/>
    </row>
    <row r="698" spans="1:2" x14ac:dyDescent="0.15">
      <c r="A698" s="4"/>
      <c r="B698" s="4"/>
    </row>
    <row r="699" spans="1:2" x14ac:dyDescent="0.15">
      <c r="A699" s="4"/>
      <c r="B699" s="4"/>
    </row>
    <row r="700" spans="1:2" x14ac:dyDescent="0.15">
      <c r="A700" s="4"/>
      <c r="B700" s="4"/>
    </row>
    <row r="701" spans="1:2" x14ac:dyDescent="0.15">
      <c r="A701" s="4"/>
      <c r="B701" s="4"/>
    </row>
    <row r="702" spans="1:2" x14ac:dyDescent="0.15">
      <c r="A702" s="4"/>
      <c r="B702" s="4"/>
    </row>
    <row r="703" spans="1:2" x14ac:dyDescent="0.15">
      <c r="A703" s="4"/>
      <c r="B703" s="4"/>
    </row>
    <row r="704" spans="1:2" x14ac:dyDescent="0.15">
      <c r="A704" s="4"/>
      <c r="B704" s="4"/>
    </row>
    <row r="705" spans="1:2" x14ac:dyDescent="0.15">
      <c r="A705" s="4"/>
      <c r="B705" s="4"/>
    </row>
    <row r="706" spans="1:2" x14ac:dyDescent="0.15">
      <c r="A706" s="4"/>
      <c r="B706" s="4"/>
    </row>
    <row r="707" spans="1:2" x14ac:dyDescent="0.15">
      <c r="A707" s="4"/>
      <c r="B707" s="4"/>
    </row>
    <row r="708" spans="1:2" x14ac:dyDescent="0.15">
      <c r="A708" s="4"/>
      <c r="B708" s="4"/>
    </row>
    <row r="709" spans="1:2" x14ac:dyDescent="0.15">
      <c r="A709" s="4"/>
      <c r="B709" s="4"/>
    </row>
    <row r="710" spans="1:2" x14ac:dyDescent="0.15">
      <c r="A710" s="4"/>
      <c r="B710" s="4"/>
    </row>
    <row r="711" spans="1:2" x14ac:dyDescent="0.15">
      <c r="A711" s="4"/>
      <c r="B711" s="4"/>
    </row>
    <row r="712" spans="1:2" x14ac:dyDescent="0.15">
      <c r="A712" s="4"/>
      <c r="B712" s="4"/>
    </row>
    <row r="713" spans="1:2" x14ac:dyDescent="0.15">
      <c r="A713" s="4"/>
      <c r="B713" s="4"/>
    </row>
    <row r="714" spans="1:2" x14ac:dyDescent="0.15">
      <c r="A714" s="4"/>
      <c r="B714" s="4"/>
    </row>
    <row r="715" spans="1:2" x14ac:dyDescent="0.15">
      <c r="A715" s="4"/>
      <c r="B715" s="4"/>
    </row>
    <row r="716" spans="1:2" x14ac:dyDescent="0.15">
      <c r="A716" s="4"/>
      <c r="B716" s="4"/>
    </row>
    <row r="717" spans="1:2" x14ac:dyDescent="0.15">
      <c r="A717" s="4"/>
      <c r="B717" s="4"/>
    </row>
    <row r="718" spans="1:2" x14ac:dyDescent="0.15">
      <c r="A718" s="4"/>
      <c r="B718" s="4"/>
    </row>
    <row r="719" spans="1:2" x14ac:dyDescent="0.15">
      <c r="A719" s="4"/>
      <c r="B719" s="4"/>
    </row>
    <row r="720" spans="1:2" x14ac:dyDescent="0.15">
      <c r="A720" s="4"/>
      <c r="B720" s="4"/>
    </row>
    <row r="721" spans="1:2" x14ac:dyDescent="0.15">
      <c r="A721" s="4"/>
      <c r="B721" s="4"/>
    </row>
    <row r="722" spans="1:2" x14ac:dyDescent="0.15">
      <c r="A722" s="4"/>
      <c r="B722" s="4"/>
    </row>
    <row r="723" spans="1:2" x14ac:dyDescent="0.15">
      <c r="A723" s="4"/>
      <c r="B723" s="4"/>
    </row>
    <row r="724" spans="1:2" x14ac:dyDescent="0.15">
      <c r="A724" s="4"/>
      <c r="B724" s="4"/>
    </row>
    <row r="725" spans="1:2" x14ac:dyDescent="0.15">
      <c r="A725" s="4"/>
      <c r="B725" s="4"/>
    </row>
    <row r="726" spans="1:2" x14ac:dyDescent="0.15">
      <c r="A726" s="4"/>
      <c r="B726" s="4"/>
    </row>
    <row r="727" spans="1:2" x14ac:dyDescent="0.15">
      <c r="A727" s="4"/>
      <c r="B727" s="4"/>
    </row>
    <row r="728" spans="1:2" x14ac:dyDescent="0.15">
      <c r="A728" s="4"/>
      <c r="B728" s="4"/>
    </row>
    <row r="729" spans="1:2" x14ac:dyDescent="0.15">
      <c r="A729" s="4"/>
      <c r="B729" s="4"/>
    </row>
    <row r="730" spans="1:2" x14ac:dyDescent="0.15">
      <c r="A730" s="4"/>
      <c r="B730" s="4"/>
    </row>
    <row r="731" spans="1:2" x14ac:dyDescent="0.15">
      <c r="A731" s="4"/>
      <c r="B731" s="4"/>
    </row>
    <row r="732" spans="1:2" x14ac:dyDescent="0.15">
      <c r="A732" s="4"/>
      <c r="B732" s="4"/>
    </row>
    <row r="733" spans="1:2" x14ac:dyDescent="0.15">
      <c r="A733" s="4"/>
      <c r="B733" s="4"/>
    </row>
    <row r="734" spans="1:2" x14ac:dyDescent="0.15">
      <c r="A734" s="4"/>
      <c r="B734" s="4"/>
    </row>
    <row r="735" spans="1:2" x14ac:dyDescent="0.15">
      <c r="A735" s="4"/>
      <c r="B735" s="4"/>
    </row>
    <row r="736" spans="1:2" x14ac:dyDescent="0.15">
      <c r="A736" s="4"/>
      <c r="B736" s="4"/>
    </row>
    <row r="737" spans="1:2" x14ac:dyDescent="0.15">
      <c r="A737" s="4"/>
      <c r="B737" s="4"/>
    </row>
    <row r="738" spans="1:2" x14ac:dyDescent="0.15">
      <c r="A738" s="4"/>
      <c r="B738" s="4"/>
    </row>
    <row r="739" spans="1:2" x14ac:dyDescent="0.15">
      <c r="A739" s="4"/>
      <c r="B739" s="4"/>
    </row>
    <row r="740" spans="1:2" x14ac:dyDescent="0.15">
      <c r="A740" s="4"/>
      <c r="B740" s="4"/>
    </row>
    <row r="741" spans="1:2" x14ac:dyDescent="0.15">
      <c r="A741" s="4"/>
      <c r="B741" s="4"/>
    </row>
    <row r="742" spans="1:2" x14ac:dyDescent="0.15">
      <c r="A742" s="4"/>
      <c r="B742" s="4"/>
    </row>
    <row r="743" spans="1:2" x14ac:dyDescent="0.15">
      <c r="A743" s="4"/>
      <c r="B743" s="4"/>
    </row>
    <row r="744" spans="1:2" x14ac:dyDescent="0.15">
      <c r="A744" s="4"/>
      <c r="B744" s="4"/>
    </row>
    <row r="745" spans="1:2" x14ac:dyDescent="0.15">
      <c r="A745" s="4"/>
      <c r="B745" s="4"/>
    </row>
    <row r="746" spans="1:2" x14ac:dyDescent="0.15">
      <c r="A746" s="4"/>
      <c r="B746" s="4"/>
    </row>
    <row r="747" spans="1:2" x14ac:dyDescent="0.15">
      <c r="A747" s="4"/>
      <c r="B747" s="4"/>
    </row>
    <row r="748" spans="1:2" x14ac:dyDescent="0.15">
      <c r="A748" s="4"/>
      <c r="B748" s="4"/>
    </row>
    <row r="749" spans="1:2" x14ac:dyDescent="0.15">
      <c r="A749" s="4"/>
      <c r="B749" s="4"/>
    </row>
    <row r="750" spans="1:2" x14ac:dyDescent="0.15">
      <c r="A750" s="4"/>
      <c r="B750" s="4"/>
    </row>
    <row r="751" spans="1:2" x14ac:dyDescent="0.15">
      <c r="A751" s="4"/>
      <c r="B751" s="4"/>
    </row>
    <row r="752" spans="1:2" x14ac:dyDescent="0.15">
      <c r="A752" s="4"/>
      <c r="B752" s="4"/>
    </row>
    <row r="753" spans="1:2" x14ac:dyDescent="0.15">
      <c r="A753" s="4"/>
      <c r="B753" s="4"/>
    </row>
    <row r="754" spans="1:2" x14ac:dyDescent="0.15">
      <c r="A754" s="4"/>
      <c r="B754" s="4"/>
    </row>
    <row r="755" spans="1:2" x14ac:dyDescent="0.15">
      <c r="A755" s="4"/>
      <c r="B755" s="4"/>
    </row>
    <row r="756" spans="1:2" x14ac:dyDescent="0.15">
      <c r="A756" s="4"/>
      <c r="B756" s="4"/>
    </row>
    <row r="757" spans="1:2" x14ac:dyDescent="0.15">
      <c r="A757" s="4"/>
      <c r="B757" s="4"/>
    </row>
    <row r="758" spans="1:2" x14ac:dyDescent="0.15">
      <c r="A758" s="4"/>
      <c r="B758" s="4"/>
    </row>
    <row r="759" spans="1:2" x14ac:dyDescent="0.15">
      <c r="A759" s="4"/>
      <c r="B759" s="4"/>
    </row>
    <row r="760" spans="1:2" x14ac:dyDescent="0.15">
      <c r="A760" s="4"/>
      <c r="B760" s="4"/>
    </row>
    <row r="761" spans="1:2" x14ac:dyDescent="0.15">
      <c r="A761" s="4"/>
      <c r="B761" s="4"/>
    </row>
    <row r="762" spans="1:2" x14ac:dyDescent="0.15">
      <c r="A762" s="4"/>
      <c r="B762" s="4"/>
    </row>
    <row r="763" spans="1:2" x14ac:dyDescent="0.15">
      <c r="A763" s="4"/>
      <c r="B763" s="4"/>
    </row>
    <row r="764" spans="1:2" x14ac:dyDescent="0.15">
      <c r="A764" s="4"/>
      <c r="B764" s="4"/>
    </row>
    <row r="765" spans="1:2" x14ac:dyDescent="0.15">
      <c r="A765" s="4"/>
      <c r="B765" s="4"/>
    </row>
    <row r="766" spans="1:2" x14ac:dyDescent="0.15">
      <c r="A766" s="4"/>
      <c r="B766" s="4"/>
    </row>
    <row r="767" spans="1:2" x14ac:dyDescent="0.15">
      <c r="A767" s="4"/>
      <c r="B767" s="4"/>
    </row>
    <row r="768" spans="1:2" x14ac:dyDescent="0.15">
      <c r="A768" s="4"/>
      <c r="B768" s="4"/>
    </row>
    <row r="769" spans="1:2" x14ac:dyDescent="0.15">
      <c r="A769" s="4"/>
      <c r="B769" s="4"/>
    </row>
    <row r="770" spans="1:2" x14ac:dyDescent="0.15">
      <c r="A770" s="4"/>
      <c r="B770" s="4"/>
    </row>
    <row r="771" spans="1:2" x14ac:dyDescent="0.15">
      <c r="A771" s="4"/>
      <c r="B771" s="4"/>
    </row>
    <row r="772" spans="1:2" x14ac:dyDescent="0.15">
      <c r="A772" s="4"/>
      <c r="B772" s="4"/>
    </row>
    <row r="773" spans="1:2" x14ac:dyDescent="0.15">
      <c r="A773" s="4"/>
      <c r="B773" s="4"/>
    </row>
    <row r="774" spans="1:2" x14ac:dyDescent="0.15">
      <c r="A774" s="4"/>
      <c r="B774" s="4"/>
    </row>
    <row r="775" spans="1:2" x14ac:dyDescent="0.15">
      <c r="A775" s="4"/>
      <c r="B775" s="4"/>
    </row>
    <row r="776" spans="1:2" x14ac:dyDescent="0.15">
      <c r="A776" s="4"/>
      <c r="B776" s="4"/>
    </row>
    <row r="777" spans="1:2" x14ac:dyDescent="0.15">
      <c r="A777" s="4"/>
      <c r="B777" s="4"/>
    </row>
    <row r="778" spans="1:2" x14ac:dyDescent="0.15">
      <c r="A778" s="4"/>
      <c r="B778" s="4"/>
    </row>
    <row r="779" spans="1:2" x14ac:dyDescent="0.15">
      <c r="A779" s="4"/>
      <c r="B779" s="4"/>
    </row>
    <row r="780" spans="1:2" x14ac:dyDescent="0.15">
      <c r="A780" s="4"/>
      <c r="B780" s="4"/>
    </row>
    <row r="781" spans="1:2" x14ac:dyDescent="0.15">
      <c r="A781" s="4"/>
      <c r="B781" s="4"/>
    </row>
    <row r="782" spans="1:2" x14ac:dyDescent="0.15">
      <c r="A782" s="4"/>
      <c r="B782" s="4"/>
    </row>
    <row r="783" spans="1:2" x14ac:dyDescent="0.15">
      <c r="A783" s="4"/>
      <c r="B783" s="4"/>
    </row>
    <row r="784" spans="1:2" x14ac:dyDescent="0.15">
      <c r="A784" s="4"/>
      <c r="B784" s="4"/>
    </row>
    <row r="785" spans="1:2" x14ac:dyDescent="0.15">
      <c r="A785" s="4"/>
      <c r="B785" s="4"/>
    </row>
    <row r="786" spans="1:2" x14ac:dyDescent="0.15">
      <c r="A786" s="4"/>
      <c r="B786" s="4"/>
    </row>
    <row r="787" spans="1:2" x14ac:dyDescent="0.15">
      <c r="A787" s="4"/>
      <c r="B787" s="4"/>
    </row>
    <row r="788" spans="1:2" x14ac:dyDescent="0.15">
      <c r="A788" s="4"/>
      <c r="B788" s="4"/>
    </row>
    <row r="789" spans="1:2" x14ac:dyDescent="0.15">
      <c r="A789" s="4"/>
      <c r="B789" s="4"/>
    </row>
    <row r="790" spans="1:2" x14ac:dyDescent="0.15">
      <c r="A790" s="4"/>
      <c r="B790" s="4"/>
    </row>
    <row r="791" spans="1:2" x14ac:dyDescent="0.15">
      <c r="A791" s="4"/>
      <c r="B791" s="4"/>
    </row>
    <row r="792" spans="1:2" x14ac:dyDescent="0.15">
      <c r="A792" s="4"/>
      <c r="B792" s="4"/>
    </row>
    <row r="793" spans="1:2" x14ac:dyDescent="0.15">
      <c r="A793" s="4"/>
      <c r="B793" s="4"/>
    </row>
    <row r="794" spans="1:2" x14ac:dyDescent="0.15">
      <c r="A794" s="4"/>
      <c r="B794" s="4"/>
    </row>
    <row r="795" spans="1:2" x14ac:dyDescent="0.15">
      <c r="A795" s="4"/>
      <c r="B795" s="4"/>
    </row>
    <row r="796" spans="1:2" x14ac:dyDescent="0.15">
      <c r="A796" s="4"/>
      <c r="B796" s="4"/>
    </row>
    <row r="797" spans="1:2" x14ac:dyDescent="0.15">
      <c r="A797" s="4"/>
      <c r="B797" s="4"/>
    </row>
    <row r="798" spans="1:2" x14ac:dyDescent="0.15">
      <c r="A798" s="4"/>
      <c r="B798" s="4"/>
    </row>
    <row r="799" spans="1:2" x14ac:dyDescent="0.15">
      <c r="A799" s="4"/>
      <c r="B799" s="4"/>
    </row>
    <row r="800" spans="1:2" x14ac:dyDescent="0.15">
      <c r="A800" s="4"/>
      <c r="B800" s="4"/>
    </row>
    <row r="801" spans="1:2" x14ac:dyDescent="0.15">
      <c r="A801" s="4"/>
      <c r="B801" s="4"/>
    </row>
    <row r="802" spans="1:2" x14ac:dyDescent="0.15">
      <c r="A802" s="4"/>
      <c r="B802" s="4"/>
    </row>
    <row r="803" spans="1:2" x14ac:dyDescent="0.15">
      <c r="A803" s="4"/>
      <c r="B803" s="4"/>
    </row>
    <row r="804" spans="1:2" x14ac:dyDescent="0.15">
      <c r="A804" s="4"/>
      <c r="B804" s="4"/>
    </row>
    <row r="805" spans="1:2" x14ac:dyDescent="0.15">
      <c r="A805" s="4"/>
      <c r="B805" s="4"/>
    </row>
    <row r="806" spans="1:2" x14ac:dyDescent="0.15">
      <c r="A806" s="4"/>
      <c r="B806" s="4"/>
    </row>
    <row r="807" spans="1:2" x14ac:dyDescent="0.15">
      <c r="A807" s="4"/>
      <c r="B807" s="4"/>
    </row>
    <row r="808" spans="1:2" x14ac:dyDescent="0.15">
      <c r="A808" s="4"/>
      <c r="B808" s="4"/>
    </row>
    <row r="809" spans="1:2" x14ac:dyDescent="0.15">
      <c r="A809" s="4"/>
      <c r="B809" s="4"/>
    </row>
    <row r="810" spans="1:2" x14ac:dyDescent="0.15">
      <c r="A810" s="4"/>
      <c r="B810" s="4"/>
    </row>
    <row r="811" spans="1:2" x14ac:dyDescent="0.15">
      <c r="A811" s="4"/>
      <c r="B811" s="4"/>
    </row>
    <row r="812" spans="1:2" x14ac:dyDescent="0.15">
      <c r="A812" s="4"/>
      <c r="B812" s="4"/>
    </row>
    <row r="813" spans="1:2" x14ac:dyDescent="0.15">
      <c r="A813" s="4"/>
      <c r="B813" s="4"/>
    </row>
    <row r="814" spans="1:2" x14ac:dyDescent="0.15">
      <c r="A814" s="4"/>
      <c r="B814" s="4"/>
    </row>
    <row r="815" spans="1:2" x14ac:dyDescent="0.15">
      <c r="A815" s="4"/>
      <c r="B815" s="4"/>
    </row>
    <row r="816" spans="1:2" x14ac:dyDescent="0.15">
      <c r="A816" s="4"/>
      <c r="B816" s="4"/>
    </row>
    <row r="817" spans="1:2" x14ac:dyDescent="0.15">
      <c r="A817" s="4"/>
      <c r="B817" s="4"/>
    </row>
    <row r="818" spans="1:2" x14ac:dyDescent="0.15">
      <c r="A818" s="4"/>
      <c r="B818" s="4"/>
    </row>
    <row r="819" spans="1:2" x14ac:dyDescent="0.15">
      <c r="A819" s="4"/>
      <c r="B819" s="4"/>
    </row>
    <row r="820" spans="1:2" x14ac:dyDescent="0.15">
      <c r="A820" s="4"/>
      <c r="B820" s="4"/>
    </row>
    <row r="821" spans="1:2" x14ac:dyDescent="0.15">
      <c r="A821" s="4"/>
      <c r="B821" s="4"/>
    </row>
    <row r="822" spans="1:2" x14ac:dyDescent="0.15">
      <c r="A822" s="4"/>
      <c r="B822" s="4"/>
    </row>
    <row r="823" spans="1:2" x14ac:dyDescent="0.15">
      <c r="A823" s="4"/>
      <c r="B823" s="4"/>
    </row>
    <row r="824" spans="1:2" x14ac:dyDescent="0.15">
      <c r="A824" s="4"/>
      <c r="B824" s="4"/>
    </row>
    <row r="825" spans="1:2" x14ac:dyDescent="0.15">
      <c r="A825" s="4"/>
      <c r="B825" s="4"/>
    </row>
    <row r="826" spans="1:2" x14ac:dyDescent="0.15">
      <c r="A826" s="4"/>
      <c r="B826" s="4"/>
    </row>
    <row r="827" spans="1:2" x14ac:dyDescent="0.15">
      <c r="A827" s="4"/>
      <c r="B827" s="4"/>
    </row>
    <row r="828" spans="1:2" x14ac:dyDescent="0.15">
      <c r="A828" s="4"/>
      <c r="B828" s="4"/>
    </row>
    <row r="829" spans="1:2" x14ac:dyDescent="0.15">
      <c r="A829" s="4"/>
      <c r="B829" s="4"/>
    </row>
    <row r="830" spans="1:2" x14ac:dyDescent="0.15">
      <c r="A830" s="4"/>
      <c r="B830" s="4"/>
    </row>
    <row r="831" spans="1:2" x14ac:dyDescent="0.15">
      <c r="A831" s="4"/>
      <c r="B831" s="4"/>
    </row>
    <row r="832" spans="1:2" x14ac:dyDescent="0.15">
      <c r="A832" s="4"/>
      <c r="B832" s="4"/>
    </row>
    <row r="833" spans="1:2" x14ac:dyDescent="0.15">
      <c r="A833" s="4"/>
      <c r="B833" s="4"/>
    </row>
    <row r="834" spans="1:2" x14ac:dyDescent="0.15">
      <c r="A834" s="4"/>
      <c r="B834" s="4"/>
    </row>
    <row r="835" spans="1:2" x14ac:dyDescent="0.15">
      <c r="A835" s="4"/>
      <c r="B835" s="4"/>
    </row>
    <row r="836" spans="1:2" x14ac:dyDescent="0.15">
      <c r="A836" s="4"/>
      <c r="B836" s="4"/>
    </row>
    <row r="837" spans="1:2" x14ac:dyDescent="0.15">
      <c r="A837" s="4"/>
      <c r="B837" s="4"/>
    </row>
    <row r="838" spans="1:2" x14ac:dyDescent="0.15">
      <c r="A838" s="4"/>
      <c r="B838" s="4"/>
    </row>
    <row r="839" spans="1:2" x14ac:dyDescent="0.15">
      <c r="A839" s="4"/>
      <c r="B839" s="4"/>
    </row>
    <row r="840" spans="1:2" x14ac:dyDescent="0.15">
      <c r="A840" s="4"/>
      <c r="B840" s="4"/>
    </row>
    <row r="841" spans="1:2" x14ac:dyDescent="0.15">
      <c r="A841" s="4"/>
      <c r="B841" s="4"/>
    </row>
    <row r="842" spans="1:2" x14ac:dyDescent="0.15">
      <c r="A842" s="4"/>
      <c r="B842" s="4"/>
    </row>
    <row r="843" spans="1:2" x14ac:dyDescent="0.15">
      <c r="A843" s="4"/>
      <c r="B843" s="4"/>
    </row>
    <row r="844" spans="1:2" x14ac:dyDescent="0.15">
      <c r="A844" s="4"/>
      <c r="B844" s="4"/>
    </row>
    <row r="845" spans="1:2" x14ac:dyDescent="0.15">
      <c r="A845" s="4"/>
      <c r="B845" s="4"/>
    </row>
    <row r="846" spans="1:2" x14ac:dyDescent="0.15">
      <c r="A846" s="4"/>
      <c r="B846" s="4"/>
    </row>
    <row r="847" spans="1:2" x14ac:dyDescent="0.15">
      <c r="A847" s="4"/>
      <c r="B847" s="4"/>
    </row>
    <row r="848" spans="1:2" x14ac:dyDescent="0.15">
      <c r="A848" s="4"/>
      <c r="B848" s="4"/>
    </row>
    <row r="849" spans="1:2" x14ac:dyDescent="0.15">
      <c r="A849" s="4"/>
      <c r="B849" s="4"/>
    </row>
    <row r="850" spans="1:2" x14ac:dyDescent="0.15">
      <c r="A850" s="4"/>
      <c r="B850" s="4"/>
    </row>
    <row r="851" spans="1:2" x14ac:dyDescent="0.15">
      <c r="A851" s="4"/>
      <c r="B851" s="4"/>
    </row>
    <row r="852" spans="1:2" x14ac:dyDescent="0.15">
      <c r="A852" s="4"/>
      <c r="B852" s="4"/>
    </row>
    <row r="853" spans="1:2" x14ac:dyDescent="0.15">
      <c r="A853" s="4"/>
      <c r="B853" s="4"/>
    </row>
    <row r="854" spans="1:2" x14ac:dyDescent="0.15">
      <c r="A854" s="4"/>
      <c r="B854" s="4"/>
    </row>
    <row r="855" spans="1:2" x14ac:dyDescent="0.15">
      <c r="A855" s="4"/>
      <c r="B855" s="4"/>
    </row>
    <row r="856" spans="1:2" x14ac:dyDescent="0.15">
      <c r="A856" s="4"/>
      <c r="B856" s="4"/>
    </row>
    <row r="857" spans="1:2" x14ac:dyDescent="0.15">
      <c r="A857" s="4"/>
      <c r="B857" s="4"/>
    </row>
    <row r="858" spans="1:2" x14ac:dyDescent="0.15">
      <c r="A858" s="4"/>
      <c r="B858" s="4"/>
    </row>
    <row r="859" spans="1:2" x14ac:dyDescent="0.15">
      <c r="A859" s="4"/>
      <c r="B859" s="4"/>
    </row>
    <row r="860" spans="1:2" x14ac:dyDescent="0.15">
      <c r="A860" s="4"/>
      <c r="B860" s="4"/>
    </row>
    <row r="861" spans="1:2" x14ac:dyDescent="0.15">
      <c r="A861" s="4"/>
      <c r="B861" s="4"/>
    </row>
    <row r="862" spans="1:2" x14ac:dyDescent="0.15">
      <c r="A862" s="4"/>
      <c r="B862" s="4"/>
    </row>
    <row r="863" spans="1:2" x14ac:dyDescent="0.15">
      <c r="A863" s="4"/>
      <c r="B863" s="4"/>
    </row>
    <row r="864" spans="1:2" x14ac:dyDescent="0.15">
      <c r="A864" s="4"/>
      <c r="B864" s="4"/>
    </row>
    <row r="865" spans="1:2" x14ac:dyDescent="0.15">
      <c r="A865" s="4"/>
      <c r="B865" s="4"/>
    </row>
    <row r="866" spans="1:2" x14ac:dyDescent="0.15">
      <c r="A866" s="4"/>
      <c r="B866" s="4"/>
    </row>
    <row r="867" spans="1:2" x14ac:dyDescent="0.15">
      <c r="A867" s="4"/>
      <c r="B867" s="4"/>
    </row>
    <row r="868" spans="1:2" x14ac:dyDescent="0.15">
      <c r="A868" s="4"/>
      <c r="B868" s="4"/>
    </row>
    <row r="869" spans="1:2" x14ac:dyDescent="0.15">
      <c r="A869" s="4"/>
      <c r="B869" s="4"/>
    </row>
    <row r="870" spans="1:2" x14ac:dyDescent="0.15">
      <c r="A870" s="4"/>
      <c r="B870" s="4"/>
    </row>
    <row r="871" spans="1:2" x14ac:dyDescent="0.15">
      <c r="A871" s="4"/>
      <c r="B871" s="4"/>
    </row>
    <row r="872" spans="1:2" x14ac:dyDescent="0.15">
      <c r="A872" s="4"/>
      <c r="B872" s="4"/>
    </row>
    <row r="873" spans="1:2" x14ac:dyDescent="0.15">
      <c r="A873" s="4"/>
      <c r="B873" s="4"/>
    </row>
    <row r="874" spans="1:2" x14ac:dyDescent="0.15">
      <c r="A874" s="4"/>
      <c r="B874" s="4"/>
    </row>
    <row r="875" spans="1:2" x14ac:dyDescent="0.15">
      <c r="A875" s="4"/>
      <c r="B875" s="4"/>
    </row>
    <row r="876" spans="1:2" x14ac:dyDescent="0.15">
      <c r="A876" s="4"/>
      <c r="B876" s="4"/>
    </row>
    <row r="877" spans="1:2" x14ac:dyDescent="0.15">
      <c r="A877" s="4"/>
      <c r="B877" s="4"/>
    </row>
    <row r="878" spans="1:2" x14ac:dyDescent="0.15">
      <c r="A878" s="4"/>
      <c r="B878" s="4"/>
    </row>
    <row r="879" spans="1:2" x14ac:dyDescent="0.15">
      <c r="A879" s="4"/>
      <c r="B879" s="4"/>
    </row>
    <row r="880" spans="1:2" x14ac:dyDescent="0.15">
      <c r="A880" s="4"/>
      <c r="B880" s="4"/>
    </row>
    <row r="881" spans="1:2" x14ac:dyDescent="0.15">
      <c r="A881" s="4"/>
      <c r="B881" s="4"/>
    </row>
    <row r="882" spans="1:2" x14ac:dyDescent="0.15">
      <c r="A882" s="4"/>
      <c r="B882" s="4"/>
    </row>
    <row r="883" spans="1:2" x14ac:dyDescent="0.15">
      <c r="A883" s="4"/>
      <c r="B883" s="4"/>
    </row>
    <row r="884" spans="1:2" x14ac:dyDescent="0.15">
      <c r="A884" s="4"/>
      <c r="B884" s="4"/>
    </row>
    <row r="885" spans="1:2" x14ac:dyDescent="0.15">
      <c r="A885" s="4"/>
      <c r="B885" s="4"/>
    </row>
    <row r="886" spans="1:2" x14ac:dyDescent="0.15">
      <c r="A886" s="4"/>
      <c r="B886" s="4"/>
    </row>
    <row r="887" spans="1:2" x14ac:dyDescent="0.15">
      <c r="A887" s="4"/>
      <c r="B887" s="4"/>
    </row>
    <row r="888" spans="1:2" x14ac:dyDescent="0.15">
      <c r="A888" s="4"/>
      <c r="B888" s="4"/>
    </row>
    <row r="889" spans="1:2" x14ac:dyDescent="0.15">
      <c r="A889" s="4"/>
      <c r="B889" s="4"/>
    </row>
    <row r="890" spans="1:2" x14ac:dyDescent="0.15">
      <c r="A890" s="4"/>
      <c r="B890" s="4"/>
    </row>
    <row r="891" spans="1:2" x14ac:dyDescent="0.15">
      <c r="A891" s="4"/>
      <c r="B891" s="4"/>
    </row>
    <row r="892" spans="1:2" x14ac:dyDescent="0.15">
      <c r="A892" s="4"/>
      <c r="B892" s="4"/>
    </row>
    <row r="893" spans="1:2" x14ac:dyDescent="0.15">
      <c r="A893" s="4"/>
      <c r="B893" s="4"/>
    </row>
    <row r="894" spans="1:2" x14ac:dyDescent="0.15">
      <c r="A894" s="4"/>
      <c r="B894" s="4"/>
    </row>
    <row r="895" spans="1:2" x14ac:dyDescent="0.15">
      <c r="A895" s="4"/>
      <c r="B895" s="4"/>
    </row>
    <row r="896" spans="1:2" x14ac:dyDescent="0.15">
      <c r="A896" s="4"/>
      <c r="B896" s="4"/>
    </row>
    <row r="897" spans="1:2" x14ac:dyDescent="0.15">
      <c r="A897" s="4"/>
      <c r="B897" s="4"/>
    </row>
    <row r="898" spans="1:2" x14ac:dyDescent="0.15">
      <c r="A898" s="4"/>
      <c r="B898" s="4"/>
    </row>
    <row r="899" spans="1:2" x14ac:dyDescent="0.15">
      <c r="A899" s="4"/>
      <c r="B899" s="4"/>
    </row>
    <row r="900" spans="1:2" x14ac:dyDescent="0.15">
      <c r="A900" s="4"/>
      <c r="B900" s="4"/>
    </row>
    <row r="901" spans="1:2" x14ac:dyDescent="0.15">
      <c r="A901" s="4"/>
      <c r="B901" s="4"/>
    </row>
    <row r="902" spans="1:2" x14ac:dyDescent="0.15">
      <c r="A902" s="4"/>
      <c r="B902" s="4"/>
    </row>
    <row r="903" spans="1:2" x14ac:dyDescent="0.15">
      <c r="A903" s="4"/>
      <c r="B903" s="4"/>
    </row>
    <row r="904" spans="1:2" x14ac:dyDescent="0.15">
      <c r="A904" s="4"/>
      <c r="B904" s="4"/>
    </row>
    <row r="905" spans="1:2" x14ac:dyDescent="0.15">
      <c r="A905" s="4"/>
      <c r="B905" s="4"/>
    </row>
    <row r="906" spans="1:2" x14ac:dyDescent="0.15">
      <c r="A906" s="4"/>
      <c r="B906" s="4"/>
    </row>
    <row r="907" spans="1:2" x14ac:dyDescent="0.15">
      <c r="A907" s="4"/>
      <c r="B907" s="4"/>
    </row>
    <row r="908" spans="1:2" x14ac:dyDescent="0.15">
      <c r="A908" s="4"/>
      <c r="B908" s="4"/>
    </row>
    <row r="909" spans="1:2" x14ac:dyDescent="0.15">
      <c r="A909" s="4"/>
      <c r="B909" s="4"/>
    </row>
    <row r="910" spans="1:2" x14ac:dyDescent="0.15">
      <c r="A910" s="4"/>
      <c r="B910" s="4"/>
    </row>
    <row r="911" spans="1:2" x14ac:dyDescent="0.15">
      <c r="A911" s="4"/>
      <c r="B911" s="4"/>
    </row>
    <row r="912" spans="1:2" x14ac:dyDescent="0.15">
      <c r="A912" s="4"/>
      <c r="B912" s="4"/>
    </row>
    <row r="913" spans="1:2" x14ac:dyDescent="0.15">
      <c r="A913" s="4"/>
      <c r="B913" s="4"/>
    </row>
    <row r="914" spans="1:2" x14ac:dyDescent="0.15">
      <c r="A914" s="4"/>
      <c r="B914" s="4"/>
    </row>
    <row r="915" spans="1:2" x14ac:dyDescent="0.15">
      <c r="A915" s="4"/>
      <c r="B915" s="4"/>
    </row>
    <row r="916" spans="1:2" x14ac:dyDescent="0.15">
      <c r="A916" s="4"/>
      <c r="B916" s="4"/>
    </row>
    <row r="917" spans="1:2" x14ac:dyDescent="0.15">
      <c r="A917" s="4"/>
      <c r="B917" s="4"/>
    </row>
    <row r="918" spans="1:2" x14ac:dyDescent="0.15">
      <c r="A918" s="4"/>
      <c r="B918" s="4"/>
    </row>
    <row r="919" spans="1:2" x14ac:dyDescent="0.15">
      <c r="A919" s="4"/>
      <c r="B919" s="4"/>
    </row>
    <row r="920" spans="1:2" x14ac:dyDescent="0.15">
      <c r="A920" s="4"/>
      <c r="B920" s="4"/>
    </row>
    <row r="921" spans="1:2" x14ac:dyDescent="0.15">
      <c r="A921" s="4"/>
      <c r="B921" s="4"/>
    </row>
    <row r="922" spans="1:2" x14ac:dyDescent="0.15">
      <c r="A922" s="4"/>
      <c r="B922" s="4"/>
    </row>
    <row r="923" spans="1:2" x14ac:dyDescent="0.15">
      <c r="A923" s="4"/>
      <c r="B923" s="4"/>
    </row>
    <row r="924" spans="1:2" x14ac:dyDescent="0.15">
      <c r="A924" s="4"/>
      <c r="B924" s="4"/>
    </row>
    <row r="925" spans="1:2" x14ac:dyDescent="0.15">
      <c r="A925" s="4"/>
      <c r="B925" s="4"/>
    </row>
    <row r="926" spans="1:2" x14ac:dyDescent="0.15">
      <c r="A926" s="4"/>
      <c r="B926" s="4"/>
    </row>
    <row r="927" spans="1:2" x14ac:dyDescent="0.15">
      <c r="A927" s="4"/>
      <c r="B927" s="4"/>
    </row>
    <row r="928" spans="1:2" x14ac:dyDescent="0.15">
      <c r="A928" s="4"/>
      <c r="B928" s="4"/>
    </row>
    <row r="929" spans="1:2" x14ac:dyDescent="0.15">
      <c r="A929" s="4"/>
      <c r="B929" s="4"/>
    </row>
    <row r="930" spans="1:2" x14ac:dyDescent="0.15">
      <c r="A930" s="4"/>
      <c r="B930" s="4"/>
    </row>
    <row r="931" spans="1:2" x14ac:dyDescent="0.15">
      <c r="A931" s="4"/>
      <c r="B931" s="4"/>
    </row>
    <row r="932" spans="1:2" x14ac:dyDescent="0.15">
      <c r="A932" s="4"/>
      <c r="B932" s="4"/>
    </row>
    <row r="933" spans="1:2" x14ac:dyDescent="0.15">
      <c r="A933" s="4"/>
      <c r="B933" s="4"/>
    </row>
    <row r="934" spans="1:2" x14ac:dyDescent="0.15">
      <c r="A934" s="4"/>
      <c r="B934" s="4"/>
    </row>
    <row r="935" spans="1:2" x14ac:dyDescent="0.15">
      <c r="A935" s="4"/>
      <c r="B935" s="4"/>
    </row>
    <row r="936" spans="1:2" x14ac:dyDescent="0.15">
      <c r="A936" s="4"/>
      <c r="B936" s="4"/>
    </row>
    <row r="937" spans="1:2" x14ac:dyDescent="0.15">
      <c r="A937" s="4"/>
      <c r="B937" s="4"/>
    </row>
    <row r="938" spans="1:2" x14ac:dyDescent="0.15">
      <c r="A938" s="4"/>
      <c r="B938" s="4"/>
    </row>
    <row r="939" spans="1:2" x14ac:dyDescent="0.15">
      <c r="A939" s="4"/>
      <c r="B939" s="4"/>
    </row>
    <row r="940" spans="1:2" x14ac:dyDescent="0.15">
      <c r="A940" s="4"/>
      <c r="B940" s="4"/>
    </row>
    <row r="941" spans="1:2" x14ac:dyDescent="0.15">
      <c r="A941" s="4"/>
      <c r="B941" s="4"/>
    </row>
    <row r="942" spans="1:2" x14ac:dyDescent="0.15">
      <c r="A942" s="4"/>
      <c r="B942" s="4"/>
    </row>
    <row r="943" spans="1:2" x14ac:dyDescent="0.15">
      <c r="A943" s="4"/>
      <c r="B943" s="4"/>
    </row>
    <row r="944" spans="1:2" x14ac:dyDescent="0.15">
      <c r="A944" s="4"/>
      <c r="B944" s="4"/>
    </row>
    <row r="945" spans="1:2" x14ac:dyDescent="0.15">
      <c r="A945" s="4"/>
      <c r="B945" s="4"/>
    </row>
    <row r="946" spans="1:2" x14ac:dyDescent="0.15">
      <c r="A946" s="4"/>
      <c r="B946" s="4"/>
    </row>
    <row r="947" spans="1:2" x14ac:dyDescent="0.15">
      <c r="A947" s="4"/>
      <c r="B947" s="4"/>
    </row>
    <row r="948" spans="1:2" x14ac:dyDescent="0.15">
      <c r="A948" s="4"/>
      <c r="B948" s="4"/>
    </row>
    <row r="949" spans="1:2" x14ac:dyDescent="0.15">
      <c r="A949" s="4"/>
      <c r="B949" s="4"/>
    </row>
    <row r="950" spans="1:2" x14ac:dyDescent="0.15">
      <c r="A950" s="4"/>
      <c r="B950" s="4"/>
    </row>
    <row r="951" spans="1:2" x14ac:dyDescent="0.15">
      <c r="A951" s="4"/>
      <c r="B951" s="4"/>
    </row>
    <row r="952" spans="1:2" x14ac:dyDescent="0.15">
      <c r="A952" s="4"/>
      <c r="B952" s="4"/>
    </row>
    <row r="953" spans="1:2" x14ac:dyDescent="0.15">
      <c r="A953" s="4"/>
      <c r="B953" s="4"/>
    </row>
    <row r="954" spans="1:2" x14ac:dyDescent="0.15">
      <c r="A954" s="4"/>
      <c r="B954" s="4"/>
    </row>
    <row r="955" spans="1:2" x14ac:dyDescent="0.15">
      <c r="A955" s="4"/>
      <c r="B955" s="4"/>
    </row>
    <row r="956" spans="1:2" x14ac:dyDescent="0.15">
      <c r="A956" s="4"/>
      <c r="B956" s="4"/>
    </row>
    <row r="957" spans="1:2" x14ac:dyDescent="0.15">
      <c r="A957" s="4"/>
      <c r="B957" s="4"/>
    </row>
    <row r="958" spans="1:2" x14ac:dyDescent="0.15">
      <c r="A958" s="4"/>
      <c r="B958" s="4"/>
    </row>
    <row r="959" spans="1:2" x14ac:dyDescent="0.15">
      <c r="A959" s="4"/>
      <c r="B959" s="4"/>
    </row>
    <row r="960" spans="1:2" x14ac:dyDescent="0.15">
      <c r="A960" s="4"/>
      <c r="B960" s="4"/>
    </row>
    <row r="961" spans="1:2" x14ac:dyDescent="0.15">
      <c r="A961" s="4"/>
      <c r="B961" s="4"/>
    </row>
    <row r="962" spans="1:2" x14ac:dyDescent="0.15">
      <c r="A962" s="4"/>
      <c r="B962" s="4"/>
    </row>
    <row r="963" spans="1:2" x14ac:dyDescent="0.15">
      <c r="A963" s="4"/>
      <c r="B963" s="4"/>
    </row>
    <row r="964" spans="1:2" x14ac:dyDescent="0.15">
      <c r="A964" s="4"/>
      <c r="B964" s="4"/>
    </row>
    <row r="965" spans="1:2" x14ac:dyDescent="0.15">
      <c r="A965" s="4"/>
      <c r="B965" s="4"/>
    </row>
    <row r="966" spans="1:2" x14ac:dyDescent="0.15">
      <c r="A966" s="4"/>
      <c r="B966" s="4"/>
    </row>
    <row r="967" spans="1:2" x14ac:dyDescent="0.15">
      <c r="A967" s="4"/>
      <c r="B967" s="4"/>
    </row>
    <row r="968" spans="1:2" x14ac:dyDescent="0.15">
      <c r="A968" s="4"/>
      <c r="B968" s="4"/>
    </row>
    <row r="969" spans="1:2" x14ac:dyDescent="0.15">
      <c r="A969" s="4"/>
      <c r="B969" s="4"/>
    </row>
    <row r="970" spans="1:2" x14ac:dyDescent="0.15">
      <c r="A970" s="4"/>
      <c r="B970" s="4"/>
    </row>
    <row r="971" spans="1:2" x14ac:dyDescent="0.15">
      <c r="A971" s="4"/>
      <c r="B971" s="4"/>
    </row>
    <row r="972" spans="1:2" x14ac:dyDescent="0.15">
      <c r="A972" s="4"/>
      <c r="B972" s="4"/>
    </row>
    <row r="973" spans="1:2" x14ac:dyDescent="0.15">
      <c r="A973" s="4"/>
      <c r="B973" s="4"/>
    </row>
    <row r="974" spans="1:2" x14ac:dyDescent="0.15">
      <c r="A974" s="4"/>
      <c r="B974" s="4"/>
    </row>
    <row r="975" spans="1:2" x14ac:dyDescent="0.15">
      <c r="A975" s="4"/>
      <c r="B975" s="4"/>
    </row>
    <row r="976" spans="1:2" x14ac:dyDescent="0.15">
      <c r="A976" s="4"/>
      <c r="B976" s="4"/>
    </row>
    <row r="977" spans="1:2" x14ac:dyDescent="0.15">
      <c r="A977" s="4"/>
      <c r="B977" s="4"/>
    </row>
    <row r="978" spans="1:2" x14ac:dyDescent="0.15">
      <c r="A978" s="4"/>
      <c r="B978" s="4"/>
    </row>
    <row r="979" spans="1:2" x14ac:dyDescent="0.15">
      <c r="A979" s="4"/>
      <c r="B979" s="4"/>
    </row>
    <row r="980" spans="1:2" x14ac:dyDescent="0.15">
      <c r="A980" s="4"/>
      <c r="B980" s="4"/>
    </row>
    <row r="981" spans="1:2" x14ac:dyDescent="0.15">
      <c r="A981" s="4"/>
      <c r="B981" s="4"/>
    </row>
    <row r="982" spans="1:2" x14ac:dyDescent="0.15">
      <c r="A982" s="4"/>
      <c r="B982" s="4"/>
    </row>
    <row r="983" spans="1:2" x14ac:dyDescent="0.15">
      <c r="A983" s="4"/>
      <c r="B983" s="4"/>
    </row>
    <row r="984" spans="1:2" x14ac:dyDescent="0.15">
      <c r="A984" s="4"/>
      <c r="B984" s="4"/>
    </row>
    <row r="985" spans="1:2" x14ac:dyDescent="0.15">
      <c r="A985" s="4"/>
      <c r="B985" s="4"/>
    </row>
    <row r="986" spans="1:2" x14ac:dyDescent="0.15">
      <c r="A986" s="4"/>
      <c r="B986" s="4"/>
    </row>
    <row r="987" spans="1:2" x14ac:dyDescent="0.15">
      <c r="A987" s="4"/>
      <c r="B987" s="4"/>
    </row>
    <row r="988" spans="1:2" x14ac:dyDescent="0.15">
      <c r="A988" s="4"/>
      <c r="B988" s="4"/>
    </row>
    <row r="989" spans="1:2" x14ac:dyDescent="0.15">
      <c r="A989" s="4"/>
      <c r="B989" s="4"/>
    </row>
    <row r="990" spans="1:2" x14ac:dyDescent="0.15">
      <c r="A990" s="4"/>
      <c r="B990" s="4"/>
    </row>
    <row r="991" spans="1:2" x14ac:dyDescent="0.15">
      <c r="A991" s="4"/>
      <c r="B991" s="4"/>
    </row>
    <row r="992" spans="1:2" x14ac:dyDescent="0.15">
      <c r="A992" s="4"/>
      <c r="B992" s="4"/>
    </row>
    <row r="993" spans="1:2" x14ac:dyDescent="0.15">
      <c r="A993" s="4"/>
      <c r="B993" s="4"/>
    </row>
    <row r="994" spans="1:2" x14ac:dyDescent="0.15">
      <c r="A994" s="4"/>
      <c r="B994" s="4"/>
    </row>
    <row r="995" spans="1:2" x14ac:dyDescent="0.15">
      <c r="A995" s="4"/>
      <c r="B995" s="4"/>
    </row>
    <row r="996" spans="1:2" x14ac:dyDescent="0.15">
      <c r="A996" s="4"/>
      <c r="B996" s="4"/>
    </row>
    <row r="997" spans="1:2" x14ac:dyDescent="0.15">
      <c r="A997" s="4"/>
      <c r="B997" s="4"/>
    </row>
    <row r="998" spans="1:2" x14ac:dyDescent="0.15">
      <c r="A998" s="4"/>
      <c r="B998" s="4"/>
    </row>
    <row r="999" spans="1:2" x14ac:dyDescent="0.15">
      <c r="A999" s="4"/>
      <c r="B999" s="4"/>
    </row>
    <row r="1000" spans="1:2" x14ac:dyDescent="0.15">
      <c r="A1000" s="4"/>
      <c r="B1000" s="4"/>
    </row>
    <row r="1001" spans="1:2" x14ac:dyDescent="0.15">
      <c r="A1001" s="4"/>
      <c r="B1001" s="4"/>
    </row>
    <row r="1002" spans="1:2" x14ac:dyDescent="0.15">
      <c r="A1002" s="4"/>
      <c r="B1002" s="4"/>
    </row>
    <row r="1003" spans="1:2" x14ac:dyDescent="0.15">
      <c r="A1003" s="4"/>
      <c r="B1003" s="4"/>
    </row>
    <row r="1004" spans="1:2" x14ac:dyDescent="0.15">
      <c r="A1004" s="4"/>
      <c r="B1004" s="4"/>
    </row>
    <row r="1005" spans="1:2" x14ac:dyDescent="0.15">
      <c r="A1005" s="4"/>
      <c r="B1005" s="4"/>
    </row>
    <row r="1006" spans="1:2" x14ac:dyDescent="0.15">
      <c r="A1006" s="4"/>
      <c r="B1006" s="4"/>
    </row>
    <row r="1007" spans="1:2" x14ac:dyDescent="0.15">
      <c r="A1007" s="4"/>
      <c r="B1007" s="4"/>
    </row>
    <row r="1008" spans="1:2" x14ac:dyDescent="0.15">
      <c r="A1008" s="4"/>
      <c r="B1008" s="4"/>
    </row>
    <row r="1009" spans="1:2" x14ac:dyDescent="0.15">
      <c r="A1009" s="4"/>
      <c r="B1009" s="4"/>
    </row>
    <row r="1010" spans="1:2" x14ac:dyDescent="0.15">
      <c r="A1010" s="4"/>
      <c r="B1010" s="4"/>
    </row>
    <row r="1011" spans="1:2" x14ac:dyDescent="0.15">
      <c r="A1011" s="4"/>
      <c r="B1011" s="4"/>
    </row>
    <row r="1012" spans="1:2" x14ac:dyDescent="0.15">
      <c r="A1012" s="4"/>
      <c r="B1012" s="4"/>
    </row>
    <row r="1013" spans="1:2" x14ac:dyDescent="0.15">
      <c r="A1013" s="4"/>
      <c r="B1013" s="4"/>
    </row>
    <row r="1014" spans="1:2" x14ac:dyDescent="0.15">
      <c r="A1014" s="4"/>
      <c r="B1014" s="4"/>
    </row>
    <row r="1015" spans="1:2" x14ac:dyDescent="0.15">
      <c r="A1015" s="4"/>
      <c r="B1015" s="4"/>
    </row>
    <row r="1016" spans="1:2" x14ac:dyDescent="0.15">
      <c r="A1016" s="4"/>
      <c r="B1016" s="4"/>
    </row>
    <row r="1017" spans="1:2" x14ac:dyDescent="0.15">
      <c r="A1017" s="4"/>
      <c r="B1017" s="4"/>
    </row>
    <row r="1018" spans="1:2" x14ac:dyDescent="0.15">
      <c r="A1018" s="4"/>
      <c r="B1018" s="4"/>
    </row>
    <row r="1019" spans="1:2" x14ac:dyDescent="0.15">
      <c r="A1019" s="4"/>
      <c r="B1019" s="4"/>
    </row>
    <row r="1020" spans="1:2" x14ac:dyDescent="0.15">
      <c r="A1020" s="4"/>
      <c r="B1020" s="4"/>
    </row>
    <row r="1021" spans="1:2" x14ac:dyDescent="0.15">
      <c r="A1021" s="4"/>
      <c r="B1021" s="4"/>
    </row>
    <row r="1022" spans="1:2" x14ac:dyDescent="0.15">
      <c r="A1022" s="4"/>
      <c r="B1022" s="4"/>
    </row>
    <row r="1023" spans="1:2" x14ac:dyDescent="0.15">
      <c r="A1023" s="4"/>
      <c r="B1023" s="4"/>
    </row>
    <row r="1024" spans="1:2" x14ac:dyDescent="0.15">
      <c r="A1024" s="4"/>
      <c r="B1024" s="4"/>
    </row>
    <row r="1025" spans="1:2" x14ac:dyDescent="0.15">
      <c r="A1025" s="4"/>
      <c r="B1025" s="4"/>
    </row>
    <row r="1026" spans="1:2" x14ac:dyDescent="0.15">
      <c r="A1026" s="4"/>
      <c r="B1026" s="4"/>
    </row>
    <row r="1027" spans="1:2" x14ac:dyDescent="0.15">
      <c r="A1027" s="4"/>
      <c r="B1027" s="4"/>
    </row>
    <row r="1028" spans="1:2" x14ac:dyDescent="0.15">
      <c r="A1028" s="4"/>
      <c r="B1028" s="4"/>
    </row>
    <row r="1029" spans="1:2" x14ac:dyDescent="0.15">
      <c r="A1029" s="4"/>
      <c r="B1029" s="4"/>
    </row>
    <row r="1030" spans="1:2" x14ac:dyDescent="0.15">
      <c r="A1030" s="4"/>
      <c r="B1030" s="4"/>
    </row>
    <row r="1031" spans="1:2" x14ac:dyDescent="0.15">
      <c r="A1031" s="4"/>
      <c r="B1031" s="4"/>
    </row>
    <row r="1032" spans="1:2" x14ac:dyDescent="0.15">
      <c r="A1032" s="4"/>
      <c r="B1032" s="4"/>
    </row>
    <row r="1033" spans="1:2" x14ac:dyDescent="0.15">
      <c r="A1033" s="4"/>
      <c r="B1033" s="4"/>
    </row>
    <row r="1034" spans="1:2" x14ac:dyDescent="0.15">
      <c r="A1034" s="4"/>
      <c r="B1034" s="4"/>
    </row>
    <row r="1035" spans="1:2" x14ac:dyDescent="0.15">
      <c r="A1035" s="4"/>
      <c r="B1035" s="4"/>
    </row>
    <row r="1036" spans="1:2" x14ac:dyDescent="0.15">
      <c r="A1036" s="4"/>
      <c r="B1036" s="4"/>
    </row>
    <row r="1037" spans="1:2" x14ac:dyDescent="0.15">
      <c r="A1037" s="4"/>
      <c r="B1037" s="4"/>
    </row>
    <row r="1038" spans="1:2" x14ac:dyDescent="0.15">
      <c r="A1038" s="4"/>
      <c r="B1038" s="4"/>
    </row>
    <row r="1039" spans="1:2" x14ac:dyDescent="0.15">
      <c r="A1039" s="4"/>
      <c r="B1039" s="4"/>
    </row>
    <row r="1040" spans="1:2" x14ac:dyDescent="0.15">
      <c r="A1040" s="4"/>
      <c r="B1040" s="4"/>
    </row>
    <row r="1041" spans="1:2" x14ac:dyDescent="0.15">
      <c r="A1041" s="4"/>
      <c r="B1041" s="4"/>
    </row>
    <row r="1042" spans="1:2" x14ac:dyDescent="0.15">
      <c r="A1042" s="4"/>
      <c r="B1042" s="4"/>
    </row>
    <row r="1043" spans="1:2" x14ac:dyDescent="0.15">
      <c r="A1043" s="4"/>
      <c r="B1043" s="4"/>
    </row>
    <row r="1044" spans="1:2" x14ac:dyDescent="0.15">
      <c r="A1044" s="4"/>
      <c r="B1044" s="4"/>
    </row>
    <row r="1045" spans="1:2" x14ac:dyDescent="0.15">
      <c r="A1045" s="4"/>
      <c r="B1045" s="4"/>
    </row>
    <row r="1046" spans="1:2" x14ac:dyDescent="0.15">
      <c r="A1046" s="4"/>
      <c r="B1046" s="4"/>
    </row>
    <row r="1047" spans="1:2" x14ac:dyDescent="0.15">
      <c r="A1047" s="4"/>
      <c r="B1047" s="4"/>
    </row>
    <row r="1048" spans="1:2" x14ac:dyDescent="0.15">
      <c r="A1048" s="4"/>
      <c r="B1048" s="4"/>
    </row>
    <row r="1049" spans="1:2" x14ac:dyDescent="0.15">
      <c r="A1049" s="4"/>
      <c r="B1049" s="4"/>
    </row>
    <row r="1050" spans="1:2" x14ac:dyDescent="0.15">
      <c r="A1050" s="4"/>
      <c r="B1050" s="4"/>
    </row>
    <row r="1051" spans="1:2" x14ac:dyDescent="0.15">
      <c r="A1051" s="4"/>
      <c r="B1051" s="4"/>
    </row>
    <row r="1052" spans="1:2" x14ac:dyDescent="0.15">
      <c r="A1052" s="4"/>
      <c r="B1052" s="4"/>
    </row>
    <row r="1053" spans="1:2" x14ac:dyDescent="0.15">
      <c r="A1053" s="4"/>
      <c r="B1053" s="4"/>
    </row>
    <row r="1054" spans="1:2" x14ac:dyDescent="0.15">
      <c r="A1054" s="4"/>
      <c r="B1054" s="4"/>
    </row>
    <row r="1055" spans="1:2" x14ac:dyDescent="0.15">
      <c r="A1055" s="4"/>
      <c r="B1055" s="4"/>
    </row>
    <row r="1056" spans="1:2" x14ac:dyDescent="0.15">
      <c r="A1056" s="4"/>
      <c r="B1056" s="4"/>
    </row>
    <row r="1057" spans="1:2" x14ac:dyDescent="0.15">
      <c r="A1057" s="4"/>
      <c r="B1057" s="4"/>
    </row>
    <row r="1058" spans="1:2" x14ac:dyDescent="0.15">
      <c r="A1058" s="4"/>
      <c r="B1058" s="4"/>
    </row>
    <row r="1059" spans="1:2" x14ac:dyDescent="0.15">
      <c r="A1059" s="4"/>
      <c r="B1059" s="4"/>
    </row>
    <row r="1060" spans="1:2" x14ac:dyDescent="0.15">
      <c r="A1060" s="4"/>
      <c r="B1060" s="4"/>
    </row>
    <row r="1061" spans="1:2" x14ac:dyDescent="0.15">
      <c r="A1061" s="4"/>
      <c r="B1061" s="4"/>
    </row>
    <row r="1062" spans="1:2" x14ac:dyDescent="0.15">
      <c r="A1062" s="4"/>
      <c r="B1062" s="4"/>
    </row>
    <row r="1063" spans="1:2" x14ac:dyDescent="0.15">
      <c r="A1063" s="4"/>
      <c r="B1063" s="4"/>
    </row>
    <row r="1064" spans="1:2" x14ac:dyDescent="0.15">
      <c r="A1064" s="4"/>
      <c r="B1064" s="4"/>
    </row>
    <row r="1065" spans="1:2" x14ac:dyDescent="0.15">
      <c r="A1065" s="4"/>
      <c r="B1065" s="4"/>
    </row>
    <row r="1066" spans="1:2" x14ac:dyDescent="0.15">
      <c r="A1066" s="4"/>
      <c r="B1066" s="4"/>
    </row>
    <row r="1067" spans="1:2" x14ac:dyDescent="0.15">
      <c r="A1067" s="4"/>
      <c r="B1067" s="4"/>
    </row>
    <row r="1068" spans="1:2" x14ac:dyDescent="0.15">
      <c r="A1068" s="4"/>
      <c r="B1068" s="4"/>
    </row>
    <row r="1069" spans="1:2" x14ac:dyDescent="0.15">
      <c r="A1069" s="4"/>
      <c r="B1069" s="4"/>
    </row>
    <row r="1070" spans="1:2" x14ac:dyDescent="0.15">
      <c r="A1070" s="4"/>
      <c r="B1070" s="4"/>
    </row>
    <row r="1071" spans="1:2" x14ac:dyDescent="0.15">
      <c r="A1071" s="4"/>
      <c r="B1071" s="4"/>
    </row>
    <row r="1072" spans="1:2" x14ac:dyDescent="0.15">
      <c r="A1072" s="4"/>
      <c r="B1072" s="4"/>
    </row>
    <row r="1073" spans="1:2" x14ac:dyDescent="0.15">
      <c r="A1073" s="4"/>
      <c r="B1073" s="4"/>
    </row>
    <row r="1074" spans="1:2" x14ac:dyDescent="0.15">
      <c r="A1074" s="4"/>
      <c r="B1074" s="4"/>
    </row>
    <row r="1075" spans="1:2" x14ac:dyDescent="0.15">
      <c r="A1075" s="4"/>
      <c r="B1075" s="4"/>
    </row>
    <row r="1076" spans="1:2" x14ac:dyDescent="0.15">
      <c r="A1076" s="4"/>
      <c r="B1076" s="4"/>
    </row>
    <row r="1077" spans="1:2" x14ac:dyDescent="0.15">
      <c r="A1077" s="4"/>
      <c r="B1077" s="4"/>
    </row>
    <row r="1078" spans="1:2" x14ac:dyDescent="0.15">
      <c r="A1078" s="4"/>
      <c r="B1078" s="4"/>
    </row>
    <row r="1079" spans="1:2" x14ac:dyDescent="0.15">
      <c r="A1079" s="4"/>
      <c r="B1079" s="4"/>
    </row>
    <row r="1080" spans="1:2" x14ac:dyDescent="0.15">
      <c r="A1080" s="4"/>
      <c r="B1080" s="4"/>
    </row>
    <row r="1081" spans="1:2" x14ac:dyDescent="0.15">
      <c r="A1081" s="4"/>
      <c r="B1081" s="4"/>
    </row>
    <row r="1082" spans="1:2" x14ac:dyDescent="0.15">
      <c r="A1082" s="4"/>
      <c r="B1082" s="4"/>
    </row>
    <row r="1083" spans="1:2" x14ac:dyDescent="0.15">
      <c r="A1083" s="4"/>
      <c r="B1083" s="4"/>
    </row>
    <row r="1084" spans="1:2" x14ac:dyDescent="0.15">
      <c r="A1084" s="4"/>
      <c r="B1084" s="4"/>
    </row>
    <row r="1085" spans="1:2" x14ac:dyDescent="0.15">
      <c r="A1085" s="4"/>
      <c r="B1085" s="4"/>
    </row>
    <row r="1086" spans="1:2" x14ac:dyDescent="0.15">
      <c r="A1086" s="4"/>
      <c r="B1086" s="4"/>
    </row>
    <row r="1087" spans="1:2" x14ac:dyDescent="0.15">
      <c r="A1087" s="4"/>
      <c r="B1087" s="4"/>
    </row>
    <row r="1088" spans="1:2" x14ac:dyDescent="0.15">
      <c r="A1088" s="4"/>
      <c r="B1088" s="4"/>
    </row>
    <row r="1089" spans="1:2" x14ac:dyDescent="0.15">
      <c r="A1089" s="4"/>
      <c r="B1089" s="4"/>
    </row>
    <row r="1090" spans="1:2" x14ac:dyDescent="0.15">
      <c r="A1090" s="4"/>
      <c r="B1090" s="4"/>
    </row>
    <row r="1091" spans="1:2" x14ac:dyDescent="0.15">
      <c r="A1091" s="4"/>
      <c r="B1091" s="4"/>
    </row>
    <row r="1092" spans="1:2" x14ac:dyDescent="0.15">
      <c r="A1092" s="4"/>
      <c r="B1092" s="4"/>
    </row>
    <row r="1093" spans="1:2" x14ac:dyDescent="0.15">
      <c r="A1093" s="4"/>
      <c r="B1093" s="4"/>
    </row>
    <row r="1094" spans="1:2" x14ac:dyDescent="0.15">
      <c r="A1094" s="4"/>
      <c r="B1094" s="4"/>
    </row>
    <row r="1095" spans="1:2" x14ac:dyDescent="0.15">
      <c r="A1095" s="4"/>
      <c r="B1095" s="4"/>
    </row>
    <row r="1096" spans="1:2" x14ac:dyDescent="0.15">
      <c r="A1096" s="4"/>
      <c r="B1096" s="4"/>
    </row>
    <row r="1097" spans="1:2" x14ac:dyDescent="0.15">
      <c r="A1097" s="4"/>
      <c r="B1097" s="4"/>
    </row>
    <row r="1098" spans="1:2" x14ac:dyDescent="0.15">
      <c r="A1098" s="4"/>
      <c r="B1098" s="4"/>
    </row>
    <row r="1099" spans="1:2" x14ac:dyDescent="0.15">
      <c r="A1099" s="4"/>
      <c r="B1099" s="4"/>
    </row>
    <row r="1100" spans="1:2" x14ac:dyDescent="0.15">
      <c r="A1100" s="4"/>
      <c r="B1100" s="4"/>
    </row>
    <row r="1101" spans="1:2" x14ac:dyDescent="0.15">
      <c r="A1101" s="4"/>
      <c r="B1101" s="4"/>
    </row>
    <row r="1102" spans="1:2" x14ac:dyDescent="0.15">
      <c r="A1102" s="4"/>
      <c r="B1102" s="4"/>
    </row>
    <row r="1103" spans="1:2" x14ac:dyDescent="0.15">
      <c r="A1103" s="4"/>
      <c r="B1103" s="4"/>
    </row>
    <row r="1104" spans="1:2" x14ac:dyDescent="0.15">
      <c r="A1104" s="4"/>
      <c r="B1104" s="4"/>
    </row>
    <row r="1105" spans="1:2" x14ac:dyDescent="0.15">
      <c r="A1105" s="4"/>
      <c r="B1105" s="4"/>
    </row>
    <row r="1106" spans="1:2" x14ac:dyDescent="0.15">
      <c r="A1106" s="4"/>
      <c r="B1106" s="4"/>
    </row>
    <row r="1107" spans="1:2" x14ac:dyDescent="0.15">
      <c r="A1107" s="4"/>
      <c r="B1107" s="4"/>
    </row>
    <row r="1108" spans="1:2" x14ac:dyDescent="0.15">
      <c r="A1108" s="4"/>
      <c r="B1108" s="4"/>
    </row>
    <row r="1109" spans="1:2" x14ac:dyDescent="0.15">
      <c r="A1109" s="4"/>
      <c r="B1109" s="4"/>
    </row>
    <row r="1110" spans="1:2" x14ac:dyDescent="0.15">
      <c r="A1110" s="4"/>
      <c r="B1110" s="4"/>
    </row>
    <row r="1111" spans="1:2" x14ac:dyDescent="0.15">
      <c r="A1111" s="4"/>
      <c r="B1111" s="4"/>
    </row>
    <row r="1112" spans="1:2" x14ac:dyDescent="0.15">
      <c r="A1112" s="4"/>
      <c r="B1112" s="4"/>
    </row>
    <row r="1113" spans="1:2" x14ac:dyDescent="0.15">
      <c r="A1113" s="4"/>
      <c r="B1113" s="4"/>
    </row>
    <row r="1114" spans="1:2" x14ac:dyDescent="0.15">
      <c r="A1114" s="4"/>
      <c r="B1114" s="4"/>
    </row>
    <row r="1115" spans="1:2" x14ac:dyDescent="0.15">
      <c r="A1115" s="4"/>
      <c r="B1115" s="4"/>
    </row>
    <row r="1116" spans="1:2" x14ac:dyDescent="0.15">
      <c r="A1116" s="4"/>
      <c r="B1116" s="4"/>
    </row>
    <row r="1117" spans="1:2" x14ac:dyDescent="0.15">
      <c r="A1117" s="4"/>
      <c r="B1117" s="4"/>
    </row>
    <row r="1118" spans="1:2" x14ac:dyDescent="0.15">
      <c r="A1118" s="4"/>
      <c r="B1118" s="4"/>
    </row>
    <row r="1119" spans="1:2" x14ac:dyDescent="0.15">
      <c r="A1119" s="4"/>
      <c r="B1119" s="4"/>
    </row>
    <row r="1120" spans="1:2" x14ac:dyDescent="0.15">
      <c r="A1120" s="4"/>
      <c r="B1120" s="4"/>
    </row>
    <row r="1121" spans="1:2" x14ac:dyDescent="0.15">
      <c r="A1121" s="4"/>
      <c r="B1121" s="4"/>
    </row>
    <row r="1122" spans="1:2" x14ac:dyDescent="0.15">
      <c r="A1122" s="4"/>
      <c r="B1122" s="4"/>
    </row>
    <row r="1123" spans="1:2" x14ac:dyDescent="0.15">
      <c r="A1123" s="4"/>
      <c r="B1123" s="4"/>
    </row>
    <row r="1124" spans="1:2" x14ac:dyDescent="0.15">
      <c r="A1124" s="4"/>
      <c r="B1124" s="4"/>
    </row>
    <row r="1125" spans="1:2" x14ac:dyDescent="0.15">
      <c r="A1125" s="4"/>
      <c r="B1125" s="4"/>
    </row>
    <row r="1126" spans="1:2" x14ac:dyDescent="0.15">
      <c r="A1126" s="4"/>
      <c r="B1126" s="4"/>
    </row>
    <row r="1127" spans="1:2" x14ac:dyDescent="0.15">
      <c r="A1127" s="4"/>
      <c r="B1127" s="4"/>
    </row>
    <row r="1128" spans="1:2" x14ac:dyDescent="0.15">
      <c r="A1128" s="4"/>
      <c r="B1128" s="4"/>
    </row>
    <row r="1129" spans="1:2" x14ac:dyDescent="0.15">
      <c r="A1129" s="4"/>
      <c r="B1129" s="4"/>
    </row>
    <row r="1130" spans="1:2" x14ac:dyDescent="0.15">
      <c r="A1130" s="4"/>
      <c r="B1130" s="4"/>
    </row>
    <row r="1131" spans="1:2" x14ac:dyDescent="0.15">
      <c r="A1131" s="4"/>
      <c r="B1131" s="4"/>
    </row>
    <row r="1132" spans="1:2" x14ac:dyDescent="0.15">
      <c r="A1132" s="4"/>
      <c r="B1132" s="4"/>
    </row>
    <row r="1133" spans="1:2" x14ac:dyDescent="0.15">
      <c r="A1133" s="4"/>
      <c r="B1133" s="4"/>
    </row>
    <row r="1134" spans="1:2" x14ac:dyDescent="0.15">
      <c r="A1134" s="4"/>
      <c r="B1134" s="4"/>
    </row>
    <row r="1135" spans="1:2" x14ac:dyDescent="0.15">
      <c r="A1135" s="4"/>
      <c r="B1135" s="4"/>
    </row>
    <row r="1136" spans="1:2" x14ac:dyDescent="0.15">
      <c r="A1136" s="4"/>
      <c r="B1136" s="4"/>
    </row>
    <row r="1137" spans="1:2" x14ac:dyDescent="0.15">
      <c r="A1137" s="4"/>
      <c r="B1137" s="4"/>
    </row>
    <row r="1138" spans="1:2" x14ac:dyDescent="0.15">
      <c r="A1138" s="4"/>
      <c r="B1138" s="4"/>
    </row>
    <row r="1139" spans="1:2" x14ac:dyDescent="0.15">
      <c r="A1139" s="4"/>
      <c r="B1139" s="4"/>
    </row>
    <row r="1140" spans="1:2" x14ac:dyDescent="0.15">
      <c r="A1140" s="4"/>
      <c r="B1140" s="4"/>
    </row>
    <row r="1141" spans="1:2" x14ac:dyDescent="0.15">
      <c r="A1141" s="4"/>
      <c r="B1141" s="4"/>
    </row>
    <row r="1142" spans="1:2" x14ac:dyDescent="0.15">
      <c r="A1142" s="4"/>
      <c r="B1142" s="4"/>
    </row>
    <row r="1143" spans="1:2" x14ac:dyDescent="0.15">
      <c r="A1143" s="4"/>
      <c r="B1143" s="4"/>
    </row>
    <row r="1144" spans="1:2" x14ac:dyDescent="0.15">
      <c r="A1144" s="4"/>
      <c r="B1144" s="4"/>
    </row>
    <row r="1145" spans="1:2" x14ac:dyDescent="0.15">
      <c r="A1145" s="4"/>
      <c r="B1145" s="4"/>
    </row>
    <row r="1146" spans="1:2" x14ac:dyDescent="0.15">
      <c r="A1146" s="4"/>
      <c r="B1146" s="4"/>
    </row>
    <row r="1147" spans="1:2" x14ac:dyDescent="0.15">
      <c r="A1147" s="4"/>
      <c r="B1147" s="4"/>
    </row>
    <row r="1148" spans="1:2" x14ac:dyDescent="0.15">
      <c r="A1148" s="4"/>
      <c r="B1148" s="4"/>
    </row>
    <row r="1149" spans="1:2" x14ac:dyDescent="0.15">
      <c r="A1149" s="4"/>
      <c r="B1149" s="4"/>
    </row>
    <row r="1150" spans="1:2" x14ac:dyDescent="0.15">
      <c r="A1150" s="4"/>
      <c r="B1150" s="4"/>
    </row>
    <row r="1151" spans="1:2" x14ac:dyDescent="0.15">
      <c r="A1151" s="4"/>
      <c r="B1151" s="4"/>
    </row>
    <row r="1152" spans="1:2" x14ac:dyDescent="0.15">
      <c r="A1152" s="4"/>
      <c r="B1152" s="4"/>
    </row>
    <row r="1153" spans="1:2" x14ac:dyDescent="0.15">
      <c r="A1153" s="4"/>
      <c r="B1153" s="4"/>
    </row>
    <row r="1154" spans="1:2" x14ac:dyDescent="0.15">
      <c r="A1154" s="4"/>
      <c r="B1154" s="4"/>
    </row>
    <row r="1155" spans="1:2" x14ac:dyDescent="0.15">
      <c r="A1155" s="4"/>
      <c r="B1155" s="4"/>
    </row>
    <row r="1156" spans="1:2" x14ac:dyDescent="0.15">
      <c r="A1156" s="4"/>
      <c r="B1156" s="4"/>
    </row>
    <row r="1157" spans="1:2" x14ac:dyDescent="0.15">
      <c r="A1157" s="4"/>
      <c r="B1157" s="4"/>
    </row>
    <row r="1158" spans="1:2" x14ac:dyDescent="0.15">
      <c r="A1158" s="4"/>
      <c r="B1158" s="4"/>
    </row>
    <row r="1159" spans="1:2" x14ac:dyDescent="0.15">
      <c r="A1159" s="4"/>
      <c r="B1159" s="4"/>
    </row>
    <row r="1160" spans="1:2" x14ac:dyDescent="0.15">
      <c r="A1160" s="4"/>
      <c r="B1160" s="4"/>
    </row>
    <row r="1161" spans="1:2" x14ac:dyDescent="0.15">
      <c r="A1161" s="4"/>
      <c r="B1161" s="4"/>
    </row>
    <row r="1162" spans="1:2" x14ac:dyDescent="0.15">
      <c r="A1162" s="4"/>
      <c r="B1162" s="4"/>
    </row>
    <row r="1163" spans="1:2" x14ac:dyDescent="0.15">
      <c r="A1163" s="4"/>
      <c r="B1163" s="4"/>
    </row>
    <row r="1164" spans="1:2" x14ac:dyDescent="0.15">
      <c r="A1164" s="4"/>
      <c r="B1164" s="4"/>
    </row>
    <row r="1165" spans="1:2" x14ac:dyDescent="0.15">
      <c r="A1165" s="4"/>
      <c r="B1165" s="4"/>
    </row>
    <row r="1166" spans="1:2" x14ac:dyDescent="0.15">
      <c r="A1166" s="4"/>
      <c r="B1166" s="4"/>
    </row>
    <row r="1167" spans="1:2" x14ac:dyDescent="0.15">
      <c r="A1167" s="4"/>
      <c r="B1167" s="4"/>
    </row>
    <row r="1168" spans="1:2" x14ac:dyDescent="0.15">
      <c r="A1168" s="4"/>
      <c r="B1168" s="4"/>
    </row>
    <row r="1169" spans="1:2" x14ac:dyDescent="0.15">
      <c r="A1169" s="4"/>
      <c r="B1169" s="4"/>
    </row>
    <row r="1170" spans="1:2" x14ac:dyDescent="0.15">
      <c r="A1170" s="4"/>
      <c r="B1170" s="4"/>
    </row>
    <row r="1171" spans="1:2" x14ac:dyDescent="0.15">
      <c r="A1171" s="4"/>
      <c r="B1171" s="4"/>
    </row>
    <row r="1172" spans="1:2" x14ac:dyDescent="0.15">
      <c r="A1172" s="4"/>
      <c r="B1172" s="4"/>
    </row>
    <row r="1173" spans="1:2" x14ac:dyDescent="0.15">
      <c r="A1173" s="4"/>
      <c r="B1173" s="4"/>
    </row>
    <row r="1174" spans="1:2" x14ac:dyDescent="0.15">
      <c r="A1174" s="4"/>
      <c r="B1174" s="4"/>
    </row>
    <row r="1175" spans="1:2" x14ac:dyDescent="0.15">
      <c r="A1175" s="4"/>
      <c r="B1175" s="4"/>
    </row>
    <row r="1176" spans="1:2" x14ac:dyDescent="0.15">
      <c r="A1176" s="4"/>
      <c r="B1176" s="4"/>
    </row>
    <row r="1177" spans="1:2" x14ac:dyDescent="0.15">
      <c r="A1177" s="4"/>
      <c r="B1177" s="4"/>
    </row>
    <row r="1178" spans="1:2" x14ac:dyDescent="0.15">
      <c r="A1178" s="4"/>
      <c r="B1178" s="4"/>
    </row>
    <row r="1179" spans="1:2" x14ac:dyDescent="0.15">
      <c r="A1179" s="4"/>
      <c r="B1179" s="4"/>
    </row>
    <row r="1180" spans="1:2" x14ac:dyDescent="0.15">
      <c r="A1180" s="4"/>
      <c r="B1180" s="4"/>
    </row>
    <row r="1181" spans="1:2" x14ac:dyDescent="0.15">
      <c r="A1181" s="4"/>
      <c r="B1181" s="4"/>
    </row>
    <row r="1182" spans="1:2" x14ac:dyDescent="0.15">
      <c r="A1182" s="4"/>
      <c r="B1182" s="4"/>
    </row>
    <row r="1183" spans="1:2" x14ac:dyDescent="0.15">
      <c r="A1183" s="4"/>
      <c r="B1183" s="4"/>
    </row>
    <row r="1184" spans="1:2" x14ac:dyDescent="0.15">
      <c r="A1184" s="4"/>
      <c r="B1184" s="4"/>
    </row>
    <row r="1185" spans="1:2" x14ac:dyDescent="0.15">
      <c r="A1185" s="4"/>
      <c r="B1185" s="4"/>
    </row>
    <row r="1186" spans="1:2" x14ac:dyDescent="0.15">
      <c r="A1186" s="4"/>
      <c r="B1186" s="4"/>
    </row>
    <row r="1187" spans="1:2" x14ac:dyDescent="0.15">
      <c r="A1187" s="4"/>
      <c r="B1187" s="4"/>
    </row>
    <row r="1188" spans="1:2" x14ac:dyDescent="0.15">
      <c r="A1188" s="4"/>
      <c r="B1188" s="4"/>
    </row>
    <row r="1189" spans="1:2" x14ac:dyDescent="0.15">
      <c r="A1189" s="4"/>
      <c r="B1189" s="4"/>
    </row>
    <row r="1190" spans="1:2" x14ac:dyDescent="0.15">
      <c r="A1190" s="4"/>
      <c r="B1190" s="4"/>
    </row>
    <row r="1191" spans="1:2" x14ac:dyDescent="0.15">
      <c r="A1191" s="4"/>
      <c r="B1191" s="4"/>
    </row>
    <row r="1192" spans="1:2" x14ac:dyDescent="0.15">
      <c r="A1192" s="4"/>
      <c r="B1192" s="4"/>
    </row>
    <row r="1193" spans="1:2" x14ac:dyDescent="0.15">
      <c r="A1193" s="4"/>
      <c r="B1193" s="4"/>
    </row>
    <row r="1194" spans="1:2" x14ac:dyDescent="0.15">
      <c r="A1194" s="4"/>
      <c r="B1194" s="4"/>
    </row>
    <row r="1195" spans="1:2" x14ac:dyDescent="0.15">
      <c r="A1195" s="4"/>
      <c r="B1195" s="4"/>
    </row>
    <row r="1196" spans="1:2" x14ac:dyDescent="0.15">
      <c r="A1196" s="4"/>
      <c r="B1196" s="4"/>
    </row>
    <row r="1197" spans="1:2" x14ac:dyDescent="0.15">
      <c r="A1197" s="4"/>
      <c r="B1197" s="4"/>
    </row>
    <row r="1198" spans="1:2" x14ac:dyDescent="0.15">
      <c r="A1198" s="4"/>
      <c r="B1198" s="4"/>
    </row>
    <row r="1199" spans="1:2" x14ac:dyDescent="0.15">
      <c r="A1199" s="4"/>
      <c r="B1199" s="4"/>
    </row>
    <row r="1200" spans="1:2" x14ac:dyDescent="0.15">
      <c r="A1200" s="4"/>
      <c r="B1200" s="4"/>
    </row>
    <row r="1201" spans="1:2" x14ac:dyDescent="0.15">
      <c r="A1201" s="4"/>
      <c r="B1201" s="4"/>
    </row>
    <row r="1202" spans="1:2" x14ac:dyDescent="0.15">
      <c r="A1202" s="4"/>
      <c r="B1202" s="4"/>
    </row>
    <row r="1203" spans="1:2" x14ac:dyDescent="0.15">
      <c r="A1203" s="4"/>
      <c r="B1203" s="4"/>
    </row>
    <row r="1204" spans="1:2" x14ac:dyDescent="0.15">
      <c r="A1204" s="4"/>
      <c r="B1204" s="4"/>
    </row>
    <row r="1205" spans="1:2" x14ac:dyDescent="0.15">
      <c r="A1205" s="4"/>
      <c r="B1205" s="4"/>
    </row>
    <row r="1206" spans="1:2" x14ac:dyDescent="0.15">
      <c r="A1206" s="4"/>
      <c r="B1206" s="4"/>
    </row>
    <row r="1207" spans="1:2" x14ac:dyDescent="0.15">
      <c r="A1207" s="4"/>
      <c r="B1207" s="4"/>
    </row>
    <row r="1208" spans="1:2" x14ac:dyDescent="0.15">
      <c r="A1208" s="4"/>
      <c r="B1208" s="4"/>
    </row>
    <row r="1209" spans="1:2" x14ac:dyDescent="0.15">
      <c r="A1209" s="4"/>
      <c r="B1209" s="4"/>
    </row>
    <row r="1210" spans="1:2" x14ac:dyDescent="0.15">
      <c r="A1210" s="4"/>
      <c r="B1210" s="4"/>
    </row>
    <row r="1211" spans="1:2" x14ac:dyDescent="0.15">
      <c r="A1211" s="4"/>
      <c r="B1211" s="4"/>
    </row>
    <row r="1212" spans="1:2" x14ac:dyDescent="0.15">
      <c r="A1212" s="4"/>
      <c r="B1212" s="4"/>
    </row>
    <row r="1213" spans="1:2" x14ac:dyDescent="0.15">
      <c r="A1213" s="4"/>
      <c r="B1213" s="4"/>
    </row>
    <row r="1214" spans="1:2" x14ac:dyDescent="0.15">
      <c r="A1214" s="4"/>
      <c r="B1214" s="4"/>
    </row>
    <row r="1215" spans="1:2" x14ac:dyDescent="0.15">
      <c r="A1215" s="4"/>
      <c r="B1215" s="4"/>
    </row>
    <row r="1216" spans="1:2" x14ac:dyDescent="0.15">
      <c r="A1216" s="4"/>
      <c r="B1216" s="4"/>
    </row>
    <row r="1217" spans="1:2" x14ac:dyDescent="0.15">
      <c r="A1217" s="4"/>
      <c r="B1217" s="4"/>
    </row>
    <row r="1218" spans="1:2" x14ac:dyDescent="0.15">
      <c r="A1218" s="4"/>
      <c r="B1218" s="4"/>
    </row>
    <row r="1219" spans="1:2" x14ac:dyDescent="0.15">
      <c r="A1219" s="4"/>
      <c r="B1219" s="4"/>
    </row>
    <row r="1220" spans="1:2" x14ac:dyDescent="0.15">
      <c r="A1220" s="4"/>
      <c r="B1220" s="4"/>
    </row>
    <row r="1221" spans="1:2" x14ac:dyDescent="0.15">
      <c r="A1221" s="4"/>
      <c r="B1221" s="4"/>
    </row>
    <row r="1222" spans="1:2" x14ac:dyDescent="0.15">
      <c r="A1222" s="4"/>
      <c r="B1222" s="4"/>
    </row>
    <row r="1223" spans="1:2" x14ac:dyDescent="0.15">
      <c r="A1223" s="4"/>
      <c r="B1223" s="4"/>
    </row>
    <row r="1224" spans="1:2" x14ac:dyDescent="0.15">
      <c r="A1224" s="4"/>
      <c r="B1224" s="4"/>
    </row>
    <row r="1225" spans="1:2" x14ac:dyDescent="0.15">
      <c r="A1225" s="4"/>
      <c r="B1225" s="4"/>
    </row>
    <row r="1226" spans="1:2" x14ac:dyDescent="0.15">
      <c r="A1226" s="4"/>
      <c r="B1226" s="4"/>
    </row>
    <row r="1227" spans="1:2" x14ac:dyDescent="0.15">
      <c r="A1227" s="4"/>
      <c r="B1227" s="4"/>
    </row>
    <row r="1228" spans="1:2" x14ac:dyDescent="0.15">
      <c r="A1228" s="4"/>
      <c r="B1228" s="4"/>
    </row>
    <row r="1229" spans="1:2" x14ac:dyDescent="0.15">
      <c r="A1229" s="4"/>
      <c r="B1229" s="4"/>
    </row>
    <row r="1230" spans="1:2" x14ac:dyDescent="0.15">
      <c r="A1230" s="4"/>
      <c r="B1230" s="4"/>
    </row>
    <row r="1231" spans="1:2" x14ac:dyDescent="0.15">
      <c r="A1231" s="4"/>
      <c r="B1231" s="4"/>
    </row>
    <row r="1232" spans="1:2" x14ac:dyDescent="0.15">
      <c r="A1232" s="4"/>
      <c r="B1232" s="4"/>
    </row>
    <row r="1233" spans="1:2" x14ac:dyDescent="0.15">
      <c r="A1233" s="4"/>
      <c r="B1233" s="4"/>
    </row>
    <row r="1234" spans="1:2" x14ac:dyDescent="0.15">
      <c r="A1234" s="4"/>
      <c r="B1234" s="4"/>
    </row>
    <row r="1235" spans="1:2" x14ac:dyDescent="0.15">
      <c r="A1235" s="4"/>
      <c r="B1235" s="4"/>
    </row>
    <row r="1236" spans="1:2" x14ac:dyDescent="0.15">
      <c r="A1236" s="4"/>
      <c r="B1236" s="4"/>
    </row>
    <row r="1237" spans="1:2" x14ac:dyDescent="0.15">
      <c r="A1237" s="4"/>
      <c r="B1237" s="4"/>
    </row>
    <row r="1238" spans="1:2" x14ac:dyDescent="0.15">
      <c r="A1238" s="4"/>
      <c r="B1238" s="4"/>
    </row>
    <row r="1239" spans="1:2" x14ac:dyDescent="0.15">
      <c r="A1239" s="4"/>
      <c r="B1239" s="4"/>
    </row>
    <row r="1240" spans="1:2" x14ac:dyDescent="0.15">
      <c r="A1240" s="4"/>
      <c r="B1240" s="4"/>
    </row>
    <row r="1241" spans="1:2" x14ac:dyDescent="0.15">
      <c r="A1241" s="4"/>
      <c r="B1241" s="4"/>
    </row>
    <row r="1242" spans="1:2" x14ac:dyDescent="0.15">
      <c r="A1242" s="4"/>
      <c r="B1242" s="4"/>
    </row>
    <row r="1243" spans="1:2" x14ac:dyDescent="0.15">
      <c r="A1243" s="4"/>
      <c r="B1243" s="4"/>
    </row>
    <row r="1244" spans="1:2" x14ac:dyDescent="0.15">
      <c r="A1244" s="4"/>
      <c r="B1244" s="4"/>
    </row>
    <row r="1245" spans="1:2" x14ac:dyDescent="0.15">
      <c r="A1245" s="4"/>
      <c r="B1245" s="4"/>
    </row>
    <row r="1246" spans="1:2" x14ac:dyDescent="0.15">
      <c r="A1246" s="4"/>
      <c r="B1246" s="4"/>
    </row>
    <row r="1247" spans="1:2" x14ac:dyDescent="0.15">
      <c r="A1247" s="4"/>
      <c r="B1247" s="4"/>
    </row>
    <row r="1248" spans="1:2" x14ac:dyDescent="0.15">
      <c r="A1248" s="4"/>
      <c r="B1248" s="4"/>
    </row>
    <row r="1249" spans="1:2" x14ac:dyDescent="0.15">
      <c r="A1249" s="4"/>
      <c r="B1249" s="4"/>
    </row>
    <row r="1250" spans="1:2" x14ac:dyDescent="0.15">
      <c r="A1250" s="4"/>
      <c r="B1250" s="4"/>
    </row>
    <row r="1251" spans="1:2" x14ac:dyDescent="0.15">
      <c r="A1251" s="4"/>
      <c r="B1251" s="4"/>
    </row>
    <row r="1252" spans="1:2" x14ac:dyDescent="0.15">
      <c r="A1252" s="4"/>
      <c r="B1252" s="4"/>
    </row>
    <row r="1253" spans="1:2" x14ac:dyDescent="0.15">
      <c r="A1253" s="4"/>
      <c r="B1253" s="4"/>
    </row>
    <row r="1254" spans="1:2" x14ac:dyDescent="0.15">
      <c r="A1254" s="4"/>
      <c r="B1254" s="4"/>
    </row>
    <row r="1255" spans="1:2" x14ac:dyDescent="0.15">
      <c r="A1255" s="4"/>
      <c r="B1255" s="4"/>
    </row>
    <row r="1256" spans="1:2" x14ac:dyDescent="0.15">
      <c r="A1256" s="4"/>
      <c r="B1256" s="4"/>
    </row>
    <row r="1257" spans="1:2" x14ac:dyDescent="0.15">
      <c r="A1257" s="4"/>
      <c r="B1257" s="4"/>
    </row>
    <row r="1258" spans="1:2" x14ac:dyDescent="0.15">
      <c r="A1258" s="4"/>
      <c r="B1258" s="4"/>
    </row>
    <row r="1259" spans="1:2" x14ac:dyDescent="0.15">
      <c r="A1259" s="4"/>
      <c r="B1259" s="4"/>
    </row>
    <row r="1260" spans="1:2" x14ac:dyDescent="0.15">
      <c r="A1260" s="4"/>
      <c r="B1260" s="4"/>
    </row>
    <row r="1261" spans="1:2" x14ac:dyDescent="0.15">
      <c r="A1261" s="4"/>
      <c r="B1261" s="4"/>
    </row>
    <row r="1262" spans="1:2" x14ac:dyDescent="0.15">
      <c r="A1262" s="4"/>
      <c r="B1262" s="4"/>
    </row>
    <row r="1263" spans="1:2" x14ac:dyDescent="0.15">
      <c r="A1263" s="4"/>
      <c r="B1263" s="4"/>
    </row>
    <row r="1264" spans="1:2" x14ac:dyDescent="0.15">
      <c r="A1264" s="4"/>
      <c r="B1264" s="4"/>
    </row>
    <row r="1265" spans="1:2" x14ac:dyDescent="0.15">
      <c r="A1265" s="4"/>
      <c r="B1265" s="4"/>
    </row>
    <row r="1266" spans="1:2" x14ac:dyDescent="0.15">
      <c r="A1266" s="4"/>
      <c r="B1266" s="4"/>
    </row>
    <row r="1267" spans="1:2" x14ac:dyDescent="0.15">
      <c r="A1267" s="4"/>
      <c r="B1267" s="4"/>
    </row>
    <row r="1268" spans="1:2" x14ac:dyDescent="0.15">
      <c r="A1268" s="4"/>
      <c r="B1268" s="4"/>
    </row>
    <row r="1269" spans="1:2" x14ac:dyDescent="0.15">
      <c r="A1269" s="4"/>
      <c r="B1269" s="4"/>
    </row>
    <row r="1270" spans="1:2" x14ac:dyDescent="0.15">
      <c r="A1270" s="4"/>
      <c r="B1270" s="4"/>
    </row>
    <row r="1271" spans="1:2" x14ac:dyDescent="0.15">
      <c r="A1271" s="4"/>
      <c r="B1271" s="4"/>
    </row>
    <row r="1272" spans="1:2" x14ac:dyDescent="0.15">
      <c r="A1272" s="4"/>
      <c r="B1272" s="4"/>
    </row>
    <row r="1273" spans="1:2" x14ac:dyDescent="0.15">
      <c r="A1273" s="4"/>
      <c r="B1273" s="4"/>
    </row>
    <row r="1274" spans="1:2" x14ac:dyDescent="0.15">
      <c r="A1274" s="4"/>
      <c r="B1274" s="4"/>
    </row>
    <row r="1275" spans="1:2" x14ac:dyDescent="0.15">
      <c r="A1275" s="4"/>
      <c r="B1275" s="4"/>
    </row>
    <row r="1276" spans="1:2" x14ac:dyDescent="0.15">
      <c r="A1276" s="4"/>
      <c r="B1276" s="4"/>
    </row>
    <row r="1277" spans="1:2" x14ac:dyDescent="0.15">
      <c r="A1277" s="4"/>
      <c r="B1277" s="4"/>
    </row>
    <row r="1278" spans="1:2" x14ac:dyDescent="0.15">
      <c r="A1278" s="4"/>
      <c r="B1278" s="4"/>
    </row>
    <row r="1279" spans="1:2" x14ac:dyDescent="0.15">
      <c r="A1279" s="4"/>
      <c r="B1279" s="4"/>
    </row>
    <row r="1280" spans="1:2" x14ac:dyDescent="0.15">
      <c r="A1280" s="4"/>
      <c r="B1280" s="4"/>
    </row>
    <row r="1281" spans="1:2" x14ac:dyDescent="0.15">
      <c r="A1281" s="4"/>
      <c r="B1281" s="4"/>
    </row>
    <row r="1282" spans="1:2" x14ac:dyDescent="0.15">
      <c r="A1282" s="4"/>
      <c r="B1282" s="4"/>
    </row>
    <row r="1283" spans="1:2" x14ac:dyDescent="0.15">
      <c r="A1283" s="4"/>
      <c r="B1283" s="4"/>
    </row>
    <row r="1284" spans="1:2" x14ac:dyDescent="0.15">
      <c r="A1284" s="4"/>
      <c r="B1284" s="4"/>
    </row>
    <row r="1285" spans="1:2" x14ac:dyDescent="0.15">
      <c r="A1285" s="4"/>
      <c r="B1285" s="4"/>
    </row>
    <row r="1286" spans="1:2" x14ac:dyDescent="0.15">
      <c r="A1286" s="4"/>
      <c r="B1286" s="4"/>
    </row>
    <row r="1287" spans="1:2" x14ac:dyDescent="0.15">
      <c r="A1287" s="4"/>
      <c r="B1287" s="4"/>
    </row>
    <row r="1288" spans="1:2" x14ac:dyDescent="0.15">
      <c r="A1288" s="4"/>
      <c r="B1288" s="4"/>
    </row>
    <row r="1289" spans="1:2" x14ac:dyDescent="0.15">
      <c r="A1289" s="4"/>
      <c r="B1289" s="4"/>
    </row>
    <row r="1290" spans="1:2" x14ac:dyDescent="0.15">
      <c r="A1290" s="4"/>
      <c r="B1290" s="4"/>
    </row>
    <row r="1291" spans="1:2" x14ac:dyDescent="0.15">
      <c r="A1291" s="4"/>
      <c r="B1291" s="4"/>
    </row>
    <row r="1292" spans="1:2" x14ac:dyDescent="0.15">
      <c r="A1292" s="4"/>
      <c r="B1292" s="4"/>
    </row>
    <row r="1293" spans="1:2" x14ac:dyDescent="0.15">
      <c r="A1293" s="4"/>
      <c r="B1293" s="4"/>
    </row>
    <row r="1294" spans="1:2" x14ac:dyDescent="0.15">
      <c r="A1294" s="4"/>
      <c r="B1294" s="4"/>
    </row>
    <row r="1295" spans="1:2" x14ac:dyDescent="0.15">
      <c r="A1295" s="4"/>
      <c r="B1295" s="4"/>
    </row>
    <row r="1296" spans="1:2" x14ac:dyDescent="0.15">
      <c r="A1296" s="4"/>
      <c r="B1296" s="4"/>
    </row>
    <row r="1297" spans="1:2" x14ac:dyDescent="0.15">
      <c r="A1297" s="4"/>
      <c r="B1297" s="4"/>
    </row>
    <row r="1298" spans="1:2" x14ac:dyDescent="0.15">
      <c r="A1298" s="4"/>
      <c r="B1298" s="4"/>
    </row>
    <row r="1299" spans="1:2" x14ac:dyDescent="0.15">
      <c r="A1299" s="4"/>
      <c r="B1299" s="4"/>
    </row>
    <row r="1300" spans="1:2" x14ac:dyDescent="0.15">
      <c r="A1300" s="4"/>
      <c r="B1300" s="4"/>
    </row>
    <row r="1301" spans="1:2" x14ac:dyDescent="0.15">
      <c r="A1301" s="4"/>
      <c r="B1301" s="4"/>
    </row>
    <row r="1302" spans="1:2" x14ac:dyDescent="0.15">
      <c r="A1302" s="4"/>
      <c r="B1302" s="4"/>
    </row>
    <row r="1303" spans="1:2" x14ac:dyDescent="0.15">
      <c r="A1303" s="4"/>
      <c r="B1303" s="4"/>
    </row>
    <row r="1304" spans="1:2" x14ac:dyDescent="0.15">
      <c r="A1304" s="4"/>
      <c r="B1304" s="4"/>
    </row>
    <row r="1305" spans="1:2" x14ac:dyDescent="0.15">
      <c r="A1305" s="4"/>
      <c r="B1305" s="4"/>
    </row>
    <row r="1306" spans="1:2" x14ac:dyDescent="0.15">
      <c r="A1306" s="4"/>
      <c r="B1306" s="4"/>
    </row>
    <row r="1307" spans="1:2" x14ac:dyDescent="0.15">
      <c r="A1307" s="4"/>
      <c r="B1307" s="4"/>
    </row>
    <row r="1308" spans="1:2" x14ac:dyDescent="0.15">
      <c r="A1308" s="4"/>
      <c r="B1308" s="4"/>
    </row>
    <row r="1309" spans="1:2" x14ac:dyDescent="0.15">
      <c r="A1309" s="4"/>
      <c r="B1309" s="4"/>
    </row>
    <row r="1310" spans="1:2" x14ac:dyDescent="0.15">
      <c r="A1310" s="4"/>
      <c r="B1310" s="4"/>
    </row>
    <row r="1311" spans="1:2" x14ac:dyDescent="0.15">
      <c r="A1311" s="4"/>
      <c r="B1311" s="4"/>
    </row>
    <row r="1312" spans="1:2" x14ac:dyDescent="0.15">
      <c r="A1312" s="4"/>
      <c r="B1312" s="4"/>
    </row>
    <row r="1313" spans="1:2" x14ac:dyDescent="0.15">
      <c r="A1313" s="4"/>
      <c r="B1313" s="4"/>
    </row>
    <row r="1314" spans="1:2" x14ac:dyDescent="0.15">
      <c r="A1314" s="4"/>
      <c r="B1314" s="4"/>
    </row>
    <row r="1315" spans="1:2" x14ac:dyDescent="0.15">
      <c r="A1315" s="4"/>
      <c r="B1315" s="4"/>
    </row>
    <row r="1316" spans="1:2" x14ac:dyDescent="0.15">
      <c r="A1316" s="4"/>
      <c r="B1316" s="4"/>
    </row>
    <row r="1317" spans="1:2" x14ac:dyDescent="0.15">
      <c r="A1317" s="4"/>
      <c r="B1317" s="4"/>
    </row>
    <row r="1318" spans="1:2" x14ac:dyDescent="0.15">
      <c r="A1318" s="4"/>
      <c r="B1318" s="4"/>
    </row>
    <row r="1319" spans="1:2" x14ac:dyDescent="0.15">
      <c r="A1319" s="4"/>
      <c r="B1319" s="4"/>
    </row>
    <row r="1320" spans="1:2" x14ac:dyDescent="0.15">
      <c r="A1320" s="4"/>
      <c r="B1320" s="4"/>
    </row>
    <row r="1321" spans="1:2" x14ac:dyDescent="0.15">
      <c r="A1321" s="4"/>
      <c r="B1321" s="4"/>
    </row>
    <row r="1322" spans="1:2" x14ac:dyDescent="0.15">
      <c r="A1322" s="4"/>
      <c r="B1322" s="4"/>
    </row>
    <row r="1323" spans="1:2" x14ac:dyDescent="0.15">
      <c r="A1323" s="4"/>
      <c r="B1323" s="4"/>
    </row>
    <row r="1324" spans="1:2" x14ac:dyDescent="0.15">
      <c r="A1324" s="4"/>
      <c r="B1324" s="4"/>
    </row>
    <row r="1325" spans="1:2" x14ac:dyDescent="0.15">
      <c r="A1325" s="4"/>
      <c r="B1325" s="4"/>
    </row>
    <row r="1326" spans="1:2" x14ac:dyDescent="0.15">
      <c r="A1326" s="4"/>
      <c r="B1326" s="4"/>
    </row>
    <row r="1327" spans="1:2" x14ac:dyDescent="0.15">
      <c r="A1327" s="4"/>
      <c r="B1327" s="4"/>
    </row>
    <row r="1328" spans="1:2" x14ac:dyDescent="0.15">
      <c r="A1328" s="4"/>
      <c r="B1328" s="4"/>
    </row>
    <row r="1329" spans="1:2" x14ac:dyDescent="0.15">
      <c r="A1329" s="4"/>
      <c r="B1329" s="4"/>
    </row>
    <row r="1330" spans="1:2" x14ac:dyDescent="0.15">
      <c r="A1330" s="4"/>
      <c r="B1330" s="4"/>
    </row>
    <row r="1331" spans="1:2" x14ac:dyDescent="0.15">
      <c r="A1331" s="4"/>
      <c r="B1331" s="4"/>
    </row>
    <row r="1332" spans="1:2" x14ac:dyDescent="0.15">
      <c r="A1332" s="4"/>
      <c r="B1332" s="4"/>
    </row>
    <row r="1333" spans="1:2" x14ac:dyDescent="0.15">
      <c r="A1333" s="4"/>
      <c r="B1333" s="4"/>
    </row>
    <row r="1334" spans="1:2" x14ac:dyDescent="0.15">
      <c r="A1334" s="4"/>
      <c r="B1334" s="4"/>
    </row>
    <row r="1335" spans="1:2" x14ac:dyDescent="0.15">
      <c r="A1335" s="4"/>
      <c r="B1335" s="4"/>
    </row>
    <row r="1336" spans="1:2" x14ac:dyDescent="0.15">
      <c r="A1336" s="4"/>
      <c r="B1336" s="4"/>
    </row>
    <row r="1337" spans="1:2" x14ac:dyDescent="0.15">
      <c r="A1337" s="4"/>
      <c r="B1337" s="4"/>
    </row>
    <row r="1338" spans="1:2" x14ac:dyDescent="0.15">
      <c r="A1338" s="4"/>
      <c r="B1338" s="4"/>
    </row>
    <row r="1339" spans="1:2" x14ac:dyDescent="0.15">
      <c r="A1339" s="4"/>
      <c r="B1339" s="4"/>
    </row>
    <row r="1340" spans="1:2" x14ac:dyDescent="0.15">
      <c r="A1340" s="4"/>
      <c r="B1340" s="4"/>
    </row>
    <row r="1341" spans="1:2" x14ac:dyDescent="0.15">
      <c r="A1341" s="4"/>
      <c r="B1341" s="4"/>
    </row>
    <row r="1342" spans="1:2" x14ac:dyDescent="0.15">
      <c r="A1342" s="4"/>
      <c r="B1342" s="4"/>
    </row>
    <row r="1343" spans="1:2" x14ac:dyDescent="0.15">
      <c r="A1343" s="4"/>
      <c r="B1343" s="4"/>
    </row>
    <row r="1344" spans="1:2" x14ac:dyDescent="0.15">
      <c r="A1344" s="4"/>
      <c r="B1344" s="4"/>
    </row>
    <row r="1345" spans="1:2" x14ac:dyDescent="0.15">
      <c r="A1345" s="4"/>
      <c r="B1345" s="4"/>
    </row>
    <row r="1346" spans="1:2" x14ac:dyDescent="0.15">
      <c r="A1346" s="4"/>
      <c r="B1346" s="4"/>
    </row>
    <row r="1347" spans="1:2" x14ac:dyDescent="0.15">
      <c r="A1347" s="4"/>
      <c r="B1347" s="4"/>
    </row>
    <row r="1348" spans="1:2" x14ac:dyDescent="0.15">
      <c r="A1348" s="4"/>
      <c r="B1348" s="4"/>
    </row>
    <row r="1349" spans="1:2" x14ac:dyDescent="0.15">
      <c r="A1349" s="4"/>
      <c r="B1349" s="4"/>
    </row>
    <row r="1350" spans="1:2" x14ac:dyDescent="0.15">
      <c r="A1350" s="4"/>
      <c r="B1350" s="4"/>
    </row>
    <row r="1351" spans="1:2" x14ac:dyDescent="0.15">
      <c r="A1351" s="4"/>
      <c r="B1351" s="4"/>
    </row>
    <row r="1352" spans="1:2" x14ac:dyDescent="0.15">
      <c r="A1352" s="4"/>
      <c r="B1352" s="4"/>
    </row>
    <row r="1353" spans="1:2" x14ac:dyDescent="0.15">
      <c r="A1353" s="4"/>
      <c r="B1353" s="4"/>
    </row>
    <row r="1354" spans="1:2" x14ac:dyDescent="0.15">
      <c r="A1354" s="4"/>
      <c r="B1354" s="4"/>
    </row>
    <row r="1355" spans="1:2" x14ac:dyDescent="0.15">
      <c r="A1355" s="4"/>
      <c r="B1355" s="4"/>
    </row>
    <row r="1356" spans="1:2" x14ac:dyDescent="0.15">
      <c r="A1356" s="4"/>
      <c r="B1356" s="4"/>
    </row>
    <row r="1357" spans="1:2" x14ac:dyDescent="0.15">
      <c r="A1357" s="4"/>
      <c r="B1357" s="4"/>
    </row>
    <row r="1358" spans="1:2" x14ac:dyDescent="0.15">
      <c r="A1358" s="4"/>
      <c r="B1358" s="4"/>
    </row>
    <row r="1359" spans="1:2" x14ac:dyDescent="0.15">
      <c r="A1359" s="4"/>
      <c r="B1359" s="4"/>
    </row>
    <row r="1360" spans="1:2" x14ac:dyDescent="0.15">
      <c r="A1360" s="4"/>
      <c r="B1360" s="4"/>
    </row>
    <row r="1361" spans="1:2" x14ac:dyDescent="0.15">
      <c r="A1361" s="4"/>
      <c r="B1361" s="4"/>
    </row>
    <row r="1362" spans="1:2" x14ac:dyDescent="0.15">
      <c r="A1362" s="4"/>
      <c r="B1362" s="4"/>
    </row>
    <row r="1363" spans="1:2" x14ac:dyDescent="0.15">
      <c r="A1363" s="4"/>
      <c r="B1363" s="4"/>
    </row>
    <row r="1364" spans="1:2" x14ac:dyDescent="0.15">
      <c r="A1364" s="4"/>
      <c r="B1364" s="4"/>
    </row>
    <row r="1365" spans="1:2" x14ac:dyDescent="0.15">
      <c r="A1365" s="4"/>
      <c r="B1365" s="4"/>
    </row>
    <row r="1366" spans="1:2" x14ac:dyDescent="0.15">
      <c r="A1366" s="4"/>
      <c r="B1366" s="4"/>
    </row>
    <row r="1367" spans="1:2" x14ac:dyDescent="0.15">
      <c r="A1367" s="4"/>
      <c r="B1367" s="4"/>
    </row>
    <row r="1368" spans="1:2" x14ac:dyDescent="0.15">
      <c r="A1368" s="4"/>
      <c r="B1368" s="4"/>
    </row>
    <row r="1369" spans="1:2" x14ac:dyDescent="0.15">
      <c r="A1369" s="4"/>
      <c r="B1369" s="4"/>
    </row>
    <row r="1370" spans="1:2" x14ac:dyDescent="0.15">
      <c r="A1370" s="4"/>
      <c r="B1370" s="4"/>
    </row>
    <row r="1371" spans="1:2" x14ac:dyDescent="0.15">
      <c r="A1371" s="4"/>
      <c r="B1371" s="4"/>
    </row>
    <row r="1372" spans="1:2" x14ac:dyDescent="0.15">
      <c r="A1372" s="4"/>
      <c r="B1372" s="4"/>
    </row>
    <row r="1373" spans="1:2" x14ac:dyDescent="0.15">
      <c r="A1373" s="4"/>
      <c r="B1373" s="4"/>
    </row>
    <row r="1374" spans="1:2" x14ac:dyDescent="0.15">
      <c r="A1374" s="4"/>
      <c r="B1374" s="4"/>
    </row>
    <row r="1375" spans="1:2" x14ac:dyDescent="0.15">
      <c r="A1375" s="4"/>
      <c r="B1375" s="4"/>
    </row>
    <row r="1376" spans="1:2" x14ac:dyDescent="0.15">
      <c r="A1376" s="4"/>
      <c r="B1376" s="4"/>
    </row>
    <row r="1377" spans="1:2" x14ac:dyDescent="0.15">
      <c r="A1377" s="4"/>
      <c r="B1377" s="4"/>
    </row>
    <row r="1378" spans="1:2" x14ac:dyDescent="0.15">
      <c r="A1378" s="4"/>
      <c r="B1378" s="4"/>
    </row>
    <row r="1379" spans="1:2" x14ac:dyDescent="0.15">
      <c r="A1379" s="4"/>
      <c r="B1379" s="4"/>
    </row>
    <row r="1380" spans="1:2" x14ac:dyDescent="0.15">
      <c r="A1380" s="4"/>
      <c r="B1380" s="4"/>
    </row>
    <row r="1381" spans="1:2" x14ac:dyDescent="0.15">
      <c r="A1381" s="4"/>
      <c r="B1381" s="4"/>
    </row>
    <row r="1382" spans="1:2" x14ac:dyDescent="0.15">
      <c r="A1382" s="4"/>
      <c r="B1382" s="4"/>
    </row>
    <row r="1383" spans="1:2" x14ac:dyDescent="0.15">
      <c r="A1383" s="4"/>
      <c r="B1383" s="4"/>
    </row>
    <row r="1384" spans="1:2" x14ac:dyDescent="0.15">
      <c r="A1384" s="4"/>
      <c r="B1384" s="4"/>
    </row>
    <row r="1385" spans="1:2" x14ac:dyDescent="0.15">
      <c r="A1385" s="4"/>
      <c r="B1385" s="4"/>
    </row>
    <row r="1386" spans="1:2" x14ac:dyDescent="0.15">
      <c r="A1386" s="4"/>
      <c r="B1386" s="4"/>
    </row>
    <row r="1387" spans="1:2" x14ac:dyDescent="0.15">
      <c r="A1387" s="4"/>
      <c r="B1387" s="4"/>
    </row>
    <row r="1388" spans="1:2" x14ac:dyDescent="0.15">
      <c r="A1388" s="4"/>
      <c r="B1388" s="4"/>
    </row>
    <row r="1389" spans="1:2" x14ac:dyDescent="0.15">
      <c r="A1389" s="4"/>
      <c r="B1389" s="4"/>
    </row>
    <row r="1390" spans="1:2" x14ac:dyDescent="0.15">
      <c r="A1390" s="4"/>
      <c r="B1390" s="4"/>
    </row>
    <row r="1391" spans="1:2" x14ac:dyDescent="0.15">
      <c r="A1391" s="4"/>
      <c r="B1391" s="4"/>
    </row>
    <row r="1392" spans="1:2" x14ac:dyDescent="0.15">
      <c r="A1392" s="4"/>
      <c r="B1392" s="4"/>
    </row>
    <row r="1393" spans="1:2" x14ac:dyDescent="0.15">
      <c r="A1393" s="4"/>
      <c r="B1393" s="4"/>
    </row>
    <row r="1394" spans="1:2" x14ac:dyDescent="0.15">
      <c r="A1394" s="4"/>
      <c r="B1394" s="4"/>
    </row>
    <row r="1395" spans="1:2" x14ac:dyDescent="0.15">
      <c r="A1395" s="4"/>
      <c r="B1395" s="4"/>
    </row>
    <row r="1396" spans="1:2" x14ac:dyDescent="0.15">
      <c r="A1396" s="4"/>
      <c r="B1396" s="4"/>
    </row>
    <row r="1397" spans="1:2" x14ac:dyDescent="0.15">
      <c r="A1397" s="4"/>
      <c r="B1397" s="4"/>
    </row>
    <row r="1398" spans="1:2" x14ac:dyDescent="0.15">
      <c r="A1398" s="4"/>
      <c r="B1398" s="4"/>
    </row>
    <row r="1399" spans="1:2" x14ac:dyDescent="0.15">
      <c r="A1399" s="4"/>
      <c r="B1399" s="4"/>
    </row>
    <row r="1400" spans="1:2" x14ac:dyDescent="0.15">
      <c r="A1400" s="4"/>
      <c r="B1400" s="4"/>
    </row>
    <row r="1401" spans="1:2" x14ac:dyDescent="0.15">
      <c r="A1401" s="4"/>
      <c r="B1401" s="4"/>
    </row>
    <row r="1402" spans="1:2" x14ac:dyDescent="0.15">
      <c r="A1402" s="4"/>
      <c r="B1402" s="4"/>
    </row>
    <row r="1403" spans="1:2" x14ac:dyDescent="0.15">
      <c r="A1403" s="4"/>
      <c r="B1403" s="4"/>
    </row>
    <row r="1404" spans="1:2" x14ac:dyDescent="0.15">
      <c r="A1404" s="4"/>
      <c r="B1404" s="4"/>
    </row>
    <row r="1405" spans="1:2" x14ac:dyDescent="0.15">
      <c r="A1405" s="4"/>
      <c r="B1405" s="4"/>
    </row>
    <row r="1406" spans="1:2" x14ac:dyDescent="0.15">
      <c r="A1406" s="4"/>
      <c r="B1406" s="4"/>
    </row>
    <row r="1407" spans="1:2" x14ac:dyDescent="0.15">
      <c r="A1407" s="4"/>
      <c r="B1407" s="4"/>
    </row>
    <row r="1408" spans="1:2" x14ac:dyDescent="0.15">
      <c r="A1408" s="4"/>
      <c r="B1408" s="4"/>
    </row>
    <row r="1409" spans="1:2" x14ac:dyDescent="0.15">
      <c r="A1409" s="4"/>
      <c r="B1409" s="4"/>
    </row>
    <row r="1410" spans="1:2" x14ac:dyDescent="0.15">
      <c r="A1410" s="4"/>
      <c r="B1410" s="4"/>
    </row>
    <row r="1411" spans="1:2" x14ac:dyDescent="0.15">
      <c r="A1411" s="4"/>
      <c r="B1411" s="4"/>
    </row>
    <row r="1412" spans="1:2" x14ac:dyDescent="0.15">
      <c r="A1412" s="4"/>
      <c r="B1412" s="4"/>
    </row>
    <row r="1413" spans="1:2" x14ac:dyDescent="0.15">
      <c r="A1413" s="4"/>
      <c r="B1413" s="4"/>
    </row>
    <row r="1414" spans="1:2" x14ac:dyDescent="0.15">
      <c r="A1414" s="4"/>
      <c r="B1414" s="4"/>
    </row>
    <row r="1415" spans="1:2" x14ac:dyDescent="0.15">
      <c r="A1415" s="4"/>
      <c r="B1415" s="4"/>
    </row>
    <row r="1416" spans="1:2" x14ac:dyDescent="0.15">
      <c r="A1416" s="4"/>
      <c r="B1416" s="4"/>
    </row>
    <row r="1417" spans="1:2" x14ac:dyDescent="0.15">
      <c r="A1417" s="4"/>
      <c r="B1417" s="4"/>
    </row>
    <row r="1418" spans="1:2" x14ac:dyDescent="0.15">
      <c r="A1418" s="4"/>
      <c r="B1418" s="4"/>
    </row>
    <row r="1419" spans="1:2" x14ac:dyDescent="0.15">
      <c r="A1419" s="4"/>
      <c r="B1419" s="4"/>
    </row>
    <row r="1420" spans="1:2" x14ac:dyDescent="0.15">
      <c r="A1420" s="4"/>
      <c r="B1420" s="4"/>
    </row>
    <row r="1421" spans="1:2" x14ac:dyDescent="0.15">
      <c r="A1421" s="4"/>
      <c r="B1421" s="4"/>
    </row>
    <row r="1422" spans="1:2" x14ac:dyDescent="0.15">
      <c r="A1422" s="4"/>
      <c r="B1422" s="4"/>
    </row>
    <row r="1423" spans="1:2" x14ac:dyDescent="0.15">
      <c r="A1423" s="4"/>
      <c r="B1423" s="4"/>
    </row>
    <row r="1424" spans="1:2" x14ac:dyDescent="0.15">
      <c r="A1424" s="4"/>
      <c r="B1424" s="4"/>
    </row>
    <row r="1425" spans="1:2" x14ac:dyDescent="0.15">
      <c r="A1425" s="4"/>
      <c r="B1425" s="4"/>
    </row>
    <row r="1426" spans="1:2" x14ac:dyDescent="0.15">
      <c r="A1426" s="4"/>
      <c r="B1426" s="4"/>
    </row>
    <row r="1427" spans="1:2" x14ac:dyDescent="0.15">
      <c r="A1427" s="4"/>
      <c r="B1427" s="4"/>
    </row>
    <row r="1428" spans="1:2" x14ac:dyDescent="0.15">
      <c r="A1428" s="4"/>
      <c r="B1428" s="4"/>
    </row>
    <row r="1429" spans="1:2" x14ac:dyDescent="0.15">
      <c r="A1429" s="4"/>
      <c r="B1429" s="4"/>
    </row>
    <row r="1430" spans="1:2" x14ac:dyDescent="0.15">
      <c r="A1430" s="4"/>
      <c r="B1430" s="4"/>
    </row>
    <row r="1431" spans="1:2" x14ac:dyDescent="0.15">
      <c r="A1431" s="4"/>
      <c r="B1431" s="4"/>
    </row>
    <row r="1432" spans="1:2" x14ac:dyDescent="0.15">
      <c r="A1432" s="4"/>
      <c r="B1432" s="4"/>
    </row>
    <row r="1433" spans="1:2" x14ac:dyDescent="0.15">
      <c r="A1433" s="4"/>
      <c r="B1433" s="4"/>
    </row>
    <row r="1434" spans="1:2" x14ac:dyDescent="0.15">
      <c r="A1434" s="4"/>
      <c r="B1434" s="4"/>
    </row>
    <row r="1435" spans="1:2" x14ac:dyDescent="0.15">
      <c r="A1435" s="4"/>
      <c r="B1435" s="4"/>
    </row>
    <row r="1436" spans="1:2" x14ac:dyDescent="0.15">
      <c r="A1436" s="4"/>
      <c r="B1436" s="4"/>
    </row>
    <row r="1437" spans="1:2" x14ac:dyDescent="0.15">
      <c r="A1437" s="4"/>
      <c r="B1437" s="4"/>
    </row>
    <row r="1438" spans="1:2" x14ac:dyDescent="0.15">
      <c r="A1438" s="4"/>
      <c r="B1438" s="4"/>
    </row>
    <row r="1439" spans="1:2" x14ac:dyDescent="0.15">
      <c r="A1439" s="4"/>
      <c r="B1439" s="4"/>
    </row>
    <row r="1440" spans="1:2" x14ac:dyDescent="0.15">
      <c r="A1440" s="4"/>
      <c r="B1440" s="4"/>
    </row>
    <row r="1441" spans="1:2" x14ac:dyDescent="0.15">
      <c r="A1441" s="4"/>
      <c r="B1441" s="4"/>
    </row>
    <row r="1442" spans="1:2" x14ac:dyDescent="0.15">
      <c r="A1442" s="4"/>
      <c r="B1442" s="4"/>
    </row>
    <row r="1443" spans="1:2" x14ac:dyDescent="0.15">
      <c r="A1443" s="4"/>
      <c r="B1443" s="4"/>
    </row>
    <row r="1444" spans="1:2" x14ac:dyDescent="0.15">
      <c r="A1444" s="4"/>
      <c r="B1444" s="4"/>
    </row>
    <row r="1445" spans="1:2" x14ac:dyDescent="0.15">
      <c r="A1445" s="4"/>
      <c r="B1445" s="4"/>
    </row>
    <row r="1446" spans="1:2" x14ac:dyDescent="0.15">
      <c r="A1446" s="4"/>
      <c r="B1446" s="4"/>
    </row>
    <row r="1447" spans="1:2" x14ac:dyDescent="0.15">
      <c r="A1447" s="4"/>
      <c r="B1447" s="4"/>
    </row>
    <row r="1448" spans="1:2" x14ac:dyDescent="0.15">
      <c r="A1448" s="4"/>
      <c r="B1448" s="4"/>
    </row>
    <row r="1449" spans="1:2" x14ac:dyDescent="0.15">
      <c r="A1449" s="4"/>
      <c r="B1449" s="4"/>
    </row>
    <row r="1450" spans="1:2" x14ac:dyDescent="0.15">
      <c r="A1450" s="4"/>
      <c r="B1450" s="4"/>
    </row>
    <row r="1451" spans="1:2" x14ac:dyDescent="0.15">
      <c r="A1451" s="4"/>
      <c r="B1451" s="4"/>
    </row>
    <row r="1452" spans="1:2" x14ac:dyDescent="0.15">
      <c r="A1452" s="4"/>
      <c r="B1452" s="4"/>
    </row>
    <row r="1453" spans="1:2" x14ac:dyDescent="0.15">
      <c r="A1453" s="4"/>
      <c r="B1453" s="4"/>
    </row>
    <row r="1454" spans="1:2" x14ac:dyDescent="0.15">
      <c r="A1454" s="4"/>
      <c r="B1454" s="4"/>
    </row>
    <row r="1455" spans="1:2" x14ac:dyDescent="0.15">
      <c r="A1455" s="4"/>
      <c r="B1455" s="4"/>
    </row>
    <row r="1456" spans="1:2" x14ac:dyDescent="0.15">
      <c r="A1456" s="4"/>
      <c r="B1456" s="4"/>
    </row>
    <row r="1457" spans="1:2" x14ac:dyDescent="0.15">
      <c r="A1457" s="4"/>
      <c r="B1457" s="4"/>
    </row>
    <row r="1458" spans="1:2" x14ac:dyDescent="0.15">
      <c r="A1458" s="4"/>
      <c r="B1458" s="4"/>
    </row>
    <row r="1459" spans="1:2" x14ac:dyDescent="0.15">
      <c r="A1459" s="4"/>
      <c r="B1459" s="4"/>
    </row>
    <row r="1460" spans="1:2" x14ac:dyDescent="0.15">
      <c r="A1460" s="4"/>
      <c r="B1460" s="4"/>
    </row>
    <row r="1461" spans="1:2" x14ac:dyDescent="0.15">
      <c r="A1461" s="4"/>
      <c r="B1461" s="4"/>
    </row>
    <row r="1462" spans="1:2" x14ac:dyDescent="0.15">
      <c r="A1462" s="4"/>
      <c r="B1462" s="4"/>
    </row>
    <row r="1463" spans="1:2" x14ac:dyDescent="0.15">
      <c r="A1463" s="4"/>
      <c r="B1463" s="4"/>
    </row>
    <row r="1464" spans="1:2" x14ac:dyDescent="0.15">
      <c r="A1464" s="4"/>
      <c r="B1464" s="4"/>
    </row>
    <row r="1465" spans="1:2" x14ac:dyDescent="0.15">
      <c r="A1465" s="4"/>
      <c r="B1465" s="4"/>
    </row>
    <row r="1466" spans="1:2" x14ac:dyDescent="0.15">
      <c r="A1466" s="4"/>
      <c r="B1466" s="4"/>
    </row>
    <row r="1467" spans="1:2" x14ac:dyDescent="0.15">
      <c r="A1467" s="4"/>
      <c r="B1467" s="4"/>
    </row>
    <row r="1468" spans="1:2" x14ac:dyDescent="0.15">
      <c r="A1468" s="4"/>
      <c r="B1468" s="4"/>
    </row>
    <row r="1469" spans="1:2" x14ac:dyDescent="0.15">
      <c r="A1469" s="4"/>
      <c r="B1469" s="4"/>
    </row>
    <row r="1470" spans="1:2" x14ac:dyDescent="0.15">
      <c r="A1470" s="4"/>
      <c r="B1470" s="4"/>
    </row>
    <row r="1471" spans="1:2" x14ac:dyDescent="0.15">
      <c r="A1471" s="4"/>
      <c r="B1471" s="4"/>
    </row>
    <row r="1472" spans="1:2" x14ac:dyDescent="0.15">
      <c r="A1472" s="4"/>
      <c r="B1472" s="4"/>
    </row>
    <row r="1473" spans="1:2" x14ac:dyDescent="0.15">
      <c r="A1473" s="4"/>
      <c r="B1473" s="4"/>
    </row>
    <row r="1474" spans="1:2" x14ac:dyDescent="0.15">
      <c r="A1474" s="4"/>
      <c r="B1474" s="4"/>
    </row>
    <row r="1475" spans="1:2" x14ac:dyDescent="0.15">
      <c r="A1475" s="4"/>
      <c r="B1475" s="4"/>
    </row>
    <row r="1476" spans="1:2" x14ac:dyDescent="0.15">
      <c r="A1476" s="4"/>
      <c r="B1476" s="4"/>
    </row>
    <row r="1477" spans="1:2" x14ac:dyDescent="0.15">
      <c r="A1477" s="4"/>
      <c r="B1477" s="4"/>
    </row>
    <row r="1478" spans="1:2" x14ac:dyDescent="0.15">
      <c r="A1478" s="4"/>
      <c r="B1478" s="4"/>
    </row>
    <row r="1479" spans="1:2" x14ac:dyDescent="0.15">
      <c r="A1479" s="4"/>
      <c r="B1479" s="4"/>
    </row>
    <row r="1480" spans="1:2" x14ac:dyDescent="0.15">
      <c r="A1480" s="4"/>
      <c r="B1480" s="4"/>
    </row>
    <row r="1481" spans="1:2" x14ac:dyDescent="0.15">
      <c r="A1481" s="4"/>
      <c r="B1481" s="4"/>
    </row>
    <row r="1482" spans="1:2" x14ac:dyDescent="0.15">
      <c r="A1482" s="4"/>
      <c r="B1482" s="4"/>
    </row>
    <row r="1483" spans="1:2" x14ac:dyDescent="0.15">
      <c r="A1483" s="4"/>
      <c r="B1483" s="4"/>
    </row>
    <row r="1484" spans="1:2" x14ac:dyDescent="0.15">
      <c r="A1484" s="4"/>
      <c r="B1484" s="4"/>
    </row>
    <row r="1485" spans="1:2" x14ac:dyDescent="0.15">
      <c r="A1485" s="4"/>
      <c r="B1485" s="4"/>
    </row>
    <row r="1486" spans="1:2" x14ac:dyDescent="0.15">
      <c r="A1486" s="4"/>
      <c r="B1486" s="4"/>
    </row>
    <row r="1487" spans="1:2" x14ac:dyDescent="0.15">
      <c r="A1487" s="4"/>
      <c r="B1487" s="4"/>
    </row>
    <row r="1488" spans="1:2" x14ac:dyDescent="0.15">
      <c r="A1488" s="4"/>
      <c r="B1488" s="4"/>
    </row>
    <row r="1489" spans="1:2" x14ac:dyDescent="0.15">
      <c r="A1489" s="4"/>
      <c r="B1489" s="4"/>
    </row>
    <row r="1490" spans="1:2" x14ac:dyDescent="0.15">
      <c r="A1490" s="4"/>
      <c r="B1490" s="4"/>
    </row>
    <row r="1491" spans="1:2" x14ac:dyDescent="0.15">
      <c r="A1491" s="4"/>
      <c r="B1491" s="4"/>
    </row>
    <row r="1492" spans="1:2" x14ac:dyDescent="0.15">
      <c r="A1492" s="4"/>
      <c r="B1492" s="4"/>
    </row>
    <row r="1493" spans="1:2" x14ac:dyDescent="0.15">
      <c r="A1493" s="4"/>
      <c r="B1493" s="4"/>
    </row>
    <row r="1494" spans="1:2" x14ac:dyDescent="0.15">
      <c r="A1494" s="4"/>
      <c r="B1494" s="4"/>
    </row>
    <row r="1495" spans="1:2" x14ac:dyDescent="0.15">
      <c r="A1495" s="4"/>
      <c r="B1495" s="4"/>
    </row>
    <row r="1496" spans="1:2" x14ac:dyDescent="0.15">
      <c r="A1496" s="4"/>
      <c r="B1496" s="4"/>
    </row>
    <row r="1497" spans="1:2" x14ac:dyDescent="0.15">
      <c r="A1497" s="4"/>
      <c r="B1497" s="4"/>
    </row>
    <row r="1498" spans="1:2" x14ac:dyDescent="0.15">
      <c r="A1498" s="4"/>
      <c r="B1498" s="4"/>
    </row>
    <row r="1499" spans="1:2" x14ac:dyDescent="0.15">
      <c r="A1499" s="4"/>
      <c r="B1499" s="4"/>
    </row>
    <row r="1500" spans="1:2" x14ac:dyDescent="0.15">
      <c r="A1500" s="4"/>
      <c r="B1500" s="4"/>
    </row>
    <row r="1501" spans="1:2" x14ac:dyDescent="0.15">
      <c r="A1501" s="4"/>
      <c r="B1501" s="4"/>
    </row>
    <row r="1502" spans="1:2" x14ac:dyDescent="0.15">
      <c r="A1502" s="4"/>
      <c r="B1502" s="4"/>
    </row>
    <row r="1503" spans="1:2" x14ac:dyDescent="0.15">
      <c r="A1503" s="4"/>
      <c r="B1503" s="4"/>
    </row>
    <row r="1504" spans="1:2" x14ac:dyDescent="0.15">
      <c r="A1504" s="4"/>
      <c r="B1504" s="4"/>
    </row>
    <row r="1505" spans="1:2" x14ac:dyDescent="0.15">
      <c r="A1505" s="4"/>
      <c r="B1505" s="4"/>
    </row>
    <row r="1506" spans="1:2" x14ac:dyDescent="0.15">
      <c r="A1506" s="4"/>
      <c r="B1506" s="4"/>
    </row>
    <row r="1507" spans="1:2" x14ac:dyDescent="0.15">
      <c r="A1507" s="4"/>
      <c r="B1507" s="4"/>
    </row>
    <row r="1508" spans="1:2" x14ac:dyDescent="0.15">
      <c r="A1508" s="4"/>
      <c r="B1508" s="4"/>
    </row>
    <row r="1509" spans="1:2" x14ac:dyDescent="0.15">
      <c r="A1509" s="4"/>
      <c r="B1509" s="4"/>
    </row>
    <row r="1510" spans="1:2" x14ac:dyDescent="0.15">
      <c r="A1510" s="4"/>
      <c r="B1510" s="4"/>
    </row>
    <row r="1511" spans="1:2" x14ac:dyDescent="0.15">
      <c r="A1511" s="4"/>
      <c r="B1511" s="4"/>
    </row>
    <row r="1512" spans="1:2" x14ac:dyDescent="0.15">
      <c r="A1512" s="4"/>
      <c r="B1512" s="4"/>
    </row>
    <row r="1513" spans="1:2" x14ac:dyDescent="0.15">
      <c r="A1513" s="4"/>
      <c r="B1513" s="4"/>
    </row>
    <row r="1514" spans="1:2" x14ac:dyDescent="0.15">
      <c r="A1514" s="4"/>
      <c r="B1514" s="4"/>
    </row>
    <row r="1515" spans="1:2" x14ac:dyDescent="0.15">
      <c r="A1515" s="4"/>
      <c r="B1515" s="4"/>
    </row>
    <row r="1516" spans="1:2" x14ac:dyDescent="0.15">
      <c r="A1516" s="4"/>
      <c r="B1516" s="4"/>
    </row>
    <row r="1517" spans="1:2" x14ac:dyDescent="0.15">
      <c r="A1517" s="4"/>
      <c r="B1517" s="4"/>
    </row>
    <row r="1518" spans="1:2" x14ac:dyDescent="0.15">
      <c r="A1518" s="4"/>
      <c r="B1518" s="4"/>
    </row>
    <row r="1519" spans="1:2" x14ac:dyDescent="0.15">
      <c r="A1519" s="4"/>
      <c r="B1519" s="4"/>
    </row>
    <row r="1520" spans="1:2" x14ac:dyDescent="0.15">
      <c r="A1520" s="4"/>
      <c r="B1520" s="4"/>
    </row>
    <row r="1521" spans="1:2" x14ac:dyDescent="0.15">
      <c r="A1521" s="4"/>
      <c r="B1521" s="4"/>
    </row>
    <row r="1522" spans="1:2" x14ac:dyDescent="0.15">
      <c r="A1522" s="4"/>
      <c r="B1522" s="4"/>
    </row>
    <row r="1523" spans="1:2" x14ac:dyDescent="0.15">
      <c r="A1523" s="4"/>
      <c r="B1523" s="4"/>
    </row>
    <row r="1524" spans="1:2" x14ac:dyDescent="0.15">
      <c r="A1524" s="4"/>
      <c r="B1524" s="4"/>
    </row>
    <row r="1525" spans="1:2" x14ac:dyDescent="0.15">
      <c r="A1525" s="4"/>
      <c r="B1525" s="4"/>
    </row>
    <row r="1526" spans="1:2" x14ac:dyDescent="0.15">
      <c r="A1526" s="4"/>
      <c r="B1526" s="4"/>
    </row>
    <row r="1527" spans="1:2" x14ac:dyDescent="0.15">
      <c r="A1527" s="4"/>
      <c r="B1527" s="4"/>
    </row>
    <row r="1528" spans="1:2" x14ac:dyDescent="0.15">
      <c r="A1528" s="4"/>
      <c r="B1528" s="4"/>
    </row>
    <row r="1529" spans="1:2" x14ac:dyDescent="0.15">
      <c r="A1529" s="4"/>
      <c r="B1529" s="4"/>
    </row>
    <row r="1530" spans="1:2" x14ac:dyDescent="0.15">
      <c r="A1530" s="4"/>
      <c r="B1530" s="4"/>
    </row>
    <row r="1531" spans="1:2" x14ac:dyDescent="0.15">
      <c r="A1531" s="4"/>
      <c r="B1531" s="4"/>
    </row>
    <row r="1532" spans="1:2" x14ac:dyDescent="0.15">
      <c r="A1532" s="4"/>
      <c r="B1532" s="4"/>
    </row>
    <row r="1533" spans="1:2" x14ac:dyDescent="0.15">
      <c r="A1533" s="4"/>
      <c r="B1533" s="4"/>
    </row>
    <row r="1534" spans="1:2" x14ac:dyDescent="0.15">
      <c r="A1534" s="4"/>
      <c r="B1534" s="4"/>
    </row>
    <row r="1535" spans="1:2" x14ac:dyDescent="0.15">
      <c r="A1535" s="4"/>
      <c r="B1535" s="4"/>
    </row>
    <row r="1536" spans="1:2" x14ac:dyDescent="0.15">
      <c r="A1536" s="4"/>
      <c r="B1536" s="4"/>
    </row>
    <row r="1537" spans="1:2" x14ac:dyDescent="0.15">
      <c r="A1537" s="4"/>
      <c r="B1537" s="4"/>
    </row>
    <row r="1538" spans="1:2" x14ac:dyDescent="0.15">
      <c r="A1538" s="4"/>
      <c r="B1538" s="4"/>
    </row>
    <row r="1539" spans="1:2" x14ac:dyDescent="0.15">
      <c r="A1539" s="4"/>
      <c r="B1539" s="4"/>
    </row>
    <row r="1540" spans="1:2" x14ac:dyDescent="0.15">
      <c r="A1540" s="4"/>
      <c r="B1540" s="4"/>
    </row>
    <row r="1541" spans="1:2" x14ac:dyDescent="0.15">
      <c r="A1541" s="4"/>
      <c r="B1541" s="4"/>
    </row>
    <row r="1542" spans="1:2" x14ac:dyDescent="0.15">
      <c r="A1542" s="4"/>
      <c r="B1542" s="4"/>
    </row>
    <row r="1543" spans="1:2" x14ac:dyDescent="0.15">
      <c r="A1543" s="4"/>
      <c r="B1543" s="4"/>
    </row>
    <row r="1544" spans="1:2" x14ac:dyDescent="0.15">
      <c r="A1544" s="4"/>
      <c r="B1544" s="4"/>
    </row>
    <row r="1545" spans="1:2" x14ac:dyDescent="0.15">
      <c r="A1545" s="4"/>
      <c r="B1545" s="4"/>
    </row>
    <row r="1546" spans="1:2" x14ac:dyDescent="0.15">
      <c r="A1546" s="4"/>
      <c r="B1546" s="4"/>
    </row>
    <row r="1547" spans="1:2" x14ac:dyDescent="0.15">
      <c r="A1547" s="4"/>
      <c r="B1547" s="4"/>
    </row>
    <row r="1548" spans="1:2" x14ac:dyDescent="0.15">
      <c r="A1548" s="4"/>
      <c r="B1548" s="4"/>
    </row>
    <row r="1549" spans="1:2" x14ac:dyDescent="0.15">
      <c r="A1549" s="4"/>
      <c r="B1549" s="4"/>
    </row>
    <row r="1550" spans="1:2" x14ac:dyDescent="0.15">
      <c r="A1550" s="4"/>
      <c r="B1550" s="4"/>
    </row>
    <row r="1551" spans="1:2" x14ac:dyDescent="0.15">
      <c r="A1551" s="4"/>
      <c r="B1551" s="4"/>
    </row>
    <row r="1552" spans="1:2" x14ac:dyDescent="0.15">
      <c r="A1552" s="4"/>
      <c r="B1552" s="4"/>
    </row>
    <row r="1553" spans="1:2" x14ac:dyDescent="0.15">
      <c r="A1553" s="4"/>
      <c r="B1553" s="4"/>
    </row>
    <row r="1554" spans="1:2" x14ac:dyDescent="0.15">
      <c r="A1554" s="4"/>
      <c r="B1554" s="4"/>
    </row>
    <row r="1555" spans="1:2" x14ac:dyDescent="0.15">
      <c r="A1555" s="4"/>
      <c r="B1555" s="4"/>
    </row>
    <row r="1556" spans="1:2" x14ac:dyDescent="0.15">
      <c r="A1556" s="4"/>
      <c r="B1556" s="4"/>
    </row>
    <row r="1557" spans="1:2" x14ac:dyDescent="0.15">
      <c r="A1557" s="4"/>
      <c r="B1557" s="4"/>
    </row>
    <row r="1558" spans="1:2" x14ac:dyDescent="0.15">
      <c r="A1558" s="4"/>
      <c r="B1558" s="4"/>
    </row>
    <row r="1559" spans="1:2" x14ac:dyDescent="0.15">
      <c r="A1559" s="4"/>
      <c r="B1559" s="4"/>
    </row>
    <row r="1560" spans="1:2" x14ac:dyDescent="0.15">
      <c r="A1560" s="4"/>
      <c r="B1560" s="4"/>
    </row>
    <row r="1561" spans="1:2" x14ac:dyDescent="0.15">
      <c r="A1561" s="4"/>
      <c r="B1561" s="4"/>
    </row>
    <row r="1562" spans="1:2" x14ac:dyDescent="0.15">
      <c r="A1562" s="4"/>
      <c r="B1562" s="4"/>
    </row>
    <row r="1563" spans="1:2" x14ac:dyDescent="0.15">
      <c r="A1563" s="4"/>
      <c r="B1563" s="4"/>
    </row>
    <row r="1564" spans="1:2" x14ac:dyDescent="0.15">
      <c r="A1564" s="4"/>
      <c r="B1564" s="4"/>
    </row>
    <row r="1565" spans="1:2" x14ac:dyDescent="0.15">
      <c r="A1565" s="4"/>
      <c r="B1565" s="4"/>
    </row>
    <row r="1566" spans="1:2" x14ac:dyDescent="0.15">
      <c r="A1566" s="4"/>
      <c r="B1566" s="4"/>
    </row>
    <row r="1567" spans="1:2" x14ac:dyDescent="0.15">
      <c r="A1567" s="4"/>
      <c r="B1567" s="4"/>
    </row>
    <row r="1568" spans="1:2" x14ac:dyDescent="0.15">
      <c r="A1568" s="4"/>
      <c r="B1568" s="4"/>
    </row>
    <row r="1569" spans="1:2" x14ac:dyDescent="0.15">
      <c r="A1569" s="4"/>
      <c r="B1569" s="4"/>
    </row>
    <row r="1570" spans="1:2" x14ac:dyDescent="0.15">
      <c r="A1570" s="4"/>
      <c r="B1570" s="4"/>
    </row>
    <row r="1571" spans="1:2" x14ac:dyDescent="0.15">
      <c r="A1571" s="4"/>
      <c r="B1571" s="4"/>
    </row>
    <row r="1572" spans="1:2" x14ac:dyDescent="0.15">
      <c r="A1572" s="4"/>
      <c r="B1572" s="4"/>
    </row>
    <row r="1573" spans="1:2" x14ac:dyDescent="0.15">
      <c r="A1573" s="4"/>
      <c r="B1573" s="4"/>
    </row>
    <row r="1574" spans="1:2" x14ac:dyDescent="0.15">
      <c r="A1574" s="4"/>
      <c r="B1574" s="4"/>
    </row>
    <row r="1575" spans="1:2" x14ac:dyDescent="0.15">
      <c r="A1575" s="4"/>
      <c r="B1575" s="4"/>
    </row>
    <row r="1576" spans="1:2" x14ac:dyDescent="0.15">
      <c r="A1576" s="4"/>
      <c r="B1576" s="4"/>
    </row>
    <row r="1577" spans="1:2" x14ac:dyDescent="0.15">
      <c r="A1577" s="4"/>
      <c r="B1577" s="4"/>
    </row>
    <row r="1578" spans="1:2" x14ac:dyDescent="0.15">
      <c r="A1578" s="4"/>
      <c r="B1578" s="4"/>
    </row>
    <row r="1579" spans="1:2" x14ac:dyDescent="0.15">
      <c r="A1579" s="4"/>
      <c r="B1579" s="4"/>
    </row>
    <row r="1580" spans="1:2" x14ac:dyDescent="0.15">
      <c r="A1580" s="4"/>
      <c r="B1580" s="4"/>
    </row>
    <row r="1581" spans="1:2" x14ac:dyDescent="0.15">
      <c r="A1581" s="4"/>
      <c r="B1581" s="4"/>
    </row>
    <row r="1582" spans="1:2" x14ac:dyDescent="0.15">
      <c r="A1582" s="4"/>
      <c r="B1582" s="4"/>
    </row>
    <row r="1583" spans="1:2" x14ac:dyDescent="0.15">
      <c r="A1583" s="4"/>
      <c r="B1583" s="4"/>
    </row>
    <row r="1584" spans="1:2" x14ac:dyDescent="0.15">
      <c r="A1584" s="4"/>
      <c r="B1584" s="4"/>
    </row>
    <row r="1585" spans="1:2" x14ac:dyDescent="0.15">
      <c r="A1585" s="4"/>
      <c r="B1585" s="4"/>
    </row>
    <row r="1586" spans="1:2" x14ac:dyDescent="0.15">
      <c r="A1586" s="4"/>
      <c r="B1586" s="4"/>
    </row>
    <row r="1587" spans="1:2" x14ac:dyDescent="0.15">
      <c r="A1587" s="4"/>
      <c r="B1587" s="4"/>
    </row>
    <row r="1588" spans="1:2" x14ac:dyDescent="0.15">
      <c r="A1588" s="4"/>
      <c r="B1588" s="4"/>
    </row>
    <row r="1589" spans="1:2" x14ac:dyDescent="0.15">
      <c r="A1589" s="4"/>
      <c r="B1589" s="4"/>
    </row>
    <row r="1590" spans="1:2" x14ac:dyDescent="0.15">
      <c r="A1590" s="4"/>
      <c r="B1590" s="4"/>
    </row>
    <row r="1591" spans="1:2" x14ac:dyDescent="0.15">
      <c r="A1591" s="4"/>
      <c r="B1591" s="4"/>
    </row>
    <row r="1592" spans="1:2" x14ac:dyDescent="0.15">
      <c r="A1592" s="4"/>
      <c r="B1592" s="4"/>
    </row>
    <row r="1593" spans="1:2" x14ac:dyDescent="0.15">
      <c r="A1593" s="4"/>
      <c r="B1593" s="4"/>
    </row>
    <row r="1594" spans="1:2" x14ac:dyDescent="0.15">
      <c r="A1594" s="4"/>
      <c r="B1594" s="4"/>
    </row>
    <row r="1595" spans="1:2" x14ac:dyDescent="0.15">
      <c r="A1595" s="4"/>
      <c r="B1595" s="4"/>
    </row>
    <row r="1596" spans="1:2" x14ac:dyDescent="0.15">
      <c r="A1596" s="4"/>
      <c r="B1596" s="4"/>
    </row>
    <row r="1597" spans="1:2" x14ac:dyDescent="0.15">
      <c r="A1597" s="4"/>
      <c r="B1597" s="4"/>
    </row>
    <row r="1598" spans="1:2" x14ac:dyDescent="0.15">
      <c r="A1598" s="4"/>
      <c r="B1598" s="4"/>
    </row>
    <row r="1599" spans="1:2" x14ac:dyDescent="0.15">
      <c r="A1599" s="4"/>
      <c r="B1599" s="4"/>
    </row>
    <row r="1600" spans="1:2" x14ac:dyDescent="0.15">
      <c r="A1600" s="4"/>
      <c r="B1600" s="4"/>
    </row>
    <row r="1601" spans="1:2" x14ac:dyDescent="0.15">
      <c r="A1601" s="4"/>
      <c r="B1601" s="4"/>
    </row>
    <row r="1602" spans="1:2" x14ac:dyDescent="0.15">
      <c r="A1602" s="4"/>
      <c r="B1602" s="4"/>
    </row>
    <row r="1603" spans="1:2" x14ac:dyDescent="0.15">
      <c r="A1603" s="4"/>
      <c r="B1603" s="4"/>
    </row>
    <row r="1604" spans="1:2" x14ac:dyDescent="0.15">
      <c r="A1604" s="4"/>
      <c r="B1604" s="4"/>
    </row>
    <row r="1605" spans="1:2" x14ac:dyDescent="0.15">
      <c r="A1605" s="4"/>
      <c r="B1605" s="4"/>
    </row>
    <row r="1606" spans="1:2" x14ac:dyDescent="0.15">
      <c r="A1606" s="4"/>
      <c r="B1606" s="4"/>
    </row>
    <row r="1607" spans="1:2" x14ac:dyDescent="0.15">
      <c r="A1607" s="4"/>
      <c r="B1607" s="4"/>
    </row>
    <row r="1608" spans="1:2" x14ac:dyDescent="0.15">
      <c r="A1608" s="4"/>
      <c r="B1608" s="4"/>
    </row>
    <row r="1609" spans="1:2" x14ac:dyDescent="0.15">
      <c r="A1609" s="4"/>
      <c r="B1609" s="4"/>
    </row>
    <row r="1610" spans="1:2" x14ac:dyDescent="0.15">
      <c r="A1610" s="4"/>
      <c r="B1610" s="4"/>
    </row>
    <row r="1611" spans="1:2" x14ac:dyDescent="0.15">
      <c r="A1611" s="4"/>
      <c r="B1611" s="4"/>
    </row>
    <row r="1612" spans="1:2" x14ac:dyDescent="0.15">
      <c r="A1612" s="4"/>
      <c r="B1612" s="4"/>
    </row>
    <row r="1613" spans="1:2" x14ac:dyDescent="0.15">
      <c r="A1613" s="4"/>
      <c r="B1613" s="4"/>
    </row>
    <row r="1614" spans="1:2" x14ac:dyDescent="0.15">
      <c r="A1614" s="4"/>
      <c r="B1614" s="4"/>
    </row>
    <row r="1615" spans="1:2" x14ac:dyDescent="0.15">
      <c r="A1615" s="4"/>
      <c r="B1615" s="4"/>
    </row>
    <row r="1616" spans="1:2" x14ac:dyDescent="0.15">
      <c r="A1616" s="4"/>
      <c r="B1616" s="4"/>
    </row>
    <row r="1617" spans="1:2" x14ac:dyDescent="0.15">
      <c r="A1617" s="4"/>
      <c r="B1617" s="4"/>
    </row>
    <row r="1618" spans="1:2" x14ac:dyDescent="0.15">
      <c r="A1618" s="4"/>
      <c r="B1618" s="4"/>
    </row>
    <row r="1619" spans="1:2" x14ac:dyDescent="0.15">
      <c r="A1619" s="4"/>
      <c r="B1619" s="4"/>
    </row>
    <row r="1620" spans="1:2" x14ac:dyDescent="0.15">
      <c r="A1620" s="4"/>
      <c r="B1620" s="4"/>
    </row>
    <row r="1621" spans="1:2" x14ac:dyDescent="0.15">
      <c r="A1621" s="4"/>
      <c r="B1621" s="4"/>
    </row>
    <row r="1622" spans="1:2" x14ac:dyDescent="0.15">
      <c r="A1622" s="4"/>
      <c r="B1622" s="4"/>
    </row>
    <row r="1623" spans="1:2" x14ac:dyDescent="0.15">
      <c r="A1623" s="4"/>
      <c r="B1623" s="4"/>
    </row>
    <row r="1624" spans="1:2" x14ac:dyDescent="0.15">
      <c r="A1624" s="4"/>
      <c r="B1624" s="4"/>
    </row>
    <row r="1625" spans="1:2" x14ac:dyDescent="0.15">
      <c r="A1625" s="4"/>
      <c r="B1625" s="4"/>
    </row>
    <row r="1626" spans="1:2" x14ac:dyDescent="0.15">
      <c r="A1626" s="4"/>
      <c r="B1626" s="4"/>
    </row>
    <row r="1627" spans="1:2" x14ac:dyDescent="0.15">
      <c r="A1627" s="4"/>
      <c r="B1627" s="4"/>
    </row>
    <row r="1628" spans="1:2" x14ac:dyDescent="0.15">
      <c r="A1628" s="4"/>
      <c r="B1628" s="4"/>
    </row>
    <row r="1629" spans="1:2" x14ac:dyDescent="0.15">
      <c r="A1629" s="4"/>
      <c r="B1629" s="4"/>
    </row>
    <row r="1630" spans="1:2" x14ac:dyDescent="0.15">
      <c r="A1630" s="4"/>
      <c r="B1630" s="4"/>
    </row>
    <row r="1631" spans="1:2" x14ac:dyDescent="0.15">
      <c r="A1631" s="4"/>
      <c r="B1631" s="4"/>
    </row>
    <row r="1632" spans="1:2" x14ac:dyDescent="0.15">
      <c r="A1632" s="4"/>
      <c r="B1632" s="4"/>
    </row>
    <row r="1633" spans="1:2" x14ac:dyDescent="0.15">
      <c r="A1633" s="4"/>
      <c r="B1633" s="4"/>
    </row>
    <row r="1634" spans="1:2" x14ac:dyDescent="0.15">
      <c r="A1634" s="4"/>
      <c r="B1634" s="4"/>
    </row>
    <row r="1635" spans="1:2" x14ac:dyDescent="0.15">
      <c r="A1635" s="4"/>
      <c r="B1635" s="4"/>
    </row>
    <row r="1636" spans="1:2" x14ac:dyDescent="0.15">
      <c r="A1636" s="4"/>
      <c r="B1636" s="4"/>
    </row>
    <row r="1637" spans="1:2" x14ac:dyDescent="0.15">
      <c r="A1637" s="4"/>
      <c r="B1637" s="4"/>
    </row>
    <row r="1638" spans="1:2" x14ac:dyDescent="0.15">
      <c r="A1638" s="4"/>
      <c r="B1638" s="4"/>
    </row>
    <row r="1639" spans="1:2" x14ac:dyDescent="0.15">
      <c r="A1639" s="4"/>
      <c r="B1639" s="4"/>
    </row>
    <row r="1640" spans="1:2" x14ac:dyDescent="0.15">
      <c r="A1640" s="4"/>
      <c r="B1640" s="4"/>
    </row>
    <row r="1641" spans="1:2" x14ac:dyDescent="0.15">
      <c r="A1641" s="4"/>
      <c r="B1641" s="4"/>
    </row>
    <row r="1642" spans="1:2" x14ac:dyDescent="0.15">
      <c r="A1642" s="4"/>
      <c r="B1642" s="4"/>
    </row>
    <row r="1643" spans="1:2" x14ac:dyDescent="0.15">
      <c r="A1643" s="4"/>
      <c r="B1643" s="4"/>
    </row>
    <row r="1644" spans="1:2" x14ac:dyDescent="0.15">
      <c r="A1644" s="4"/>
      <c r="B1644" s="4"/>
    </row>
    <row r="1645" spans="1:2" x14ac:dyDescent="0.15">
      <c r="A1645" s="4"/>
      <c r="B1645" s="4"/>
    </row>
    <row r="1646" spans="1:2" x14ac:dyDescent="0.15">
      <c r="A1646" s="4"/>
      <c r="B1646" s="4"/>
    </row>
    <row r="1647" spans="1:2" x14ac:dyDescent="0.15">
      <c r="A1647" s="4"/>
      <c r="B1647" s="4"/>
    </row>
    <row r="1648" spans="1:2" x14ac:dyDescent="0.15">
      <c r="A1648" s="4"/>
      <c r="B1648" s="4"/>
    </row>
    <row r="1649" spans="1:2" x14ac:dyDescent="0.15">
      <c r="A1649" s="4"/>
      <c r="B1649" s="4"/>
    </row>
    <row r="1650" spans="1:2" x14ac:dyDescent="0.15">
      <c r="A1650" s="4"/>
      <c r="B1650" s="4"/>
    </row>
    <row r="1651" spans="1:2" x14ac:dyDescent="0.15">
      <c r="A1651" s="4"/>
      <c r="B1651" s="4"/>
    </row>
    <row r="1652" spans="1:2" x14ac:dyDescent="0.15">
      <c r="A1652" s="4"/>
      <c r="B1652" s="4"/>
    </row>
    <row r="1653" spans="1:2" x14ac:dyDescent="0.15">
      <c r="A1653" s="4"/>
      <c r="B1653" s="4"/>
    </row>
    <row r="1654" spans="1:2" x14ac:dyDescent="0.15">
      <c r="A1654" s="4"/>
      <c r="B1654" s="4"/>
    </row>
    <row r="1655" spans="1:2" x14ac:dyDescent="0.15">
      <c r="A1655" s="4"/>
      <c r="B1655" s="4"/>
    </row>
    <row r="1656" spans="1:2" x14ac:dyDescent="0.15">
      <c r="A1656" s="4"/>
      <c r="B1656" s="4"/>
    </row>
    <row r="1657" spans="1:2" x14ac:dyDescent="0.15">
      <c r="A1657" s="4"/>
      <c r="B1657" s="4"/>
    </row>
    <row r="1658" spans="1:2" x14ac:dyDescent="0.15">
      <c r="A1658" s="4"/>
      <c r="B1658" s="4"/>
    </row>
    <row r="1659" spans="1:2" x14ac:dyDescent="0.15">
      <c r="A1659" s="4"/>
      <c r="B1659" s="4"/>
    </row>
    <row r="1660" spans="1:2" x14ac:dyDescent="0.15">
      <c r="A1660" s="4"/>
      <c r="B1660" s="4"/>
    </row>
    <row r="1661" spans="1:2" x14ac:dyDescent="0.15">
      <c r="A1661" s="4"/>
      <c r="B1661" s="4"/>
    </row>
    <row r="1662" spans="1:2" x14ac:dyDescent="0.15">
      <c r="A1662" s="4"/>
      <c r="B1662" s="4"/>
    </row>
    <row r="1663" spans="1:2" x14ac:dyDescent="0.15">
      <c r="A1663" s="4"/>
      <c r="B1663" s="4"/>
    </row>
    <row r="1664" spans="1:2" x14ac:dyDescent="0.15">
      <c r="A1664" s="4"/>
      <c r="B1664" s="4"/>
    </row>
    <row r="1665" spans="1:2" x14ac:dyDescent="0.15">
      <c r="A1665" s="4"/>
      <c r="B1665" s="4"/>
    </row>
    <row r="1666" spans="1:2" x14ac:dyDescent="0.15">
      <c r="A1666" s="4"/>
      <c r="B1666" s="4"/>
    </row>
    <row r="1667" spans="1:2" x14ac:dyDescent="0.15">
      <c r="A1667" s="4"/>
      <c r="B1667" s="4"/>
    </row>
    <row r="1668" spans="1:2" x14ac:dyDescent="0.15">
      <c r="A1668" s="4"/>
      <c r="B1668" s="4"/>
    </row>
    <row r="1669" spans="1:2" x14ac:dyDescent="0.15">
      <c r="A1669" s="4"/>
      <c r="B1669" s="4"/>
    </row>
    <row r="1670" spans="1:2" x14ac:dyDescent="0.15">
      <c r="A1670" s="4"/>
      <c r="B1670" s="4"/>
    </row>
    <row r="1671" spans="1:2" x14ac:dyDescent="0.15">
      <c r="A1671" s="4"/>
      <c r="B1671" s="4"/>
    </row>
    <row r="1672" spans="1:2" x14ac:dyDescent="0.15">
      <c r="A1672" s="4"/>
      <c r="B1672" s="4"/>
    </row>
    <row r="1673" spans="1:2" x14ac:dyDescent="0.15">
      <c r="A1673" s="4"/>
      <c r="B1673" s="4"/>
    </row>
    <row r="1674" spans="1:2" x14ac:dyDescent="0.15">
      <c r="A1674" s="4"/>
      <c r="B1674" s="4"/>
    </row>
    <row r="1675" spans="1:2" x14ac:dyDescent="0.15">
      <c r="A1675" s="4"/>
      <c r="B1675" s="4"/>
    </row>
    <row r="1676" spans="1:2" x14ac:dyDescent="0.15">
      <c r="A1676" s="4"/>
      <c r="B1676" s="4"/>
    </row>
    <row r="1677" spans="1:2" x14ac:dyDescent="0.15">
      <c r="A1677" s="4"/>
      <c r="B1677" s="4"/>
    </row>
    <row r="1678" spans="1:2" x14ac:dyDescent="0.15">
      <c r="A1678" s="4"/>
      <c r="B1678" s="4"/>
    </row>
    <row r="1679" spans="1:2" x14ac:dyDescent="0.15">
      <c r="A1679" s="4"/>
      <c r="B1679" s="4"/>
    </row>
    <row r="1680" spans="1:2" x14ac:dyDescent="0.15">
      <c r="A1680" s="4"/>
      <c r="B1680" s="4"/>
    </row>
    <row r="1681" spans="1:2" x14ac:dyDescent="0.15">
      <c r="A1681" s="4"/>
      <c r="B1681" s="4"/>
    </row>
    <row r="1682" spans="1:2" x14ac:dyDescent="0.15">
      <c r="A1682" s="4"/>
      <c r="B1682" s="4"/>
    </row>
    <row r="1683" spans="1:2" x14ac:dyDescent="0.15">
      <c r="A1683" s="4"/>
      <c r="B1683" s="4"/>
    </row>
    <row r="1684" spans="1:2" x14ac:dyDescent="0.15">
      <c r="A1684" s="4"/>
      <c r="B1684" s="4"/>
    </row>
    <row r="1685" spans="1:2" x14ac:dyDescent="0.15">
      <c r="A1685" s="4"/>
      <c r="B1685" s="4"/>
    </row>
    <row r="1686" spans="1:2" x14ac:dyDescent="0.15">
      <c r="A1686" s="4"/>
      <c r="B1686" s="4"/>
    </row>
    <row r="1687" spans="1:2" x14ac:dyDescent="0.15">
      <c r="A1687" s="4"/>
      <c r="B1687" s="4"/>
    </row>
    <row r="1688" spans="1:2" x14ac:dyDescent="0.15">
      <c r="A1688" s="4"/>
      <c r="B1688" s="4"/>
    </row>
    <row r="1689" spans="1:2" x14ac:dyDescent="0.15">
      <c r="A1689" s="4"/>
      <c r="B1689" s="4"/>
    </row>
    <row r="1690" spans="1:2" x14ac:dyDescent="0.15">
      <c r="A1690" s="4"/>
      <c r="B1690" s="4"/>
    </row>
    <row r="1691" spans="1:2" x14ac:dyDescent="0.15">
      <c r="A1691" s="4"/>
      <c r="B1691" s="4"/>
    </row>
    <row r="1692" spans="1:2" x14ac:dyDescent="0.15">
      <c r="A1692" s="4"/>
      <c r="B1692" s="4"/>
    </row>
    <row r="1693" spans="1:2" x14ac:dyDescent="0.15">
      <c r="A1693" s="4"/>
      <c r="B1693" s="4"/>
    </row>
    <row r="1694" spans="1:2" x14ac:dyDescent="0.15">
      <c r="A1694" s="4"/>
      <c r="B1694" s="4"/>
    </row>
    <row r="1695" spans="1:2" x14ac:dyDescent="0.15">
      <c r="A1695" s="4"/>
      <c r="B1695" s="4"/>
    </row>
    <row r="1696" spans="1:2" x14ac:dyDescent="0.15">
      <c r="A1696" s="4"/>
      <c r="B1696" s="4"/>
    </row>
    <row r="1697" spans="1:2" x14ac:dyDescent="0.15">
      <c r="A1697" s="4"/>
      <c r="B1697" s="4"/>
    </row>
    <row r="1698" spans="1:2" x14ac:dyDescent="0.15">
      <c r="A1698" s="4"/>
      <c r="B1698" s="4"/>
    </row>
    <row r="1699" spans="1:2" x14ac:dyDescent="0.15">
      <c r="A1699" s="4"/>
      <c r="B1699" s="4"/>
    </row>
    <row r="1700" spans="1:2" x14ac:dyDescent="0.15">
      <c r="A1700" s="4"/>
      <c r="B1700" s="4"/>
    </row>
    <row r="1701" spans="1:2" x14ac:dyDescent="0.15">
      <c r="A1701" s="4"/>
      <c r="B1701" s="4"/>
    </row>
    <row r="1702" spans="1:2" x14ac:dyDescent="0.15">
      <c r="A1702" s="4"/>
      <c r="B1702" s="4"/>
    </row>
    <row r="1703" spans="1:2" x14ac:dyDescent="0.15">
      <c r="A1703" s="4"/>
      <c r="B1703" s="4"/>
    </row>
    <row r="1704" spans="1:2" x14ac:dyDescent="0.15">
      <c r="A1704" s="4"/>
      <c r="B1704" s="4"/>
    </row>
    <row r="1705" spans="1:2" x14ac:dyDescent="0.15">
      <c r="A1705" s="4"/>
      <c r="B1705" s="4"/>
    </row>
    <row r="1706" spans="1:2" x14ac:dyDescent="0.15">
      <c r="A1706" s="4"/>
      <c r="B1706" s="4"/>
    </row>
    <row r="1707" spans="1:2" x14ac:dyDescent="0.15">
      <c r="A1707" s="4"/>
      <c r="B1707" s="4"/>
    </row>
    <row r="1708" spans="1:2" x14ac:dyDescent="0.15">
      <c r="A1708" s="4"/>
      <c r="B1708" s="4"/>
    </row>
    <row r="1709" spans="1:2" x14ac:dyDescent="0.15">
      <c r="A1709" s="4"/>
      <c r="B1709" s="4"/>
    </row>
    <row r="1710" spans="1:2" x14ac:dyDescent="0.15">
      <c r="A1710" s="4"/>
      <c r="B1710" s="4"/>
    </row>
    <row r="1711" spans="1:2" x14ac:dyDescent="0.15">
      <c r="A1711" s="4"/>
      <c r="B1711" s="4"/>
    </row>
    <row r="1712" spans="1:2" x14ac:dyDescent="0.15">
      <c r="A1712" s="4"/>
      <c r="B1712" s="4"/>
    </row>
    <row r="1713" spans="1:2" x14ac:dyDescent="0.15">
      <c r="A1713" s="4"/>
      <c r="B1713" s="4"/>
    </row>
    <row r="1714" spans="1:2" x14ac:dyDescent="0.15">
      <c r="A1714" s="4"/>
      <c r="B1714" s="4"/>
    </row>
    <row r="1715" spans="1:2" x14ac:dyDescent="0.15">
      <c r="A1715" s="4"/>
      <c r="B1715" s="4"/>
    </row>
    <row r="1716" spans="1:2" x14ac:dyDescent="0.15">
      <c r="A1716" s="4"/>
      <c r="B1716" s="4"/>
    </row>
    <row r="1717" spans="1:2" x14ac:dyDescent="0.15">
      <c r="A1717" s="4"/>
      <c r="B1717" s="4"/>
    </row>
    <row r="1718" spans="1:2" x14ac:dyDescent="0.15">
      <c r="A1718" s="4"/>
      <c r="B1718" s="4"/>
    </row>
    <row r="1719" spans="1:2" x14ac:dyDescent="0.15">
      <c r="A1719" s="4"/>
      <c r="B1719" s="4"/>
    </row>
    <row r="1720" spans="1:2" x14ac:dyDescent="0.15">
      <c r="A1720" s="4"/>
      <c r="B1720" s="4"/>
    </row>
    <row r="1721" spans="1:2" x14ac:dyDescent="0.15">
      <c r="A1721" s="4"/>
      <c r="B1721" s="4"/>
    </row>
    <row r="1722" spans="1:2" x14ac:dyDescent="0.15">
      <c r="A1722" s="4"/>
      <c r="B1722" s="4"/>
    </row>
    <row r="1723" spans="1:2" x14ac:dyDescent="0.15">
      <c r="A1723" s="4"/>
      <c r="B1723" s="4"/>
    </row>
    <row r="1724" spans="1:2" x14ac:dyDescent="0.15">
      <c r="A1724" s="4"/>
      <c r="B1724" s="4"/>
    </row>
    <row r="1725" spans="1:2" x14ac:dyDescent="0.15">
      <c r="A1725" s="4"/>
      <c r="B1725" s="4"/>
    </row>
    <row r="1726" spans="1:2" x14ac:dyDescent="0.15">
      <c r="A1726" s="4"/>
      <c r="B1726" s="4"/>
    </row>
    <row r="1727" spans="1:2" x14ac:dyDescent="0.15">
      <c r="A1727" s="4"/>
      <c r="B1727" s="4"/>
    </row>
    <row r="1728" spans="1:2" x14ac:dyDescent="0.15">
      <c r="A1728" s="4"/>
      <c r="B1728" s="4"/>
    </row>
    <row r="1729" spans="1:2" x14ac:dyDescent="0.15">
      <c r="A1729" s="4"/>
      <c r="B1729" s="4"/>
    </row>
    <row r="1730" spans="1:2" x14ac:dyDescent="0.15">
      <c r="A1730" s="4"/>
      <c r="B1730" s="4"/>
    </row>
    <row r="1731" spans="1:2" x14ac:dyDescent="0.15">
      <c r="A1731" s="4"/>
      <c r="B1731" s="4"/>
    </row>
    <row r="1732" spans="1:2" x14ac:dyDescent="0.15">
      <c r="A1732" s="4"/>
      <c r="B1732" s="4"/>
    </row>
    <row r="1733" spans="1:2" x14ac:dyDescent="0.15">
      <c r="A1733" s="4"/>
      <c r="B1733" s="4"/>
    </row>
    <row r="1734" spans="1:2" x14ac:dyDescent="0.15">
      <c r="A1734" s="4"/>
      <c r="B1734" s="4"/>
    </row>
    <row r="1735" spans="1:2" x14ac:dyDescent="0.15">
      <c r="A1735" s="4"/>
      <c r="B1735" s="4"/>
    </row>
    <row r="1736" spans="1:2" x14ac:dyDescent="0.15">
      <c r="A1736" s="4"/>
      <c r="B1736" s="4"/>
    </row>
    <row r="1737" spans="1:2" x14ac:dyDescent="0.15">
      <c r="A1737" s="4"/>
      <c r="B1737" s="4"/>
    </row>
    <row r="1738" spans="1:2" x14ac:dyDescent="0.15">
      <c r="A1738" s="4"/>
      <c r="B1738" s="4"/>
    </row>
    <row r="1739" spans="1:2" x14ac:dyDescent="0.15">
      <c r="A1739" s="4"/>
      <c r="B1739" s="4"/>
    </row>
    <row r="1740" spans="1:2" x14ac:dyDescent="0.15">
      <c r="A1740" s="4"/>
      <c r="B1740" s="4"/>
    </row>
    <row r="1741" spans="1:2" x14ac:dyDescent="0.15">
      <c r="A1741" s="4"/>
      <c r="B1741" s="4"/>
    </row>
    <row r="1742" spans="1:2" x14ac:dyDescent="0.15">
      <c r="A1742" s="4"/>
      <c r="B1742" s="4"/>
    </row>
    <row r="1743" spans="1:2" x14ac:dyDescent="0.15">
      <c r="A1743" s="4"/>
      <c r="B1743" s="4"/>
    </row>
    <row r="1744" spans="1:2" x14ac:dyDescent="0.15">
      <c r="A1744" s="4"/>
      <c r="B1744" s="4"/>
    </row>
    <row r="1745" spans="1:2" x14ac:dyDescent="0.15">
      <c r="A1745" s="4"/>
      <c r="B1745" s="4"/>
    </row>
    <row r="1746" spans="1:2" x14ac:dyDescent="0.15">
      <c r="A1746" s="4"/>
      <c r="B1746" s="4"/>
    </row>
    <row r="1747" spans="1:2" x14ac:dyDescent="0.15">
      <c r="A1747" s="4"/>
      <c r="B1747" s="4"/>
    </row>
    <row r="1748" spans="1:2" x14ac:dyDescent="0.15">
      <c r="A1748" s="4"/>
      <c r="B1748" s="4"/>
    </row>
    <row r="1749" spans="1:2" x14ac:dyDescent="0.15">
      <c r="A1749" s="4"/>
      <c r="B1749" s="4"/>
    </row>
    <row r="1750" spans="1:2" x14ac:dyDescent="0.15">
      <c r="A1750" s="4"/>
      <c r="B1750" s="4"/>
    </row>
    <row r="1751" spans="1:2" x14ac:dyDescent="0.15">
      <c r="A1751" s="4"/>
      <c r="B1751" s="4"/>
    </row>
    <row r="1752" spans="1:2" x14ac:dyDescent="0.15">
      <c r="A1752" s="4"/>
      <c r="B1752" s="4"/>
    </row>
    <row r="1753" spans="1:2" x14ac:dyDescent="0.15">
      <c r="A1753" s="4"/>
      <c r="B1753" s="4"/>
    </row>
    <row r="1754" spans="1:2" x14ac:dyDescent="0.15">
      <c r="A1754" s="4"/>
      <c r="B1754" s="4"/>
    </row>
    <row r="1755" spans="1:2" x14ac:dyDescent="0.15">
      <c r="A1755" s="4"/>
      <c r="B1755" s="4"/>
    </row>
    <row r="1756" spans="1:2" x14ac:dyDescent="0.15">
      <c r="A1756" s="4"/>
      <c r="B1756" s="4"/>
    </row>
    <row r="1757" spans="1:2" x14ac:dyDescent="0.15">
      <c r="A1757" s="4"/>
      <c r="B1757" s="4"/>
    </row>
    <row r="1758" spans="1:2" x14ac:dyDescent="0.15">
      <c r="A1758" s="4"/>
      <c r="B1758" s="4"/>
    </row>
    <row r="1759" spans="1:2" x14ac:dyDescent="0.15">
      <c r="A1759" s="4"/>
      <c r="B1759" s="4"/>
    </row>
    <row r="1760" spans="1:2" x14ac:dyDescent="0.15">
      <c r="A1760" s="4"/>
      <c r="B1760" s="4"/>
    </row>
    <row r="1761" spans="1:2" x14ac:dyDescent="0.15">
      <c r="A1761" s="4"/>
      <c r="B1761" s="4"/>
    </row>
    <row r="1762" spans="1:2" x14ac:dyDescent="0.15">
      <c r="A1762" s="4"/>
      <c r="B1762" s="4"/>
    </row>
    <row r="1763" spans="1:2" x14ac:dyDescent="0.15">
      <c r="A1763" s="4"/>
      <c r="B1763" s="4"/>
    </row>
    <row r="1764" spans="1:2" x14ac:dyDescent="0.15">
      <c r="A1764" s="4"/>
      <c r="B1764" s="4"/>
    </row>
    <row r="1765" spans="1:2" x14ac:dyDescent="0.15">
      <c r="A1765" s="4"/>
      <c r="B1765" s="4"/>
    </row>
    <row r="1766" spans="1:2" x14ac:dyDescent="0.15">
      <c r="A1766" s="4"/>
      <c r="B1766" s="4"/>
    </row>
    <row r="1767" spans="1:2" x14ac:dyDescent="0.15">
      <c r="A1767" s="4"/>
      <c r="B1767" s="4"/>
    </row>
    <row r="1768" spans="1:2" x14ac:dyDescent="0.15">
      <c r="A1768" s="4"/>
      <c r="B1768" s="4"/>
    </row>
    <row r="1769" spans="1:2" x14ac:dyDescent="0.15">
      <c r="A1769" s="4"/>
      <c r="B1769" s="4"/>
    </row>
    <row r="1770" spans="1:2" x14ac:dyDescent="0.15">
      <c r="A1770" s="4"/>
      <c r="B1770" s="4"/>
    </row>
    <row r="1771" spans="1:2" x14ac:dyDescent="0.15">
      <c r="A1771" s="4"/>
      <c r="B1771" s="4"/>
    </row>
    <row r="1772" spans="1:2" x14ac:dyDescent="0.15">
      <c r="A1772" s="4"/>
      <c r="B1772" s="4"/>
    </row>
    <row r="1773" spans="1:2" x14ac:dyDescent="0.15">
      <c r="A1773" s="4"/>
      <c r="B1773" s="4"/>
    </row>
    <row r="1774" spans="1:2" x14ac:dyDescent="0.15">
      <c r="A1774" s="4"/>
      <c r="B1774" s="4"/>
    </row>
    <row r="1775" spans="1:2" x14ac:dyDescent="0.15">
      <c r="A1775" s="4"/>
      <c r="B1775" s="4"/>
    </row>
    <row r="1776" spans="1:2" x14ac:dyDescent="0.15">
      <c r="A1776" s="4"/>
      <c r="B1776" s="4"/>
    </row>
    <row r="1777" spans="1:2" x14ac:dyDescent="0.15">
      <c r="A1777" s="4"/>
      <c r="B1777" s="4"/>
    </row>
    <row r="1778" spans="1:2" x14ac:dyDescent="0.15">
      <c r="A1778" s="4"/>
      <c r="B1778" s="4"/>
    </row>
    <row r="1779" spans="1:2" x14ac:dyDescent="0.15">
      <c r="A1779" s="4"/>
      <c r="B1779" s="4"/>
    </row>
    <row r="1780" spans="1:2" x14ac:dyDescent="0.15">
      <c r="A1780" s="4"/>
      <c r="B1780" s="4"/>
    </row>
    <row r="1781" spans="1:2" x14ac:dyDescent="0.15">
      <c r="A1781" s="4"/>
      <c r="B1781" s="4"/>
    </row>
    <row r="1782" spans="1:2" x14ac:dyDescent="0.15">
      <c r="A1782" s="4"/>
      <c r="B1782" s="4"/>
    </row>
    <row r="1783" spans="1:2" x14ac:dyDescent="0.15">
      <c r="A1783" s="4"/>
      <c r="B1783" s="4"/>
    </row>
    <row r="1784" spans="1:2" x14ac:dyDescent="0.15">
      <c r="A1784" s="4"/>
      <c r="B1784" s="4"/>
    </row>
    <row r="1785" spans="1:2" x14ac:dyDescent="0.15">
      <c r="A1785" s="4"/>
      <c r="B1785" s="4"/>
    </row>
    <row r="1786" spans="1:2" x14ac:dyDescent="0.15">
      <c r="A1786" s="4"/>
      <c r="B1786" s="4"/>
    </row>
    <row r="1787" spans="1:2" x14ac:dyDescent="0.15">
      <c r="A1787" s="4"/>
      <c r="B1787" s="4"/>
    </row>
    <row r="1788" spans="1:2" x14ac:dyDescent="0.15">
      <c r="A1788" s="4"/>
      <c r="B1788" s="4"/>
    </row>
    <row r="1789" spans="1:2" x14ac:dyDescent="0.15">
      <c r="A1789" s="4"/>
      <c r="B1789" s="4"/>
    </row>
    <row r="1790" spans="1:2" x14ac:dyDescent="0.15">
      <c r="A1790" s="4"/>
      <c r="B1790" s="4"/>
    </row>
    <row r="1791" spans="1:2" x14ac:dyDescent="0.15">
      <c r="A1791" s="4"/>
      <c r="B1791" s="4"/>
    </row>
    <row r="1792" spans="1:2" x14ac:dyDescent="0.15">
      <c r="A1792" s="4"/>
      <c r="B1792" s="4"/>
    </row>
    <row r="1793" spans="1:2" x14ac:dyDescent="0.15">
      <c r="A1793" s="4"/>
      <c r="B1793" s="4"/>
    </row>
    <row r="1794" spans="1:2" x14ac:dyDescent="0.15">
      <c r="A1794" s="4"/>
      <c r="B1794" s="4"/>
    </row>
    <row r="1795" spans="1:2" x14ac:dyDescent="0.15">
      <c r="A1795" s="4"/>
      <c r="B1795" s="4"/>
    </row>
    <row r="1796" spans="1:2" x14ac:dyDescent="0.15">
      <c r="A1796" s="4"/>
      <c r="B1796" s="4"/>
    </row>
    <row r="1797" spans="1:2" x14ac:dyDescent="0.15">
      <c r="A1797" s="4"/>
      <c r="B1797" s="4"/>
    </row>
    <row r="1798" spans="1:2" x14ac:dyDescent="0.15">
      <c r="A1798" s="4"/>
      <c r="B1798" s="4"/>
    </row>
    <row r="1799" spans="1:2" x14ac:dyDescent="0.15">
      <c r="A1799" s="4"/>
      <c r="B1799" s="4"/>
    </row>
    <row r="1800" spans="1:2" x14ac:dyDescent="0.15">
      <c r="A1800" s="4"/>
      <c r="B1800" s="4"/>
    </row>
    <row r="1801" spans="1:2" x14ac:dyDescent="0.15">
      <c r="A1801" s="4"/>
      <c r="B1801" s="4"/>
    </row>
    <row r="1802" spans="1:2" x14ac:dyDescent="0.15">
      <c r="A1802" s="4"/>
      <c r="B1802" s="4"/>
    </row>
    <row r="1803" spans="1:2" x14ac:dyDescent="0.15">
      <c r="A1803" s="4"/>
      <c r="B1803" s="4"/>
    </row>
    <row r="1804" spans="1:2" x14ac:dyDescent="0.15">
      <c r="A1804" s="4"/>
      <c r="B1804" s="4"/>
    </row>
    <row r="1805" spans="1:2" x14ac:dyDescent="0.15">
      <c r="A1805" s="4"/>
      <c r="B1805" s="4"/>
    </row>
    <row r="1806" spans="1:2" x14ac:dyDescent="0.15">
      <c r="A1806" s="4"/>
      <c r="B1806" s="4"/>
    </row>
    <row r="1807" spans="1:2" x14ac:dyDescent="0.15">
      <c r="A1807" s="4"/>
      <c r="B1807" s="4"/>
    </row>
    <row r="1808" spans="1:2" x14ac:dyDescent="0.15">
      <c r="A1808" s="4"/>
      <c r="B1808" s="4"/>
    </row>
    <row r="1809" spans="1:2" x14ac:dyDescent="0.15">
      <c r="A1809" s="4"/>
      <c r="B1809" s="4"/>
    </row>
    <row r="1810" spans="1:2" x14ac:dyDescent="0.15">
      <c r="A1810" s="4"/>
      <c r="B1810" s="4"/>
    </row>
    <row r="1811" spans="1:2" x14ac:dyDescent="0.15">
      <c r="A1811" s="4"/>
      <c r="B1811" s="4"/>
    </row>
    <row r="1812" spans="1:2" x14ac:dyDescent="0.15">
      <c r="A1812" s="4"/>
      <c r="B1812" s="4"/>
    </row>
    <row r="1813" spans="1:2" x14ac:dyDescent="0.15">
      <c r="A1813" s="4"/>
      <c r="B1813" s="4"/>
    </row>
    <row r="1814" spans="1:2" x14ac:dyDescent="0.15">
      <c r="A1814" s="4"/>
      <c r="B1814" s="4"/>
    </row>
    <row r="1815" spans="1:2" x14ac:dyDescent="0.15">
      <c r="A1815" s="4"/>
      <c r="B1815" s="4"/>
    </row>
    <row r="1816" spans="1:2" x14ac:dyDescent="0.15">
      <c r="A1816" s="4"/>
      <c r="B1816" s="4"/>
    </row>
    <row r="1817" spans="1:2" x14ac:dyDescent="0.15">
      <c r="A1817" s="4"/>
      <c r="B1817" s="4"/>
    </row>
    <row r="1818" spans="1:2" x14ac:dyDescent="0.15">
      <c r="A1818" s="4"/>
      <c r="B1818" s="4"/>
    </row>
    <row r="1819" spans="1:2" x14ac:dyDescent="0.15">
      <c r="A1819" s="4"/>
      <c r="B1819" s="4"/>
    </row>
    <row r="1820" spans="1:2" x14ac:dyDescent="0.15">
      <c r="A1820" s="4"/>
      <c r="B1820" s="4"/>
    </row>
    <row r="1821" spans="1:2" x14ac:dyDescent="0.15">
      <c r="A1821" s="4"/>
      <c r="B1821" s="4"/>
    </row>
    <row r="1822" spans="1:2" x14ac:dyDescent="0.15">
      <c r="A1822" s="4"/>
      <c r="B1822" s="4"/>
    </row>
    <row r="1823" spans="1:2" x14ac:dyDescent="0.15">
      <c r="A1823" s="4"/>
      <c r="B1823" s="4"/>
    </row>
    <row r="1824" spans="1:2" x14ac:dyDescent="0.15">
      <c r="A1824" s="4"/>
      <c r="B1824" s="4"/>
    </row>
    <row r="1825" spans="1:2" x14ac:dyDescent="0.15">
      <c r="A1825" s="4"/>
      <c r="B1825" s="4"/>
    </row>
    <row r="1826" spans="1:2" x14ac:dyDescent="0.15">
      <c r="A1826" s="4"/>
      <c r="B1826" s="4"/>
    </row>
    <row r="1827" spans="1:2" x14ac:dyDescent="0.15">
      <c r="A1827" s="4"/>
      <c r="B1827" s="4"/>
    </row>
    <row r="1828" spans="1:2" x14ac:dyDescent="0.15">
      <c r="A1828" s="4"/>
      <c r="B1828" s="4"/>
    </row>
    <row r="1829" spans="1:2" x14ac:dyDescent="0.15">
      <c r="A1829" s="4"/>
      <c r="B1829" s="4"/>
    </row>
    <row r="1830" spans="1:2" x14ac:dyDescent="0.15">
      <c r="A1830" s="4"/>
      <c r="B1830" s="4"/>
    </row>
    <row r="1831" spans="1:2" x14ac:dyDescent="0.15">
      <c r="A1831" s="4"/>
      <c r="B1831" s="4"/>
    </row>
    <row r="1832" spans="1:2" x14ac:dyDescent="0.15">
      <c r="A1832" s="4"/>
      <c r="B1832" s="4"/>
    </row>
    <row r="1833" spans="1:2" x14ac:dyDescent="0.15">
      <c r="A1833" s="4"/>
      <c r="B1833" s="4"/>
    </row>
    <row r="1834" spans="1:2" x14ac:dyDescent="0.15">
      <c r="A1834" s="4"/>
      <c r="B1834" s="4"/>
    </row>
    <row r="1835" spans="1:2" x14ac:dyDescent="0.15">
      <c r="A1835" s="4"/>
      <c r="B1835" s="4"/>
    </row>
    <row r="1836" spans="1:2" x14ac:dyDescent="0.15">
      <c r="A1836" s="4"/>
      <c r="B1836" s="4"/>
    </row>
    <row r="1837" spans="1:2" x14ac:dyDescent="0.15">
      <c r="A1837" s="4"/>
      <c r="B1837" s="4"/>
    </row>
    <row r="1838" spans="1:2" x14ac:dyDescent="0.15">
      <c r="A1838" s="4"/>
      <c r="B1838" s="4"/>
    </row>
    <row r="1839" spans="1:2" x14ac:dyDescent="0.15">
      <c r="A1839" s="4"/>
      <c r="B1839" s="4"/>
    </row>
    <row r="1840" spans="1:2" x14ac:dyDescent="0.15">
      <c r="A1840" s="4"/>
      <c r="B1840" s="4"/>
    </row>
    <row r="1841" spans="1:2" x14ac:dyDescent="0.15">
      <c r="A1841" s="4"/>
      <c r="B1841" s="4"/>
    </row>
    <row r="1842" spans="1:2" x14ac:dyDescent="0.15">
      <c r="A1842" s="4"/>
      <c r="B1842" s="4"/>
    </row>
    <row r="1843" spans="1:2" x14ac:dyDescent="0.15">
      <c r="A1843" s="4"/>
      <c r="B1843" s="4"/>
    </row>
    <row r="1844" spans="1:2" x14ac:dyDescent="0.15">
      <c r="A1844" s="4"/>
      <c r="B1844" s="4"/>
    </row>
    <row r="1845" spans="1:2" x14ac:dyDescent="0.15">
      <c r="A1845" s="4"/>
      <c r="B1845" s="4"/>
    </row>
    <row r="1846" spans="1:2" x14ac:dyDescent="0.15">
      <c r="A1846" s="4"/>
      <c r="B1846" s="4"/>
    </row>
    <row r="1847" spans="1:2" x14ac:dyDescent="0.15">
      <c r="A1847" s="4"/>
      <c r="B1847" s="4"/>
    </row>
    <row r="1848" spans="1:2" x14ac:dyDescent="0.15">
      <c r="A1848" s="4"/>
      <c r="B1848" s="4"/>
    </row>
    <row r="1849" spans="1:2" x14ac:dyDescent="0.15">
      <c r="A1849" s="4"/>
      <c r="B1849" s="4"/>
    </row>
    <row r="1850" spans="1:2" x14ac:dyDescent="0.15">
      <c r="A1850" s="4"/>
      <c r="B1850" s="4"/>
    </row>
    <row r="1851" spans="1:2" x14ac:dyDescent="0.15">
      <c r="A1851" s="4"/>
      <c r="B1851" s="4"/>
    </row>
    <row r="1852" spans="1:2" x14ac:dyDescent="0.15">
      <c r="A1852" s="4"/>
      <c r="B1852" s="4"/>
    </row>
    <row r="1853" spans="1:2" x14ac:dyDescent="0.15">
      <c r="A1853" s="4"/>
      <c r="B1853" s="4"/>
    </row>
    <row r="1854" spans="1:2" x14ac:dyDescent="0.15">
      <c r="A1854" s="4"/>
      <c r="B1854" s="4"/>
    </row>
    <row r="1855" spans="1:2" x14ac:dyDescent="0.15">
      <c r="A1855" s="4"/>
      <c r="B1855" s="4"/>
    </row>
    <row r="1856" spans="1:2" x14ac:dyDescent="0.15">
      <c r="A1856" s="4"/>
      <c r="B1856" s="4"/>
    </row>
    <row r="1857" spans="1:2" x14ac:dyDescent="0.15">
      <c r="A1857" s="4"/>
      <c r="B1857" s="4"/>
    </row>
    <row r="1858" spans="1:2" x14ac:dyDescent="0.15">
      <c r="A1858" s="4"/>
      <c r="B1858" s="4"/>
    </row>
    <row r="1859" spans="1:2" x14ac:dyDescent="0.15">
      <c r="A1859" s="4"/>
      <c r="B1859" s="4"/>
    </row>
    <row r="1860" spans="1:2" x14ac:dyDescent="0.15">
      <c r="A1860" s="4"/>
      <c r="B1860" s="4"/>
    </row>
    <row r="1861" spans="1:2" x14ac:dyDescent="0.15">
      <c r="A1861" s="4"/>
      <c r="B1861" s="4"/>
    </row>
    <row r="1862" spans="1:2" x14ac:dyDescent="0.15">
      <c r="A1862" s="4"/>
      <c r="B1862" s="4"/>
    </row>
    <row r="1863" spans="1:2" x14ac:dyDescent="0.15">
      <c r="A1863" s="4"/>
      <c r="B1863" s="4"/>
    </row>
    <row r="1864" spans="1:2" x14ac:dyDescent="0.15">
      <c r="A1864" s="4"/>
      <c r="B1864" s="4"/>
    </row>
    <row r="1865" spans="1:2" x14ac:dyDescent="0.15">
      <c r="A1865" s="4"/>
      <c r="B1865" s="4"/>
    </row>
    <row r="1866" spans="1:2" x14ac:dyDescent="0.15">
      <c r="A1866" s="4"/>
      <c r="B1866" s="4"/>
    </row>
    <row r="1867" spans="1:2" x14ac:dyDescent="0.15">
      <c r="A1867" s="4"/>
      <c r="B1867" s="4"/>
    </row>
    <row r="1868" spans="1:2" x14ac:dyDescent="0.15">
      <c r="A1868" s="4"/>
      <c r="B1868" s="4"/>
    </row>
    <row r="1869" spans="1:2" x14ac:dyDescent="0.15">
      <c r="A1869" s="4"/>
      <c r="B1869" s="4"/>
    </row>
    <row r="1870" spans="1:2" x14ac:dyDescent="0.15">
      <c r="A1870" s="4"/>
      <c r="B1870" s="4"/>
    </row>
    <row r="1871" spans="1:2" x14ac:dyDescent="0.15">
      <c r="A1871" s="4"/>
      <c r="B1871" s="4"/>
    </row>
    <row r="1872" spans="1:2" x14ac:dyDescent="0.15">
      <c r="A1872" s="4"/>
      <c r="B1872" s="4"/>
    </row>
    <row r="1873" spans="1:2" x14ac:dyDescent="0.15">
      <c r="A1873" s="4"/>
      <c r="B1873" s="4"/>
    </row>
    <row r="1874" spans="1:2" x14ac:dyDescent="0.15">
      <c r="A1874" s="4"/>
      <c r="B1874" s="4"/>
    </row>
    <row r="1875" spans="1:2" x14ac:dyDescent="0.15">
      <c r="A1875" s="4"/>
      <c r="B1875" s="4"/>
    </row>
    <row r="1876" spans="1:2" x14ac:dyDescent="0.15">
      <c r="A1876" s="4"/>
      <c r="B1876" s="4"/>
    </row>
    <row r="1877" spans="1:2" x14ac:dyDescent="0.15">
      <c r="A1877" s="4"/>
      <c r="B1877" s="4"/>
    </row>
    <row r="1878" spans="1:2" x14ac:dyDescent="0.15">
      <c r="A1878" s="4"/>
      <c r="B1878" s="4"/>
    </row>
    <row r="1879" spans="1:2" x14ac:dyDescent="0.15">
      <c r="A1879" s="4"/>
      <c r="B1879" s="4"/>
    </row>
    <row r="1880" spans="1:2" x14ac:dyDescent="0.15">
      <c r="A1880" s="4"/>
      <c r="B1880" s="4"/>
    </row>
    <row r="1881" spans="1:2" x14ac:dyDescent="0.15">
      <c r="A1881" s="4"/>
      <c r="B1881" s="4"/>
    </row>
    <row r="1882" spans="1:2" x14ac:dyDescent="0.15">
      <c r="A1882" s="4"/>
      <c r="B1882" s="4"/>
    </row>
    <row r="1883" spans="1:2" x14ac:dyDescent="0.15">
      <c r="A1883" s="4"/>
      <c r="B1883" s="4"/>
    </row>
    <row r="1884" spans="1:2" x14ac:dyDescent="0.15">
      <c r="A1884" s="4"/>
      <c r="B1884" s="4"/>
    </row>
    <row r="1885" spans="1:2" x14ac:dyDescent="0.15">
      <c r="A1885" s="4"/>
      <c r="B1885" s="4"/>
    </row>
    <row r="1886" spans="1:2" x14ac:dyDescent="0.15">
      <c r="A1886" s="4"/>
      <c r="B1886" s="4"/>
    </row>
    <row r="1887" spans="1:2" x14ac:dyDescent="0.15">
      <c r="A1887" s="4"/>
      <c r="B1887" s="4"/>
    </row>
    <row r="1888" spans="1:2" x14ac:dyDescent="0.15">
      <c r="A1888" s="4"/>
      <c r="B1888" s="4"/>
    </row>
    <row r="1889" spans="1:2" x14ac:dyDescent="0.15">
      <c r="A1889" s="4"/>
      <c r="B1889" s="4"/>
    </row>
    <row r="1890" spans="1:2" x14ac:dyDescent="0.15">
      <c r="A1890" s="4"/>
      <c r="B1890" s="4"/>
    </row>
    <row r="1891" spans="1:2" x14ac:dyDescent="0.15">
      <c r="A1891" s="4"/>
      <c r="B1891" s="4"/>
    </row>
    <row r="1892" spans="1:2" x14ac:dyDescent="0.15">
      <c r="A1892" s="4"/>
      <c r="B1892" s="4"/>
    </row>
    <row r="1893" spans="1:2" x14ac:dyDescent="0.15">
      <c r="A1893" s="4"/>
      <c r="B1893" s="4"/>
    </row>
    <row r="1894" spans="1:2" x14ac:dyDescent="0.15">
      <c r="A1894" s="4"/>
      <c r="B1894" s="4"/>
    </row>
    <row r="1895" spans="1:2" x14ac:dyDescent="0.15">
      <c r="A1895" s="4"/>
      <c r="B1895" s="4"/>
    </row>
    <row r="1896" spans="1:2" x14ac:dyDescent="0.15">
      <c r="A1896" s="4"/>
      <c r="B1896" s="4"/>
    </row>
    <row r="1897" spans="1:2" x14ac:dyDescent="0.15">
      <c r="A1897" s="4"/>
      <c r="B1897" s="4"/>
    </row>
    <row r="1898" spans="1:2" x14ac:dyDescent="0.15">
      <c r="A1898" s="4"/>
      <c r="B1898" s="4"/>
    </row>
    <row r="1899" spans="1:2" x14ac:dyDescent="0.15">
      <c r="A1899" s="4"/>
      <c r="B1899" s="4"/>
    </row>
    <row r="1900" spans="1:2" x14ac:dyDescent="0.15">
      <c r="A1900" s="4"/>
      <c r="B1900" s="4"/>
    </row>
    <row r="1901" spans="1:2" x14ac:dyDescent="0.15">
      <c r="A1901" s="4"/>
      <c r="B1901" s="4"/>
    </row>
    <row r="1902" spans="1:2" x14ac:dyDescent="0.15">
      <c r="A1902" s="4"/>
      <c r="B1902" s="4"/>
    </row>
    <row r="1903" spans="1:2" x14ac:dyDescent="0.15">
      <c r="A1903" s="4"/>
      <c r="B1903" s="4"/>
    </row>
    <row r="1904" spans="1:2" x14ac:dyDescent="0.15">
      <c r="A1904" s="4"/>
      <c r="B1904" s="4"/>
    </row>
    <row r="1905" spans="1:2" x14ac:dyDescent="0.15">
      <c r="A1905" s="4"/>
      <c r="B1905" s="4"/>
    </row>
    <row r="1906" spans="1:2" x14ac:dyDescent="0.15">
      <c r="A1906" s="4"/>
      <c r="B1906" s="4"/>
    </row>
    <row r="1907" spans="1:2" x14ac:dyDescent="0.15">
      <c r="A1907" s="4"/>
      <c r="B1907" s="4"/>
    </row>
    <row r="1908" spans="1:2" x14ac:dyDescent="0.15">
      <c r="A1908" s="4"/>
      <c r="B1908" s="4"/>
    </row>
    <row r="1909" spans="1:2" x14ac:dyDescent="0.15">
      <c r="A1909" s="4"/>
      <c r="B1909" s="4"/>
    </row>
    <row r="1910" spans="1:2" x14ac:dyDescent="0.15">
      <c r="A1910" s="4"/>
      <c r="B1910" s="4"/>
    </row>
    <row r="1911" spans="1:2" x14ac:dyDescent="0.15">
      <c r="A1911" s="4"/>
      <c r="B1911" s="4"/>
    </row>
    <row r="1912" spans="1:2" x14ac:dyDescent="0.15">
      <c r="A1912" s="4"/>
      <c r="B1912" s="4"/>
    </row>
    <row r="1913" spans="1:2" x14ac:dyDescent="0.15">
      <c r="A1913" s="4"/>
      <c r="B1913" s="4"/>
    </row>
    <row r="1914" spans="1:2" x14ac:dyDescent="0.15">
      <c r="A1914" s="4"/>
      <c r="B1914" s="4"/>
    </row>
    <row r="1915" spans="1:2" x14ac:dyDescent="0.15">
      <c r="A1915" s="4"/>
      <c r="B1915" s="4"/>
    </row>
    <row r="1916" spans="1:2" x14ac:dyDescent="0.15">
      <c r="A1916" s="4"/>
      <c r="B1916" s="4"/>
    </row>
    <row r="1917" spans="1:2" x14ac:dyDescent="0.15">
      <c r="A1917" s="4"/>
      <c r="B1917" s="4"/>
    </row>
    <row r="1918" spans="1:2" x14ac:dyDescent="0.15">
      <c r="A1918" s="4"/>
      <c r="B1918" s="4"/>
    </row>
    <row r="1919" spans="1:2" x14ac:dyDescent="0.15">
      <c r="A1919" s="4"/>
      <c r="B1919" s="4"/>
    </row>
    <row r="1920" spans="1:2" x14ac:dyDescent="0.15">
      <c r="A1920" s="4"/>
      <c r="B1920" s="4"/>
    </row>
    <row r="1921" spans="1:2" x14ac:dyDescent="0.15">
      <c r="A1921" s="4"/>
      <c r="B1921" s="4"/>
    </row>
    <row r="1922" spans="1:2" x14ac:dyDescent="0.15">
      <c r="A1922" s="4"/>
      <c r="B1922" s="4"/>
    </row>
    <row r="1923" spans="1:2" x14ac:dyDescent="0.15">
      <c r="A1923" s="4"/>
      <c r="B1923" s="4"/>
    </row>
    <row r="1924" spans="1:2" x14ac:dyDescent="0.15">
      <c r="A1924" s="4"/>
      <c r="B1924" s="4"/>
    </row>
    <row r="1925" spans="1:2" x14ac:dyDescent="0.15">
      <c r="A1925" s="4"/>
      <c r="B1925" s="4"/>
    </row>
    <row r="1926" spans="1:2" x14ac:dyDescent="0.15">
      <c r="A1926" s="4"/>
      <c r="B1926" s="4"/>
    </row>
    <row r="1927" spans="1:2" x14ac:dyDescent="0.15">
      <c r="A1927" s="4"/>
      <c r="B1927" s="4"/>
    </row>
    <row r="1928" spans="1:2" x14ac:dyDescent="0.15">
      <c r="A1928" s="4"/>
      <c r="B1928" s="4"/>
    </row>
    <row r="1929" spans="1:2" x14ac:dyDescent="0.15">
      <c r="A1929" s="4"/>
      <c r="B1929" s="4"/>
    </row>
    <row r="1930" spans="1:2" x14ac:dyDescent="0.15">
      <c r="A1930" s="4"/>
      <c r="B1930" s="4"/>
    </row>
    <row r="1931" spans="1:2" x14ac:dyDescent="0.15">
      <c r="A1931" s="4"/>
      <c r="B1931" s="4"/>
    </row>
    <row r="1932" spans="1:2" x14ac:dyDescent="0.15">
      <c r="A1932" s="4"/>
      <c r="B1932" s="4"/>
    </row>
    <row r="1933" spans="1:2" x14ac:dyDescent="0.15">
      <c r="A1933" s="4"/>
      <c r="B1933" s="4"/>
    </row>
    <row r="1934" spans="1:2" x14ac:dyDescent="0.15">
      <c r="A1934" s="4"/>
      <c r="B1934" s="4"/>
    </row>
    <row r="1935" spans="1:2" x14ac:dyDescent="0.15">
      <c r="A1935" s="4"/>
      <c r="B1935" s="4"/>
    </row>
    <row r="1936" spans="1:2" x14ac:dyDescent="0.15">
      <c r="A1936" s="4"/>
      <c r="B1936" s="4"/>
    </row>
    <row r="1937" spans="1:2" x14ac:dyDescent="0.15">
      <c r="A1937" s="4"/>
      <c r="B1937" s="4"/>
    </row>
    <row r="1938" spans="1:2" x14ac:dyDescent="0.15">
      <c r="A1938" s="4"/>
      <c r="B1938" s="4"/>
    </row>
    <row r="1939" spans="1:2" x14ac:dyDescent="0.15">
      <c r="A1939" s="4"/>
      <c r="B1939" s="4"/>
    </row>
    <row r="1940" spans="1:2" x14ac:dyDescent="0.15">
      <c r="A1940" s="4"/>
      <c r="B1940" s="4"/>
    </row>
    <row r="1941" spans="1:2" x14ac:dyDescent="0.15">
      <c r="A1941" s="4"/>
      <c r="B1941" s="4"/>
    </row>
    <row r="1942" spans="1:2" x14ac:dyDescent="0.15">
      <c r="A1942" s="4"/>
      <c r="B1942" s="4"/>
    </row>
    <row r="1943" spans="1:2" x14ac:dyDescent="0.15">
      <c r="A1943" s="4"/>
      <c r="B1943" s="4"/>
    </row>
    <row r="1944" spans="1:2" x14ac:dyDescent="0.15">
      <c r="A1944" s="4"/>
      <c r="B1944" s="4"/>
    </row>
    <row r="1945" spans="1:2" x14ac:dyDescent="0.15">
      <c r="A1945" s="4"/>
      <c r="B1945" s="4"/>
    </row>
    <row r="1946" spans="1:2" x14ac:dyDescent="0.15">
      <c r="A1946" s="4"/>
      <c r="B1946" s="4"/>
    </row>
    <row r="1947" spans="1:2" x14ac:dyDescent="0.15">
      <c r="A1947" s="4"/>
      <c r="B1947" s="4"/>
    </row>
    <row r="1948" spans="1:2" x14ac:dyDescent="0.15">
      <c r="A1948" s="4"/>
      <c r="B1948" s="4"/>
    </row>
    <row r="1949" spans="1:2" x14ac:dyDescent="0.15">
      <c r="A1949" s="4"/>
      <c r="B1949" s="4"/>
    </row>
    <row r="1950" spans="1:2" x14ac:dyDescent="0.15">
      <c r="A1950" s="4"/>
      <c r="B1950" s="4"/>
    </row>
    <row r="1951" spans="1:2" x14ac:dyDescent="0.15">
      <c r="A1951" s="4"/>
      <c r="B1951" s="4"/>
    </row>
    <row r="1952" spans="1:2" x14ac:dyDescent="0.15">
      <c r="A1952" s="4"/>
      <c r="B1952" s="4"/>
    </row>
    <row r="1953" spans="1:2" x14ac:dyDescent="0.15">
      <c r="A1953" s="4"/>
      <c r="B1953" s="4"/>
    </row>
    <row r="1954" spans="1:2" x14ac:dyDescent="0.15">
      <c r="A1954" s="4"/>
      <c r="B1954" s="4"/>
    </row>
    <row r="1955" spans="1:2" x14ac:dyDescent="0.15">
      <c r="A1955" s="4"/>
      <c r="B1955" s="4"/>
    </row>
    <row r="1956" spans="1:2" x14ac:dyDescent="0.15">
      <c r="A1956" s="4"/>
      <c r="B1956" s="4"/>
    </row>
    <row r="1957" spans="1:2" x14ac:dyDescent="0.15">
      <c r="A1957" s="4"/>
      <c r="B1957" s="4"/>
    </row>
    <row r="1958" spans="1:2" x14ac:dyDescent="0.15">
      <c r="A1958" s="4"/>
      <c r="B1958" s="4"/>
    </row>
    <row r="1959" spans="1:2" x14ac:dyDescent="0.15">
      <c r="A1959" s="4"/>
      <c r="B1959" s="4"/>
    </row>
    <row r="1960" spans="1:2" x14ac:dyDescent="0.15">
      <c r="A1960" s="4"/>
      <c r="B1960" s="4"/>
    </row>
    <row r="1961" spans="1:2" x14ac:dyDescent="0.15">
      <c r="A1961" s="4"/>
      <c r="B1961" s="4"/>
    </row>
    <row r="1962" spans="1:2" x14ac:dyDescent="0.15">
      <c r="A1962" s="4"/>
      <c r="B1962" s="4"/>
    </row>
    <row r="1963" spans="1:2" x14ac:dyDescent="0.15">
      <c r="A1963" s="4"/>
      <c r="B1963" s="4"/>
    </row>
    <row r="1964" spans="1:2" x14ac:dyDescent="0.15">
      <c r="A1964" s="4"/>
      <c r="B1964" s="4"/>
    </row>
    <row r="1965" spans="1:2" x14ac:dyDescent="0.15">
      <c r="A1965" s="4"/>
      <c r="B1965" s="4"/>
    </row>
    <row r="1966" spans="1:2" x14ac:dyDescent="0.15">
      <c r="A1966" s="4"/>
      <c r="B1966" s="4"/>
    </row>
    <row r="1967" spans="1:2" x14ac:dyDescent="0.15">
      <c r="A1967" s="4"/>
      <c r="B1967" s="4"/>
    </row>
    <row r="1968" spans="1:2" x14ac:dyDescent="0.15">
      <c r="A1968" s="4"/>
      <c r="B1968" s="4"/>
    </row>
    <row r="1969" spans="1:2" x14ac:dyDescent="0.15">
      <c r="A1969" s="4"/>
      <c r="B1969" s="4"/>
    </row>
    <row r="1970" spans="1:2" x14ac:dyDescent="0.15">
      <c r="A1970" s="4"/>
      <c r="B1970" s="4"/>
    </row>
    <row r="1971" spans="1:2" x14ac:dyDescent="0.15">
      <c r="A1971" s="4"/>
      <c r="B1971" s="4"/>
    </row>
    <row r="1972" spans="1:2" x14ac:dyDescent="0.15">
      <c r="A1972" s="4"/>
      <c r="B1972" s="4"/>
    </row>
    <row r="1973" spans="1:2" x14ac:dyDescent="0.15">
      <c r="A1973" s="4"/>
      <c r="B1973" s="4"/>
    </row>
    <row r="1974" spans="1:2" x14ac:dyDescent="0.15">
      <c r="A1974" s="4"/>
      <c r="B1974" s="4"/>
    </row>
    <row r="1975" spans="1:2" x14ac:dyDescent="0.15">
      <c r="A1975" s="4"/>
      <c r="B1975" s="4"/>
    </row>
    <row r="1976" spans="1:2" x14ac:dyDescent="0.15">
      <c r="A1976" s="4"/>
      <c r="B1976" s="4"/>
    </row>
    <row r="1977" spans="1:2" x14ac:dyDescent="0.15">
      <c r="A1977" s="4"/>
      <c r="B1977" s="4"/>
    </row>
    <row r="1978" spans="1:2" x14ac:dyDescent="0.15">
      <c r="A1978" s="4"/>
      <c r="B1978" s="4"/>
    </row>
    <row r="1979" spans="1:2" x14ac:dyDescent="0.15">
      <c r="A1979" s="4"/>
      <c r="B1979" s="4"/>
    </row>
    <row r="1980" spans="1:2" x14ac:dyDescent="0.15">
      <c r="A1980" s="4"/>
      <c r="B1980" s="4"/>
    </row>
    <row r="1981" spans="1:2" x14ac:dyDescent="0.15">
      <c r="A1981" s="4"/>
      <c r="B1981" s="4"/>
    </row>
    <row r="1982" spans="1:2" x14ac:dyDescent="0.15">
      <c r="A1982" s="4"/>
      <c r="B1982" s="4"/>
    </row>
    <row r="1983" spans="1:2" x14ac:dyDescent="0.15">
      <c r="A1983" s="4"/>
      <c r="B1983" s="4"/>
    </row>
    <row r="1984" spans="1:2" x14ac:dyDescent="0.15">
      <c r="A1984" s="4"/>
      <c r="B1984" s="4"/>
    </row>
    <row r="1985" spans="1:2" x14ac:dyDescent="0.15">
      <c r="A1985" s="4"/>
      <c r="B1985" s="4"/>
    </row>
    <row r="1986" spans="1:2" x14ac:dyDescent="0.15">
      <c r="A1986" s="4"/>
      <c r="B1986" s="4"/>
    </row>
    <row r="1987" spans="1:2" x14ac:dyDescent="0.15">
      <c r="A1987" s="4"/>
      <c r="B1987" s="4"/>
    </row>
    <row r="1988" spans="1:2" x14ac:dyDescent="0.15">
      <c r="A1988" s="4"/>
      <c r="B1988" s="4"/>
    </row>
    <row r="1989" spans="1:2" x14ac:dyDescent="0.15">
      <c r="A1989" s="4"/>
      <c r="B1989" s="4"/>
    </row>
    <row r="1990" spans="1:2" x14ac:dyDescent="0.15">
      <c r="A1990" s="4"/>
      <c r="B1990" s="4"/>
    </row>
    <row r="1991" spans="1:2" x14ac:dyDescent="0.15">
      <c r="A1991" s="4"/>
      <c r="B1991" s="4"/>
    </row>
    <row r="1992" spans="1:2" x14ac:dyDescent="0.15">
      <c r="A1992" s="4"/>
      <c r="B1992" s="4"/>
    </row>
    <row r="1993" spans="1:2" x14ac:dyDescent="0.15">
      <c r="A1993" s="4"/>
      <c r="B1993" s="4"/>
    </row>
    <row r="1994" spans="1:2" x14ac:dyDescent="0.15">
      <c r="A1994" s="4"/>
      <c r="B1994" s="4"/>
    </row>
    <row r="1995" spans="1:2" x14ac:dyDescent="0.15">
      <c r="A1995" s="4"/>
      <c r="B1995" s="4"/>
    </row>
    <row r="1996" spans="1:2" x14ac:dyDescent="0.15">
      <c r="A1996" s="4"/>
      <c r="B1996" s="4"/>
    </row>
    <row r="1997" spans="1:2" x14ac:dyDescent="0.15">
      <c r="A1997" s="4"/>
      <c r="B1997" s="4"/>
    </row>
    <row r="1998" spans="1:2" x14ac:dyDescent="0.15">
      <c r="A1998" s="4"/>
      <c r="B1998" s="4"/>
    </row>
    <row r="1999" spans="1:2" x14ac:dyDescent="0.15">
      <c r="A1999" s="4"/>
      <c r="B1999" s="4"/>
    </row>
    <row r="2000" spans="1:2" x14ac:dyDescent="0.15">
      <c r="A2000" s="4"/>
      <c r="B2000" s="4"/>
    </row>
    <row r="2001" spans="1:2" x14ac:dyDescent="0.15">
      <c r="A2001" s="4"/>
      <c r="B2001" s="4"/>
    </row>
    <row r="2002" spans="1:2" x14ac:dyDescent="0.15">
      <c r="A2002" s="4"/>
      <c r="B2002" s="4"/>
    </row>
    <row r="2003" spans="1:2" x14ac:dyDescent="0.15">
      <c r="A2003" s="4"/>
      <c r="B2003" s="4"/>
    </row>
    <row r="2004" spans="1:2" x14ac:dyDescent="0.15">
      <c r="A2004" s="4"/>
      <c r="B2004" s="4"/>
    </row>
    <row r="2005" spans="1:2" x14ac:dyDescent="0.15">
      <c r="A2005" s="4"/>
      <c r="B2005" s="4"/>
    </row>
    <row r="2006" spans="1:2" x14ac:dyDescent="0.15">
      <c r="A2006" s="4"/>
      <c r="B2006" s="4"/>
    </row>
    <row r="2007" spans="1:2" x14ac:dyDescent="0.15">
      <c r="A2007" s="4"/>
      <c r="B2007" s="4"/>
    </row>
    <row r="2008" spans="1:2" x14ac:dyDescent="0.15">
      <c r="A2008" s="4"/>
      <c r="B2008" s="4"/>
    </row>
    <row r="2009" spans="1:2" x14ac:dyDescent="0.15">
      <c r="A2009" s="4"/>
      <c r="B2009" s="4"/>
    </row>
    <row r="2010" spans="1:2" x14ac:dyDescent="0.15">
      <c r="A2010" s="4"/>
      <c r="B2010" s="4"/>
    </row>
    <row r="2011" spans="1:2" x14ac:dyDescent="0.15">
      <c r="A2011" s="4"/>
      <c r="B2011" s="4"/>
    </row>
    <row r="2012" spans="1:2" x14ac:dyDescent="0.15">
      <c r="A2012" s="4"/>
      <c r="B2012" s="4"/>
    </row>
    <row r="2013" spans="1:2" x14ac:dyDescent="0.15">
      <c r="A2013" s="4"/>
      <c r="B2013" s="4"/>
    </row>
    <row r="2014" spans="1:2" x14ac:dyDescent="0.15">
      <c r="A2014" s="4"/>
      <c r="B2014" s="4"/>
    </row>
    <row r="2015" spans="1:2" x14ac:dyDescent="0.15">
      <c r="A2015" s="4"/>
      <c r="B2015" s="4"/>
    </row>
    <row r="2016" spans="1:2" x14ac:dyDescent="0.15">
      <c r="A2016" s="4"/>
      <c r="B2016" s="4"/>
    </row>
    <row r="2017" spans="1:2" x14ac:dyDescent="0.15">
      <c r="A2017" s="4"/>
      <c r="B2017" s="4"/>
    </row>
    <row r="2018" spans="1:2" x14ac:dyDescent="0.15">
      <c r="A2018" s="4"/>
      <c r="B2018" s="4"/>
    </row>
    <row r="2019" spans="1:2" x14ac:dyDescent="0.15">
      <c r="A2019" s="4"/>
      <c r="B2019" s="4"/>
    </row>
    <row r="2020" spans="1:2" x14ac:dyDescent="0.15">
      <c r="A2020" s="4"/>
      <c r="B2020" s="4"/>
    </row>
    <row r="2021" spans="1:2" x14ac:dyDescent="0.15">
      <c r="A2021" s="4"/>
      <c r="B2021" s="4"/>
    </row>
    <row r="2022" spans="1:2" x14ac:dyDescent="0.15">
      <c r="A2022" s="4"/>
      <c r="B2022" s="4"/>
    </row>
    <row r="2023" spans="1:2" x14ac:dyDescent="0.15">
      <c r="A2023" s="4"/>
      <c r="B2023" s="4"/>
    </row>
    <row r="2024" spans="1:2" x14ac:dyDescent="0.15">
      <c r="A2024" s="4"/>
      <c r="B2024" s="4"/>
    </row>
    <row r="2025" spans="1:2" x14ac:dyDescent="0.15">
      <c r="A2025" s="4"/>
      <c r="B2025" s="4"/>
    </row>
    <row r="2026" spans="1:2" x14ac:dyDescent="0.15">
      <c r="A2026" s="4"/>
      <c r="B2026" s="4"/>
    </row>
    <row r="2027" spans="1:2" x14ac:dyDescent="0.15">
      <c r="A2027" s="4"/>
      <c r="B2027" s="4"/>
    </row>
    <row r="2028" spans="1:2" x14ac:dyDescent="0.15">
      <c r="A2028" s="4"/>
      <c r="B2028" s="4"/>
    </row>
    <row r="2029" spans="1:2" x14ac:dyDescent="0.15">
      <c r="A2029" s="4"/>
      <c r="B2029" s="4"/>
    </row>
    <row r="2030" spans="1:2" x14ac:dyDescent="0.15">
      <c r="A2030" s="4"/>
      <c r="B2030" s="4"/>
    </row>
    <row r="2031" spans="1:2" x14ac:dyDescent="0.15">
      <c r="A2031" s="4"/>
      <c r="B2031" s="4"/>
    </row>
    <row r="2032" spans="1:2" x14ac:dyDescent="0.15">
      <c r="A2032" s="4"/>
      <c r="B2032" s="4"/>
    </row>
    <row r="2033" spans="1:2" x14ac:dyDescent="0.15">
      <c r="A2033" s="4"/>
      <c r="B2033" s="4"/>
    </row>
    <row r="2034" spans="1:2" x14ac:dyDescent="0.15">
      <c r="A2034" s="4"/>
      <c r="B2034" s="4"/>
    </row>
    <row r="2035" spans="1:2" x14ac:dyDescent="0.15">
      <c r="A2035" s="4"/>
      <c r="B2035" s="4"/>
    </row>
    <row r="2036" spans="1:2" x14ac:dyDescent="0.15">
      <c r="A2036" s="4"/>
      <c r="B2036" s="4"/>
    </row>
    <row r="2037" spans="1:2" x14ac:dyDescent="0.15">
      <c r="A2037" s="4"/>
      <c r="B2037" s="4"/>
    </row>
    <row r="2038" spans="1:2" x14ac:dyDescent="0.15">
      <c r="A2038" s="4"/>
      <c r="B2038" s="4"/>
    </row>
    <row r="2039" spans="1:2" x14ac:dyDescent="0.15">
      <c r="A2039" s="4"/>
      <c r="B2039" s="4"/>
    </row>
    <row r="2040" spans="1:2" x14ac:dyDescent="0.15">
      <c r="A2040" s="4"/>
      <c r="B2040" s="4"/>
    </row>
    <row r="2041" spans="1:2" x14ac:dyDescent="0.15">
      <c r="A2041" s="4"/>
      <c r="B2041" s="4"/>
    </row>
    <row r="2042" spans="1:2" x14ac:dyDescent="0.15">
      <c r="A2042" s="4"/>
      <c r="B2042" s="4"/>
    </row>
    <row r="2043" spans="1:2" x14ac:dyDescent="0.15">
      <c r="A2043" s="4"/>
      <c r="B2043" s="4"/>
    </row>
    <row r="2044" spans="1:2" x14ac:dyDescent="0.15">
      <c r="A2044" s="4"/>
      <c r="B2044" s="4"/>
    </row>
    <row r="2045" spans="1:2" x14ac:dyDescent="0.15">
      <c r="A2045" s="4"/>
      <c r="B2045" s="4"/>
    </row>
    <row r="2046" spans="1:2" x14ac:dyDescent="0.15">
      <c r="A2046" s="4"/>
      <c r="B2046" s="4"/>
    </row>
    <row r="2047" spans="1:2" x14ac:dyDescent="0.15">
      <c r="A2047" s="4"/>
      <c r="B2047" s="4"/>
    </row>
    <row r="2048" spans="1:2" x14ac:dyDescent="0.15">
      <c r="A2048" s="4"/>
      <c r="B2048" s="4"/>
    </row>
    <row r="2049" spans="1:2" x14ac:dyDescent="0.15">
      <c r="A2049" s="4"/>
      <c r="B2049" s="4"/>
    </row>
    <row r="2050" spans="1:2" x14ac:dyDescent="0.15">
      <c r="A2050" s="4"/>
      <c r="B2050" s="4"/>
    </row>
    <row r="2051" spans="1:2" x14ac:dyDescent="0.15">
      <c r="A2051" s="4"/>
      <c r="B2051" s="4"/>
    </row>
    <row r="2052" spans="1:2" x14ac:dyDescent="0.15">
      <c r="A2052" s="4"/>
      <c r="B2052" s="4"/>
    </row>
    <row r="2053" spans="1:2" x14ac:dyDescent="0.15">
      <c r="A2053" s="4"/>
      <c r="B2053" s="4"/>
    </row>
    <row r="2054" spans="1:2" x14ac:dyDescent="0.15">
      <c r="A2054" s="4"/>
      <c r="B2054" s="4"/>
    </row>
    <row r="2055" spans="1:2" x14ac:dyDescent="0.15">
      <c r="A2055" s="4"/>
      <c r="B2055" s="4"/>
    </row>
    <row r="2056" spans="1:2" x14ac:dyDescent="0.15">
      <c r="A2056" s="4"/>
      <c r="B2056" s="4"/>
    </row>
    <row r="2057" spans="1:2" x14ac:dyDescent="0.15">
      <c r="A2057" s="4"/>
      <c r="B2057" s="4"/>
    </row>
    <row r="2058" spans="1:2" x14ac:dyDescent="0.15">
      <c r="A2058" s="4"/>
      <c r="B2058" s="4"/>
    </row>
    <row r="2059" spans="1:2" x14ac:dyDescent="0.15">
      <c r="A2059" s="4"/>
      <c r="B2059" s="4"/>
    </row>
    <row r="2060" spans="1:2" x14ac:dyDescent="0.15">
      <c r="A2060" s="4"/>
      <c r="B2060" s="4"/>
    </row>
    <row r="2061" spans="1:2" x14ac:dyDescent="0.15">
      <c r="A2061" s="4"/>
      <c r="B2061" s="4"/>
    </row>
    <row r="2062" spans="1:2" x14ac:dyDescent="0.15">
      <c r="A2062" s="4"/>
      <c r="B2062" s="4"/>
    </row>
    <row r="2063" spans="1:2" x14ac:dyDescent="0.15">
      <c r="A2063" s="4"/>
      <c r="B2063" s="4"/>
    </row>
    <row r="2064" spans="1:2" x14ac:dyDescent="0.15">
      <c r="A2064" s="4"/>
      <c r="B2064" s="4"/>
    </row>
    <row r="2065" spans="1:2" x14ac:dyDescent="0.15">
      <c r="A2065" s="4"/>
      <c r="B2065" s="4"/>
    </row>
    <row r="2066" spans="1:2" x14ac:dyDescent="0.15">
      <c r="A2066" s="4"/>
      <c r="B2066" s="4"/>
    </row>
    <row r="2067" spans="1:2" x14ac:dyDescent="0.15">
      <c r="A2067" s="4"/>
      <c r="B2067" s="4"/>
    </row>
    <row r="2068" spans="1:2" x14ac:dyDescent="0.15">
      <c r="A2068" s="4"/>
      <c r="B2068" s="4"/>
    </row>
    <row r="2069" spans="1:2" x14ac:dyDescent="0.15">
      <c r="A2069" s="4"/>
      <c r="B2069" s="4"/>
    </row>
    <row r="2070" spans="1:2" x14ac:dyDescent="0.15">
      <c r="A2070" s="4"/>
      <c r="B2070" s="4"/>
    </row>
    <row r="2071" spans="1:2" x14ac:dyDescent="0.15">
      <c r="A2071" s="4"/>
      <c r="B2071" s="4"/>
    </row>
    <row r="2072" spans="1:2" x14ac:dyDescent="0.15">
      <c r="A2072" s="4"/>
      <c r="B2072" s="4"/>
    </row>
    <row r="2073" spans="1:2" x14ac:dyDescent="0.15">
      <c r="A2073" s="4"/>
      <c r="B2073" s="4"/>
    </row>
    <row r="2074" spans="1:2" x14ac:dyDescent="0.15">
      <c r="A2074" s="4"/>
      <c r="B2074" s="4"/>
    </row>
    <row r="2075" spans="1:2" x14ac:dyDescent="0.15">
      <c r="A2075" s="4"/>
      <c r="B2075" s="4"/>
    </row>
    <row r="2076" spans="1:2" x14ac:dyDescent="0.15">
      <c r="A2076" s="4"/>
      <c r="B2076" s="4"/>
    </row>
    <row r="2077" spans="1:2" x14ac:dyDescent="0.15">
      <c r="A2077" s="4"/>
      <c r="B2077" s="4"/>
    </row>
    <row r="2078" spans="1:2" x14ac:dyDescent="0.15">
      <c r="A2078" s="4"/>
      <c r="B2078" s="4"/>
    </row>
    <row r="2079" spans="1:2" x14ac:dyDescent="0.15">
      <c r="A2079" s="4"/>
      <c r="B2079" s="4"/>
    </row>
    <row r="2080" spans="1:2" x14ac:dyDescent="0.15">
      <c r="A2080" s="4"/>
      <c r="B2080" s="4"/>
    </row>
    <row r="2081" spans="1:2" x14ac:dyDescent="0.15">
      <c r="A2081" s="4"/>
      <c r="B2081" s="4"/>
    </row>
    <row r="2082" spans="1:2" x14ac:dyDescent="0.15">
      <c r="A2082" s="4"/>
      <c r="B2082" s="4"/>
    </row>
    <row r="2083" spans="1:2" x14ac:dyDescent="0.15">
      <c r="A2083" s="4"/>
      <c r="B2083" s="4"/>
    </row>
    <row r="2084" spans="1:2" x14ac:dyDescent="0.15">
      <c r="A2084" s="4"/>
      <c r="B2084" s="4"/>
    </row>
    <row r="2085" spans="1:2" x14ac:dyDescent="0.15">
      <c r="A2085" s="4"/>
      <c r="B2085" s="4"/>
    </row>
    <row r="2086" spans="1:2" x14ac:dyDescent="0.15">
      <c r="A2086" s="4"/>
      <c r="B2086" s="4"/>
    </row>
    <row r="2087" spans="1:2" x14ac:dyDescent="0.15">
      <c r="A2087" s="4"/>
      <c r="B2087" s="4"/>
    </row>
    <row r="2088" spans="1:2" x14ac:dyDescent="0.15">
      <c r="A2088" s="4"/>
      <c r="B2088" s="4"/>
    </row>
    <row r="2089" spans="1:2" x14ac:dyDescent="0.15">
      <c r="A2089" s="4"/>
      <c r="B2089" s="4"/>
    </row>
    <row r="2090" spans="1:2" x14ac:dyDescent="0.15">
      <c r="A2090" s="4"/>
      <c r="B2090" s="4"/>
    </row>
    <row r="2091" spans="1:2" x14ac:dyDescent="0.15">
      <c r="A2091" s="4"/>
      <c r="B2091" s="4"/>
    </row>
    <row r="2092" spans="1:2" x14ac:dyDescent="0.15">
      <c r="A2092" s="4"/>
      <c r="B2092" s="4"/>
    </row>
    <row r="2093" spans="1:2" x14ac:dyDescent="0.15">
      <c r="A2093" s="4"/>
      <c r="B2093" s="4"/>
    </row>
    <row r="2094" spans="1:2" x14ac:dyDescent="0.15">
      <c r="A2094" s="4"/>
      <c r="B2094" s="4"/>
    </row>
    <row r="2095" spans="1:2" x14ac:dyDescent="0.15">
      <c r="A2095" s="4"/>
      <c r="B2095" s="4"/>
    </row>
    <row r="2096" spans="1:2" x14ac:dyDescent="0.15">
      <c r="A2096" s="4"/>
      <c r="B2096" s="4"/>
    </row>
    <row r="2097" spans="1:2" x14ac:dyDescent="0.15">
      <c r="A2097" s="4"/>
      <c r="B2097" s="4"/>
    </row>
    <row r="2098" spans="1:2" x14ac:dyDescent="0.15">
      <c r="A2098" s="4"/>
      <c r="B2098" s="4"/>
    </row>
    <row r="2099" spans="1:2" x14ac:dyDescent="0.15">
      <c r="A2099" s="4"/>
      <c r="B2099" s="4"/>
    </row>
    <row r="2100" spans="1:2" x14ac:dyDescent="0.15">
      <c r="A2100" s="4"/>
      <c r="B2100" s="4"/>
    </row>
    <row r="2101" spans="1:2" x14ac:dyDescent="0.15">
      <c r="A2101" s="4"/>
      <c r="B2101" s="4"/>
    </row>
    <row r="2102" spans="1:2" x14ac:dyDescent="0.15">
      <c r="A2102" s="4"/>
      <c r="B2102" s="4"/>
    </row>
    <row r="2103" spans="1:2" x14ac:dyDescent="0.15">
      <c r="A2103" s="4"/>
      <c r="B2103" s="4"/>
    </row>
    <row r="2104" spans="1:2" x14ac:dyDescent="0.15">
      <c r="A2104" s="4"/>
      <c r="B2104" s="4"/>
    </row>
    <row r="2105" spans="1:2" x14ac:dyDescent="0.15">
      <c r="A2105" s="4"/>
      <c r="B2105" s="4"/>
    </row>
    <row r="2106" spans="1:2" x14ac:dyDescent="0.15">
      <c r="A2106" s="4"/>
      <c r="B2106" s="4"/>
    </row>
    <row r="2107" spans="1:2" x14ac:dyDescent="0.15">
      <c r="A2107" s="4"/>
      <c r="B2107" s="4"/>
    </row>
    <row r="2108" spans="1:2" x14ac:dyDescent="0.15">
      <c r="A2108" s="4"/>
      <c r="B2108" s="4"/>
    </row>
    <row r="2109" spans="1:2" x14ac:dyDescent="0.15">
      <c r="A2109" s="4"/>
      <c r="B2109" s="4"/>
    </row>
    <row r="2110" spans="1:2" x14ac:dyDescent="0.15">
      <c r="A2110" s="4"/>
      <c r="B2110" s="4"/>
    </row>
    <row r="2111" spans="1:2" x14ac:dyDescent="0.15">
      <c r="A2111" s="4"/>
      <c r="B2111" s="4"/>
    </row>
    <row r="2112" spans="1:2" x14ac:dyDescent="0.15">
      <c r="A2112" s="4"/>
      <c r="B2112" s="4"/>
    </row>
    <row r="2113" spans="1:2" x14ac:dyDescent="0.15">
      <c r="A2113" s="4"/>
      <c r="B2113" s="4"/>
    </row>
    <row r="2114" spans="1:2" x14ac:dyDescent="0.15">
      <c r="A2114" s="4"/>
      <c r="B2114" s="4"/>
    </row>
    <row r="2115" spans="1:2" x14ac:dyDescent="0.15">
      <c r="A2115" s="4"/>
      <c r="B2115" s="4"/>
    </row>
    <row r="2116" spans="1:2" x14ac:dyDescent="0.15">
      <c r="A2116" s="4"/>
      <c r="B2116" s="4"/>
    </row>
    <row r="2117" spans="1:2" x14ac:dyDescent="0.15">
      <c r="A2117" s="4"/>
      <c r="B2117" s="4"/>
    </row>
    <row r="2118" spans="1:2" x14ac:dyDescent="0.15">
      <c r="A2118" s="4"/>
      <c r="B2118" s="4"/>
    </row>
    <row r="2119" spans="1:2" x14ac:dyDescent="0.15">
      <c r="A2119" s="4"/>
      <c r="B2119" s="4"/>
    </row>
    <row r="2120" spans="1:2" x14ac:dyDescent="0.15">
      <c r="A2120" s="4"/>
      <c r="B2120" s="4"/>
    </row>
    <row r="2121" spans="1:2" x14ac:dyDescent="0.15">
      <c r="A2121" s="4"/>
      <c r="B2121" s="4"/>
    </row>
    <row r="2122" spans="1:2" x14ac:dyDescent="0.15">
      <c r="A2122" s="4"/>
      <c r="B2122" s="4"/>
    </row>
    <row r="2123" spans="1:2" x14ac:dyDescent="0.15">
      <c r="A2123" s="4"/>
      <c r="B2123" s="4"/>
    </row>
    <row r="2124" spans="1:2" x14ac:dyDescent="0.15">
      <c r="A2124" s="4"/>
      <c r="B2124" s="4"/>
    </row>
    <row r="2125" spans="1:2" x14ac:dyDescent="0.15">
      <c r="A2125" s="4"/>
      <c r="B2125" s="4"/>
    </row>
    <row r="2126" spans="1:2" x14ac:dyDescent="0.15">
      <c r="A2126" s="4"/>
      <c r="B2126" s="4"/>
    </row>
    <row r="2127" spans="1:2" x14ac:dyDescent="0.15">
      <c r="A2127" s="4"/>
      <c r="B2127" s="4"/>
    </row>
    <row r="2128" spans="1:2" x14ac:dyDescent="0.15">
      <c r="A2128" s="4"/>
      <c r="B2128" s="4"/>
    </row>
    <row r="2129" spans="1:2" x14ac:dyDescent="0.15">
      <c r="A2129" s="4"/>
      <c r="B2129" s="4"/>
    </row>
    <row r="2130" spans="1:2" x14ac:dyDescent="0.15">
      <c r="A2130" s="4"/>
      <c r="B2130" s="4"/>
    </row>
    <row r="2131" spans="1:2" x14ac:dyDescent="0.15">
      <c r="A2131" s="4"/>
      <c r="B2131" s="4"/>
    </row>
    <row r="2132" spans="1:2" x14ac:dyDescent="0.15">
      <c r="A2132" s="4"/>
      <c r="B2132" s="4"/>
    </row>
    <row r="2133" spans="1:2" x14ac:dyDescent="0.15">
      <c r="A2133" s="4"/>
      <c r="B2133" s="4"/>
    </row>
    <row r="2134" spans="1:2" x14ac:dyDescent="0.15">
      <c r="A2134" s="4"/>
      <c r="B2134" s="4"/>
    </row>
    <row r="2135" spans="1:2" x14ac:dyDescent="0.15">
      <c r="A2135" s="4"/>
      <c r="B2135" s="4"/>
    </row>
    <row r="2136" spans="1:2" x14ac:dyDescent="0.15">
      <c r="A2136" s="4"/>
      <c r="B2136" s="4"/>
    </row>
    <row r="2137" spans="1:2" x14ac:dyDescent="0.15">
      <c r="A2137" s="4"/>
      <c r="B2137" s="4"/>
    </row>
    <row r="2138" spans="1:2" x14ac:dyDescent="0.15">
      <c r="A2138" s="4"/>
      <c r="B2138" s="4"/>
    </row>
    <row r="2139" spans="1:2" x14ac:dyDescent="0.15">
      <c r="A2139" s="4"/>
      <c r="B2139" s="4"/>
    </row>
    <row r="2140" spans="1:2" x14ac:dyDescent="0.15">
      <c r="A2140" s="4"/>
      <c r="B2140" s="4"/>
    </row>
    <row r="2141" spans="1:2" x14ac:dyDescent="0.15">
      <c r="A2141" s="4"/>
      <c r="B2141" s="4"/>
    </row>
    <row r="2142" spans="1:2" x14ac:dyDescent="0.15">
      <c r="A2142" s="4"/>
      <c r="B2142" s="4"/>
    </row>
    <row r="2143" spans="1:2" x14ac:dyDescent="0.15">
      <c r="A2143" s="4"/>
      <c r="B2143" s="4"/>
    </row>
    <row r="2144" spans="1:2" x14ac:dyDescent="0.15">
      <c r="A2144" s="4"/>
      <c r="B2144" s="4"/>
    </row>
    <row r="2145" spans="1:2" x14ac:dyDescent="0.15">
      <c r="A2145" s="4"/>
      <c r="B2145" s="4"/>
    </row>
    <row r="2146" spans="1:2" x14ac:dyDescent="0.15">
      <c r="A2146" s="4"/>
      <c r="B2146" s="4"/>
    </row>
    <row r="2147" spans="1:2" x14ac:dyDescent="0.15">
      <c r="A2147" s="4"/>
      <c r="B2147" s="4"/>
    </row>
    <row r="2148" spans="1:2" x14ac:dyDescent="0.15">
      <c r="A2148" s="4"/>
      <c r="B2148" s="4"/>
    </row>
    <row r="2149" spans="1:2" x14ac:dyDescent="0.15">
      <c r="A2149" s="4"/>
      <c r="B2149" s="4"/>
    </row>
    <row r="2150" spans="1:2" x14ac:dyDescent="0.15">
      <c r="A2150" s="4"/>
      <c r="B2150" s="4"/>
    </row>
    <row r="2151" spans="1:2" x14ac:dyDescent="0.15">
      <c r="A2151" s="4"/>
      <c r="B2151" s="4"/>
    </row>
    <row r="2152" spans="1:2" x14ac:dyDescent="0.15">
      <c r="A2152" s="4"/>
      <c r="B2152" s="4"/>
    </row>
    <row r="2153" spans="1:2" x14ac:dyDescent="0.15">
      <c r="A2153" s="4"/>
      <c r="B2153" s="4"/>
    </row>
    <row r="2154" spans="1:2" x14ac:dyDescent="0.15">
      <c r="A2154" s="4"/>
      <c r="B2154" s="4"/>
    </row>
    <row r="2155" spans="1:2" x14ac:dyDescent="0.15">
      <c r="A2155" s="4"/>
      <c r="B2155" s="4"/>
    </row>
    <row r="2156" spans="1:2" x14ac:dyDescent="0.15">
      <c r="A2156" s="4"/>
      <c r="B2156" s="4"/>
    </row>
    <row r="2157" spans="1:2" x14ac:dyDescent="0.15">
      <c r="A2157" s="4"/>
      <c r="B2157" s="4"/>
    </row>
    <row r="2158" spans="1:2" x14ac:dyDescent="0.15">
      <c r="A2158" s="4"/>
      <c r="B2158" s="4"/>
    </row>
    <row r="2159" spans="1:2" x14ac:dyDescent="0.15">
      <c r="A2159" s="4"/>
      <c r="B2159" s="4"/>
    </row>
    <row r="2160" spans="1:2" x14ac:dyDescent="0.15">
      <c r="A2160" s="4"/>
      <c r="B2160" s="4"/>
    </row>
    <row r="2161" spans="1:2" x14ac:dyDescent="0.15">
      <c r="A2161" s="4"/>
      <c r="B2161" s="4"/>
    </row>
    <row r="2162" spans="1:2" x14ac:dyDescent="0.15">
      <c r="A2162" s="4"/>
      <c r="B2162" s="4"/>
    </row>
    <row r="2163" spans="1:2" x14ac:dyDescent="0.15">
      <c r="A2163" s="4"/>
      <c r="B2163" s="4"/>
    </row>
    <row r="2164" spans="1:2" x14ac:dyDescent="0.15">
      <c r="A2164" s="4"/>
      <c r="B2164" s="4"/>
    </row>
    <row r="2165" spans="1:2" x14ac:dyDescent="0.15">
      <c r="A2165" s="4"/>
      <c r="B2165" s="4"/>
    </row>
    <row r="2166" spans="1:2" x14ac:dyDescent="0.15">
      <c r="A2166" s="4"/>
      <c r="B2166" s="4"/>
    </row>
    <row r="2167" spans="1:2" x14ac:dyDescent="0.15">
      <c r="A2167" s="4"/>
      <c r="B2167" s="4"/>
    </row>
    <row r="2168" spans="1:2" x14ac:dyDescent="0.15">
      <c r="A2168" s="4"/>
      <c r="B2168" s="4"/>
    </row>
    <row r="2169" spans="1:2" x14ac:dyDescent="0.15">
      <c r="A2169" s="4"/>
      <c r="B2169" s="4"/>
    </row>
    <row r="2170" spans="1:2" x14ac:dyDescent="0.15">
      <c r="A2170" s="4"/>
      <c r="B2170" s="4"/>
    </row>
    <row r="2171" spans="1:2" x14ac:dyDescent="0.15">
      <c r="A2171" s="4"/>
      <c r="B2171" s="4"/>
    </row>
    <row r="2172" spans="1:2" x14ac:dyDescent="0.15">
      <c r="A2172" s="4"/>
      <c r="B2172" s="4"/>
    </row>
    <row r="2173" spans="1:2" x14ac:dyDescent="0.15">
      <c r="A2173" s="4"/>
      <c r="B2173" s="4"/>
    </row>
    <row r="2174" spans="1:2" x14ac:dyDescent="0.15">
      <c r="A2174" s="4"/>
      <c r="B2174" s="4"/>
    </row>
    <row r="2175" spans="1:2" x14ac:dyDescent="0.15">
      <c r="A2175" s="4"/>
      <c r="B2175" s="4"/>
    </row>
    <row r="2176" spans="1:2" x14ac:dyDescent="0.15">
      <c r="A2176" s="4"/>
      <c r="B2176" s="4"/>
    </row>
    <row r="2177" spans="1:2" x14ac:dyDescent="0.15">
      <c r="A2177" s="4"/>
      <c r="B2177" s="4"/>
    </row>
    <row r="2178" spans="1:2" x14ac:dyDescent="0.15">
      <c r="A2178" s="4"/>
      <c r="B2178" s="4"/>
    </row>
    <row r="2179" spans="1:2" x14ac:dyDescent="0.15">
      <c r="A2179" s="4"/>
      <c r="B2179" s="4"/>
    </row>
    <row r="2180" spans="1:2" x14ac:dyDescent="0.15">
      <c r="A2180" s="4"/>
      <c r="B2180" s="4"/>
    </row>
    <row r="2181" spans="1:2" x14ac:dyDescent="0.15">
      <c r="A2181" s="4"/>
      <c r="B2181" s="4"/>
    </row>
    <row r="2182" spans="1:2" x14ac:dyDescent="0.15">
      <c r="A2182" s="4"/>
      <c r="B2182" s="4"/>
    </row>
    <row r="2183" spans="1:2" x14ac:dyDescent="0.15">
      <c r="A2183" s="4"/>
      <c r="B2183" s="4"/>
    </row>
    <row r="2184" spans="1:2" x14ac:dyDescent="0.15">
      <c r="A2184" s="4"/>
      <c r="B2184" s="4"/>
    </row>
    <row r="2185" spans="1:2" x14ac:dyDescent="0.15">
      <c r="A2185" s="4"/>
      <c r="B2185" s="4"/>
    </row>
    <row r="2186" spans="1:2" x14ac:dyDescent="0.15">
      <c r="A2186" s="4"/>
      <c r="B2186" s="4"/>
    </row>
    <row r="2187" spans="1:2" x14ac:dyDescent="0.15">
      <c r="A2187" s="4"/>
      <c r="B2187" s="4"/>
    </row>
    <row r="2188" spans="1:2" x14ac:dyDescent="0.15">
      <c r="A2188" s="4"/>
      <c r="B2188" s="4"/>
    </row>
    <row r="2189" spans="1:2" x14ac:dyDescent="0.15">
      <c r="A2189" s="4"/>
      <c r="B2189" s="4"/>
    </row>
    <row r="2190" spans="1:2" x14ac:dyDescent="0.15">
      <c r="A2190" s="4"/>
      <c r="B2190" s="4"/>
    </row>
    <row r="2191" spans="1:2" x14ac:dyDescent="0.15">
      <c r="A2191" s="4"/>
      <c r="B2191" s="4"/>
    </row>
    <row r="2192" spans="1:2" x14ac:dyDescent="0.15">
      <c r="A2192" s="4"/>
      <c r="B2192" s="4"/>
    </row>
    <row r="2193" spans="1:2" x14ac:dyDescent="0.15">
      <c r="A2193" s="4"/>
      <c r="B2193" s="4"/>
    </row>
    <row r="2194" spans="1:2" x14ac:dyDescent="0.15">
      <c r="A2194" s="4"/>
      <c r="B2194" s="4"/>
    </row>
    <row r="2195" spans="1:2" x14ac:dyDescent="0.15">
      <c r="A2195" s="4"/>
      <c r="B2195" s="4"/>
    </row>
    <row r="2196" spans="1:2" x14ac:dyDescent="0.15">
      <c r="A2196" s="4"/>
      <c r="B2196" s="4"/>
    </row>
    <row r="2197" spans="1:2" x14ac:dyDescent="0.15">
      <c r="A2197" s="4"/>
      <c r="B2197" s="4"/>
    </row>
    <row r="2198" spans="1:2" x14ac:dyDescent="0.15">
      <c r="A2198" s="4"/>
      <c r="B2198" s="4"/>
    </row>
    <row r="2199" spans="1:2" x14ac:dyDescent="0.15">
      <c r="A2199" s="4"/>
      <c r="B2199" s="4"/>
    </row>
    <row r="2200" spans="1:2" x14ac:dyDescent="0.15">
      <c r="A2200" s="4"/>
      <c r="B2200" s="4"/>
    </row>
    <row r="2201" spans="1:2" x14ac:dyDescent="0.15">
      <c r="A2201" s="4"/>
      <c r="B2201" s="4"/>
    </row>
    <row r="2202" spans="1:2" x14ac:dyDescent="0.15">
      <c r="A2202" s="4"/>
      <c r="B2202" s="4"/>
    </row>
    <row r="2203" spans="1:2" x14ac:dyDescent="0.15">
      <c r="A2203" s="4"/>
      <c r="B2203" s="4"/>
    </row>
    <row r="2204" spans="1:2" x14ac:dyDescent="0.15">
      <c r="A2204" s="4"/>
      <c r="B2204" s="4"/>
    </row>
    <row r="2205" spans="1:2" x14ac:dyDescent="0.15">
      <c r="A2205" s="4"/>
      <c r="B2205" s="4"/>
    </row>
    <row r="2206" spans="1:2" x14ac:dyDescent="0.15">
      <c r="A2206" s="4"/>
      <c r="B2206" s="4"/>
    </row>
    <row r="2207" spans="1:2" x14ac:dyDescent="0.15">
      <c r="A2207" s="4"/>
      <c r="B2207" s="4"/>
    </row>
    <row r="2208" spans="1:2" x14ac:dyDescent="0.15">
      <c r="A2208" s="4"/>
      <c r="B2208" s="4"/>
    </row>
    <row r="2209" spans="1:2" x14ac:dyDescent="0.15">
      <c r="A2209" s="4"/>
      <c r="B2209" s="4"/>
    </row>
    <row r="2210" spans="1:2" x14ac:dyDescent="0.15">
      <c r="A2210" s="4"/>
      <c r="B2210" s="4"/>
    </row>
    <row r="2211" spans="1:2" x14ac:dyDescent="0.15">
      <c r="A2211" s="4"/>
      <c r="B2211" s="4"/>
    </row>
    <row r="2212" spans="1:2" x14ac:dyDescent="0.15">
      <c r="A2212" s="4"/>
      <c r="B2212" s="4"/>
    </row>
    <row r="2213" spans="1:2" x14ac:dyDescent="0.15">
      <c r="A2213" s="4"/>
      <c r="B2213" s="4"/>
    </row>
    <row r="2214" spans="1:2" x14ac:dyDescent="0.15">
      <c r="A2214" s="4"/>
      <c r="B2214" s="4"/>
    </row>
    <row r="2215" spans="1:2" x14ac:dyDescent="0.15">
      <c r="A2215" s="4"/>
      <c r="B2215" s="4"/>
    </row>
    <row r="2216" spans="1:2" x14ac:dyDescent="0.15">
      <c r="A2216" s="4"/>
      <c r="B2216" s="4"/>
    </row>
    <row r="2217" spans="1:2" x14ac:dyDescent="0.15">
      <c r="A2217" s="4"/>
      <c r="B2217" s="4"/>
    </row>
    <row r="2218" spans="1:2" x14ac:dyDescent="0.15">
      <c r="A2218" s="4"/>
      <c r="B2218" s="4"/>
    </row>
    <row r="2219" spans="1:2" x14ac:dyDescent="0.15">
      <c r="A2219" s="4"/>
      <c r="B2219" s="4"/>
    </row>
    <row r="2220" spans="1:2" x14ac:dyDescent="0.15">
      <c r="A2220" s="4"/>
      <c r="B2220" s="4"/>
    </row>
    <row r="2221" spans="1:2" x14ac:dyDescent="0.15">
      <c r="A2221" s="4"/>
      <c r="B2221" s="4"/>
    </row>
    <row r="2222" spans="1:2" x14ac:dyDescent="0.15">
      <c r="A2222" s="4"/>
      <c r="B2222" s="4"/>
    </row>
    <row r="2223" spans="1:2" x14ac:dyDescent="0.15">
      <c r="A2223" s="4"/>
      <c r="B2223" s="4"/>
    </row>
    <row r="2224" spans="1:2" x14ac:dyDescent="0.15">
      <c r="A2224" s="4"/>
      <c r="B2224" s="4"/>
    </row>
    <row r="2225" spans="1:2" x14ac:dyDescent="0.15">
      <c r="A2225" s="4"/>
      <c r="B2225" s="4"/>
    </row>
    <row r="2226" spans="1:2" x14ac:dyDescent="0.15">
      <c r="A2226" s="4"/>
      <c r="B2226" s="4"/>
    </row>
    <row r="2227" spans="1:2" x14ac:dyDescent="0.15">
      <c r="A2227" s="4"/>
      <c r="B2227" s="4"/>
    </row>
    <row r="2228" spans="1:2" x14ac:dyDescent="0.15">
      <c r="A2228" s="4"/>
      <c r="B2228" s="4"/>
    </row>
    <row r="2229" spans="1:2" x14ac:dyDescent="0.15">
      <c r="A2229" s="4"/>
      <c r="B2229" s="4"/>
    </row>
    <row r="2230" spans="1:2" x14ac:dyDescent="0.15">
      <c r="A2230" s="4"/>
      <c r="B2230" s="4"/>
    </row>
    <row r="2231" spans="1:2" x14ac:dyDescent="0.15">
      <c r="A2231" s="4"/>
      <c r="B2231" s="4"/>
    </row>
    <row r="2232" spans="1:2" x14ac:dyDescent="0.15">
      <c r="A2232" s="4"/>
      <c r="B2232" s="4"/>
    </row>
    <row r="2233" spans="1:2" x14ac:dyDescent="0.15">
      <c r="A2233" s="4"/>
      <c r="B2233" s="4"/>
    </row>
    <row r="2234" spans="1:2" x14ac:dyDescent="0.15">
      <c r="A2234" s="4"/>
      <c r="B2234" s="4"/>
    </row>
    <row r="2235" spans="1:2" x14ac:dyDescent="0.15">
      <c r="A2235" s="4"/>
      <c r="B2235" s="4"/>
    </row>
    <row r="2236" spans="1:2" x14ac:dyDescent="0.15">
      <c r="A2236" s="4"/>
      <c r="B2236" s="4"/>
    </row>
    <row r="2237" spans="1:2" x14ac:dyDescent="0.15">
      <c r="A2237" s="4"/>
      <c r="B2237" s="4"/>
    </row>
    <row r="2238" spans="1:2" x14ac:dyDescent="0.15">
      <c r="A2238" s="4"/>
      <c r="B2238" s="4"/>
    </row>
    <row r="2239" spans="1:2" x14ac:dyDescent="0.15">
      <c r="A2239" s="4"/>
      <c r="B2239" s="4"/>
    </row>
    <row r="2240" spans="1:2" x14ac:dyDescent="0.15">
      <c r="A2240" s="4"/>
      <c r="B2240" s="4"/>
    </row>
    <row r="2241" spans="1:2" x14ac:dyDescent="0.15">
      <c r="A2241" s="4"/>
      <c r="B2241" s="4"/>
    </row>
    <row r="2242" spans="1:2" x14ac:dyDescent="0.15">
      <c r="A2242" s="4"/>
      <c r="B2242" s="4"/>
    </row>
    <row r="2243" spans="1:2" x14ac:dyDescent="0.15">
      <c r="A2243" s="4"/>
      <c r="B2243" s="4"/>
    </row>
    <row r="2244" spans="1:2" x14ac:dyDescent="0.15">
      <c r="A2244" s="4"/>
      <c r="B2244" s="4"/>
    </row>
    <row r="2245" spans="1:2" x14ac:dyDescent="0.15">
      <c r="A2245" s="4"/>
      <c r="B2245" s="4"/>
    </row>
    <row r="2246" spans="1:2" x14ac:dyDescent="0.15">
      <c r="A2246" s="4"/>
      <c r="B2246" s="4"/>
    </row>
    <row r="2247" spans="1:2" x14ac:dyDescent="0.15">
      <c r="A2247" s="4"/>
      <c r="B2247" s="4"/>
    </row>
    <row r="2248" spans="1:2" x14ac:dyDescent="0.15">
      <c r="A2248" s="4"/>
      <c r="B2248" s="4"/>
    </row>
    <row r="2249" spans="1:2" x14ac:dyDescent="0.15">
      <c r="A2249" s="4"/>
      <c r="B2249" s="4"/>
    </row>
    <row r="2250" spans="1:2" x14ac:dyDescent="0.15">
      <c r="A2250" s="4"/>
      <c r="B2250" s="4"/>
    </row>
    <row r="2251" spans="1:2" x14ac:dyDescent="0.15">
      <c r="A2251" s="4"/>
      <c r="B2251" s="4"/>
    </row>
    <row r="2252" spans="1:2" x14ac:dyDescent="0.15">
      <c r="A2252" s="4"/>
      <c r="B2252" s="4"/>
    </row>
    <row r="2253" spans="1:2" x14ac:dyDescent="0.15">
      <c r="A2253" s="4"/>
      <c r="B2253" s="4"/>
    </row>
    <row r="2254" spans="1:2" x14ac:dyDescent="0.15">
      <c r="A2254" s="4"/>
      <c r="B2254" s="4"/>
    </row>
    <row r="2255" spans="1:2" x14ac:dyDescent="0.15">
      <c r="A2255" s="4"/>
      <c r="B2255" s="4"/>
    </row>
    <row r="2256" spans="1:2" x14ac:dyDescent="0.15">
      <c r="A2256" s="4"/>
      <c r="B2256" s="4"/>
    </row>
    <row r="2257" spans="1:2" x14ac:dyDescent="0.15">
      <c r="A2257" s="4"/>
      <c r="B2257" s="4"/>
    </row>
    <row r="2258" spans="1:2" x14ac:dyDescent="0.15">
      <c r="A2258" s="4"/>
      <c r="B2258" s="4"/>
    </row>
    <row r="2259" spans="1:2" x14ac:dyDescent="0.15">
      <c r="A2259" s="4"/>
      <c r="B2259" s="4"/>
    </row>
    <row r="2260" spans="1:2" x14ac:dyDescent="0.15">
      <c r="A2260" s="4"/>
      <c r="B2260" s="4"/>
    </row>
    <row r="2261" spans="1:2" x14ac:dyDescent="0.15">
      <c r="A2261" s="4"/>
      <c r="B2261" s="4"/>
    </row>
    <row r="2262" spans="1:2" x14ac:dyDescent="0.15">
      <c r="A2262" s="4"/>
      <c r="B2262" s="4"/>
    </row>
    <row r="2263" spans="1:2" x14ac:dyDescent="0.15">
      <c r="A2263" s="4"/>
      <c r="B2263" s="4"/>
    </row>
    <row r="2264" spans="1:2" x14ac:dyDescent="0.15">
      <c r="A2264" s="4"/>
      <c r="B2264" s="4"/>
    </row>
    <row r="2265" spans="1:2" x14ac:dyDescent="0.15">
      <c r="A2265" s="4"/>
      <c r="B2265" s="4"/>
    </row>
    <row r="2266" spans="1:2" x14ac:dyDescent="0.15">
      <c r="A2266" s="4"/>
      <c r="B2266" s="4"/>
    </row>
    <row r="2267" spans="1:2" x14ac:dyDescent="0.15">
      <c r="A2267" s="4"/>
      <c r="B2267" s="4"/>
    </row>
    <row r="2268" spans="1:2" x14ac:dyDescent="0.15">
      <c r="A2268" s="4"/>
      <c r="B2268" s="4"/>
    </row>
    <row r="2269" spans="1:2" x14ac:dyDescent="0.15">
      <c r="A2269" s="4"/>
      <c r="B2269" s="4"/>
    </row>
    <row r="2270" spans="1:2" x14ac:dyDescent="0.15">
      <c r="A2270" s="4"/>
      <c r="B2270" s="4"/>
    </row>
    <row r="2271" spans="1:2" x14ac:dyDescent="0.15">
      <c r="A2271" s="4"/>
      <c r="B2271" s="4"/>
    </row>
    <row r="2272" spans="1:2" x14ac:dyDescent="0.15">
      <c r="A2272" s="4"/>
      <c r="B2272" s="4"/>
    </row>
    <row r="2273" spans="1:2" x14ac:dyDescent="0.15">
      <c r="A2273" s="4"/>
      <c r="B2273" s="4"/>
    </row>
    <row r="2274" spans="1:2" x14ac:dyDescent="0.15">
      <c r="A2274" s="4"/>
      <c r="B2274" s="4"/>
    </row>
    <row r="2275" spans="1:2" x14ac:dyDescent="0.15">
      <c r="A2275" s="4"/>
      <c r="B2275" s="4"/>
    </row>
    <row r="2276" spans="1:2" x14ac:dyDescent="0.15">
      <c r="A2276" s="4"/>
      <c r="B2276" s="4"/>
    </row>
    <row r="2277" spans="1:2" x14ac:dyDescent="0.15">
      <c r="A2277" s="4"/>
      <c r="B2277" s="4"/>
    </row>
    <row r="2278" spans="1:2" x14ac:dyDescent="0.15">
      <c r="A2278" s="4"/>
      <c r="B2278" s="4"/>
    </row>
    <row r="2279" spans="1:2" x14ac:dyDescent="0.15">
      <c r="A2279" s="4"/>
      <c r="B2279" s="4"/>
    </row>
    <row r="2280" spans="1:2" x14ac:dyDescent="0.15">
      <c r="A2280" s="4"/>
      <c r="B2280" s="4"/>
    </row>
    <row r="2281" spans="1:2" x14ac:dyDescent="0.15">
      <c r="A2281" s="4"/>
      <c r="B2281" s="4"/>
    </row>
    <row r="2282" spans="1:2" x14ac:dyDescent="0.15">
      <c r="A2282" s="4"/>
      <c r="B2282" s="4"/>
    </row>
    <row r="2283" spans="1:2" x14ac:dyDescent="0.15">
      <c r="A2283" s="4"/>
      <c r="B2283" s="4"/>
    </row>
    <row r="2284" spans="1:2" x14ac:dyDescent="0.15">
      <c r="A2284" s="4"/>
      <c r="B2284" s="4"/>
    </row>
    <row r="2285" spans="1:2" x14ac:dyDescent="0.15">
      <c r="A2285" s="4"/>
      <c r="B2285" s="4"/>
    </row>
    <row r="2286" spans="1:2" x14ac:dyDescent="0.15">
      <c r="A2286" s="4"/>
      <c r="B2286" s="4"/>
    </row>
    <row r="2287" spans="1:2" x14ac:dyDescent="0.15">
      <c r="A2287" s="4"/>
      <c r="B2287" s="4"/>
    </row>
    <row r="2288" spans="1:2" x14ac:dyDescent="0.15">
      <c r="A2288" s="4"/>
      <c r="B2288" s="4"/>
    </row>
    <row r="2289" spans="1:2" x14ac:dyDescent="0.15">
      <c r="A2289" s="4"/>
      <c r="B2289" s="4"/>
    </row>
    <row r="2290" spans="1:2" x14ac:dyDescent="0.15">
      <c r="A2290" s="4"/>
      <c r="B2290" s="4"/>
    </row>
    <row r="2291" spans="1:2" x14ac:dyDescent="0.15">
      <c r="A2291" s="4"/>
      <c r="B2291" s="4"/>
    </row>
    <row r="2292" spans="1:2" x14ac:dyDescent="0.15">
      <c r="A2292" s="4"/>
      <c r="B2292" s="4"/>
    </row>
    <row r="2293" spans="1:2" x14ac:dyDescent="0.15">
      <c r="A2293" s="4"/>
      <c r="B2293" s="4"/>
    </row>
    <row r="2294" spans="1:2" x14ac:dyDescent="0.15">
      <c r="A2294" s="4"/>
      <c r="B2294" s="4"/>
    </row>
    <row r="2295" spans="1:2" x14ac:dyDescent="0.15">
      <c r="A2295" s="4"/>
      <c r="B2295" s="4"/>
    </row>
    <row r="2296" spans="1:2" x14ac:dyDescent="0.15">
      <c r="A2296" s="4"/>
      <c r="B2296" s="4"/>
    </row>
    <row r="2297" spans="1:2" x14ac:dyDescent="0.15">
      <c r="A2297" s="4"/>
      <c r="B2297" s="4"/>
    </row>
    <row r="2298" spans="1:2" x14ac:dyDescent="0.15">
      <c r="A2298" s="4"/>
      <c r="B2298" s="4"/>
    </row>
    <row r="2299" spans="1:2" x14ac:dyDescent="0.15">
      <c r="A2299" s="4"/>
      <c r="B2299" s="4"/>
    </row>
    <row r="2300" spans="1:2" x14ac:dyDescent="0.15">
      <c r="A2300" s="4"/>
      <c r="B2300" s="4"/>
    </row>
    <row r="2301" spans="1:2" x14ac:dyDescent="0.15">
      <c r="A2301" s="4"/>
      <c r="B2301" s="4"/>
    </row>
    <row r="2302" spans="1:2" x14ac:dyDescent="0.15">
      <c r="A2302" s="4"/>
      <c r="B2302" s="4"/>
    </row>
    <row r="2303" spans="1:2" x14ac:dyDescent="0.15">
      <c r="A2303" s="4"/>
      <c r="B2303" s="4"/>
    </row>
    <row r="2304" spans="1:2" x14ac:dyDescent="0.15">
      <c r="A2304" s="4"/>
      <c r="B2304" s="4"/>
    </row>
    <row r="2305" spans="1:2" x14ac:dyDescent="0.15">
      <c r="A2305" s="4"/>
      <c r="B2305" s="4"/>
    </row>
    <row r="2306" spans="1:2" x14ac:dyDescent="0.15">
      <c r="A2306" s="4"/>
      <c r="B2306" s="4"/>
    </row>
    <row r="2307" spans="1:2" x14ac:dyDescent="0.15">
      <c r="A2307" s="4"/>
      <c r="B2307" s="4"/>
    </row>
    <row r="2308" spans="1:2" x14ac:dyDescent="0.15">
      <c r="A2308" s="4"/>
      <c r="B2308" s="4"/>
    </row>
    <row r="2309" spans="1:2" x14ac:dyDescent="0.15">
      <c r="A2309" s="4"/>
      <c r="B2309" s="4"/>
    </row>
    <row r="2310" spans="1:2" x14ac:dyDescent="0.15">
      <c r="A2310" s="4"/>
      <c r="B2310" s="4"/>
    </row>
    <row r="2311" spans="1:2" x14ac:dyDescent="0.15">
      <c r="A2311" s="4"/>
      <c r="B2311" s="4"/>
    </row>
    <row r="2312" spans="1:2" x14ac:dyDescent="0.15">
      <c r="A2312" s="4"/>
      <c r="B2312" s="4"/>
    </row>
    <row r="2313" spans="1:2" x14ac:dyDescent="0.15">
      <c r="A2313" s="4"/>
      <c r="B2313" s="4"/>
    </row>
    <row r="2314" spans="1:2" x14ac:dyDescent="0.15">
      <c r="A2314" s="4"/>
      <c r="B2314" s="4"/>
    </row>
    <row r="2315" spans="1:2" x14ac:dyDescent="0.15">
      <c r="A2315" s="4"/>
      <c r="B2315" s="4"/>
    </row>
    <row r="2316" spans="1:2" x14ac:dyDescent="0.15">
      <c r="A2316" s="4"/>
      <c r="B2316" s="4"/>
    </row>
    <row r="2317" spans="1:2" x14ac:dyDescent="0.15">
      <c r="A2317" s="4"/>
      <c r="B2317" s="4"/>
    </row>
    <row r="2318" spans="1:2" x14ac:dyDescent="0.15">
      <c r="A2318" s="4"/>
      <c r="B2318" s="4"/>
    </row>
    <row r="2319" spans="1:2" x14ac:dyDescent="0.15">
      <c r="A2319" s="4"/>
      <c r="B2319" s="4"/>
    </row>
    <row r="2320" spans="1:2" x14ac:dyDescent="0.15">
      <c r="A2320" s="4"/>
      <c r="B2320" s="4"/>
    </row>
    <row r="2321" spans="1:2" x14ac:dyDescent="0.15">
      <c r="A2321" s="4"/>
      <c r="B2321" s="4"/>
    </row>
    <row r="2322" spans="1:2" x14ac:dyDescent="0.15">
      <c r="A2322" s="4"/>
      <c r="B2322" s="4"/>
    </row>
    <row r="2323" spans="1:2" x14ac:dyDescent="0.15">
      <c r="A2323" s="4"/>
      <c r="B2323" s="4"/>
    </row>
    <row r="2324" spans="1:2" x14ac:dyDescent="0.15">
      <c r="A2324" s="4"/>
      <c r="B2324" s="4"/>
    </row>
    <row r="2325" spans="1:2" x14ac:dyDescent="0.15">
      <c r="A2325" s="4"/>
      <c r="B2325" s="4"/>
    </row>
    <row r="2326" spans="1:2" x14ac:dyDescent="0.15">
      <c r="A2326" s="4"/>
      <c r="B2326" s="4"/>
    </row>
    <row r="2327" spans="1:2" x14ac:dyDescent="0.15">
      <c r="A2327" s="4"/>
      <c r="B2327" s="4"/>
    </row>
    <row r="2328" spans="1:2" x14ac:dyDescent="0.15">
      <c r="A2328" s="4"/>
      <c r="B2328" s="4"/>
    </row>
    <row r="2329" spans="1:2" x14ac:dyDescent="0.15">
      <c r="A2329" s="4"/>
      <c r="B2329" s="4"/>
    </row>
    <row r="2330" spans="1:2" x14ac:dyDescent="0.15">
      <c r="A2330" s="4"/>
      <c r="B2330" s="4"/>
    </row>
    <row r="2331" spans="1:2" x14ac:dyDescent="0.15">
      <c r="A2331" s="4"/>
      <c r="B2331" s="4"/>
    </row>
    <row r="2332" spans="1:2" x14ac:dyDescent="0.15">
      <c r="A2332" s="4"/>
      <c r="B2332" s="4"/>
    </row>
    <row r="2333" spans="1:2" x14ac:dyDescent="0.15">
      <c r="A2333" s="4"/>
      <c r="B2333" s="4"/>
    </row>
    <row r="2334" spans="1:2" x14ac:dyDescent="0.15">
      <c r="A2334" s="4"/>
      <c r="B2334" s="4"/>
    </row>
    <row r="2335" spans="1:2" x14ac:dyDescent="0.15">
      <c r="A2335" s="4"/>
      <c r="B2335" s="4"/>
    </row>
    <row r="2336" spans="1:2" x14ac:dyDescent="0.15">
      <c r="A2336" s="4"/>
      <c r="B2336" s="4"/>
    </row>
    <row r="2337" spans="1:2" x14ac:dyDescent="0.15">
      <c r="A2337" s="4"/>
      <c r="B2337" s="4"/>
    </row>
    <row r="2338" spans="1:2" x14ac:dyDescent="0.15">
      <c r="A2338" s="4"/>
      <c r="B2338" s="4"/>
    </row>
    <row r="2339" spans="1:2" x14ac:dyDescent="0.15">
      <c r="A2339" s="4"/>
      <c r="B2339" s="4"/>
    </row>
    <row r="2340" spans="1:2" x14ac:dyDescent="0.15">
      <c r="A2340" s="4"/>
      <c r="B2340" s="4"/>
    </row>
    <row r="2341" spans="1:2" x14ac:dyDescent="0.15">
      <c r="A2341" s="4"/>
      <c r="B2341" s="4"/>
    </row>
    <row r="2342" spans="1:2" x14ac:dyDescent="0.15">
      <c r="A2342" s="4"/>
      <c r="B2342" s="4"/>
    </row>
    <row r="2343" spans="1:2" x14ac:dyDescent="0.15">
      <c r="A2343" s="4"/>
      <c r="B2343" s="4"/>
    </row>
    <row r="2344" spans="1:2" x14ac:dyDescent="0.15">
      <c r="A2344" s="4"/>
      <c r="B2344" s="4"/>
    </row>
    <row r="2345" spans="1:2" x14ac:dyDescent="0.15">
      <c r="A2345" s="4"/>
      <c r="B2345" s="4"/>
    </row>
    <row r="2346" spans="1:2" x14ac:dyDescent="0.15">
      <c r="A2346" s="4"/>
      <c r="B2346" s="4"/>
    </row>
    <row r="2347" spans="1:2" x14ac:dyDescent="0.15">
      <c r="A2347" s="4"/>
      <c r="B2347" s="4"/>
    </row>
    <row r="2348" spans="1:2" x14ac:dyDescent="0.15">
      <c r="A2348" s="4"/>
      <c r="B2348" s="4"/>
    </row>
    <row r="2349" spans="1:2" x14ac:dyDescent="0.15">
      <c r="A2349" s="4"/>
      <c r="B2349" s="4"/>
    </row>
    <row r="2350" spans="1:2" x14ac:dyDescent="0.15">
      <c r="A2350" s="4"/>
      <c r="B2350" s="4"/>
    </row>
    <row r="2351" spans="1:2" x14ac:dyDescent="0.15">
      <c r="A2351" s="4"/>
      <c r="B2351" s="4"/>
    </row>
    <row r="2352" spans="1:2" x14ac:dyDescent="0.15">
      <c r="A2352" s="4"/>
      <c r="B2352" s="4"/>
    </row>
    <row r="2353" spans="1:2" x14ac:dyDescent="0.15">
      <c r="A2353" s="4"/>
      <c r="B2353" s="4"/>
    </row>
    <row r="2354" spans="1:2" x14ac:dyDescent="0.15">
      <c r="A2354" s="4"/>
      <c r="B2354" s="4"/>
    </row>
    <row r="2355" spans="1:2" x14ac:dyDescent="0.15">
      <c r="A2355" s="4"/>
      <c r="B2355" s="4"/>
    </row>
    <row r="2356" spans="1:2" x14ac:dyDescent="0.15">
      <c r="A2356" s="4"/>
      <c r="B2356" s="4"/>
    </row>
    <row r="2357" spans="1:2" x14ac:dyDescent="0.15">
      <c r="A2357" s="4"/>
      <c r="B2357" s="4"/>
    </row>
    <row r="2358" spans="1:2" x14ac:dyDescent="0.15">
      <c r="A2358" s="4"/>
      <c r="B2358" s="4"/>
    </row>
    <row r="2359" spans="1:2" x14ac:dyDescent="0.15">
      <c r="A2359" s="4"/>
      <c r="B2359" s="4"/>
    </row>
    <row r="2360" spans="1:2" x14ac:dyDescent="0.15">
      <c r="A2360" s="4"/>
      <c r="B2360" s="4"/>
    </row>
    <row r="2361" spans="1:2" x14ac:dyDescent="0.15">
      <c r="A2361" s="4"/>
      <c r="B2361" s="4"/>
    </row>
    <row r="2362" spans="1:2" x14ac:dyDescent="0.15">
      <c r="A2362" s="4"/>
      <c r="B2362" s="4"/>
    </row>
    <row r="2363" spans="1:2" x14ac:dyDescent="0.15">
      <c r="A2363" s="4"/>
      <c r="B2363" s="4"/>
    </row>
    <row r="2364" spans="1:2" x14ac:dyDescent="0.15">
      <c r="A2364" s="4"/>
      <c r="B2364" s="4"/>
    </row>
    <row r="2365" spans="1:2" x14ac:dyDescent="0.15">
      <c r="A2365" s="4"/>
      <c r="B2365" s="4"/>
    </row>
    <row r="2366" spans="1:2" x14ac:dyDescent="0.15">
      <c r="A2366" s="4"/>
      <c r="B2366" s="4"/>
    </row>
    <row r="2367" spans="1:2" x14ac:dyDescent="0.15">
      <c r="A2367" s="4"/>
      <c r="B2367" s="4"/>
    </row>
    <row r="2368" spans="1:2" x14ac:dyDescent="0.15">
      <c r="A2368" s="4"/>
      <c r="B2368" s="4"/>
    </row>
    <row r="2369" spans="1:2" x14ac:dyDescent="0.15">
      <c r="A2369" s="4"/>
      <c r="B2369" s="4"/>
    </row>
    <row r="2370" spans="1:2" x14ac:dyDescent="0.15">
      <c r="A2370" s="4"/>
      <c r="B2370" s="4"/>
    </row>
    <row r="2371" spans="1:2" x14ac:dyDescent="0.15">
      <c r="A2371" s="4"/>
      <c r="B2371" s="4"/>
    </row>
    <row r="2372" spans="1:2" x14ac:dyDescent="0.15">
      <c r="A2372" s="4"/>
      <c r="B2372" s="4"/>
    </row>
    <row r="2373" spans="1:2" x14ac:dyDescent="0.15">
      <c r="A2373" s="4"/>
      <c r="B2373" s="4"/>
    </row>
    <row r="2374" spans="1:2" x14ac:dyDescent="0.15">
      <c r="A2374" s="4"/>
      <c r="B2374" s="4"/>
    </row>
    <row r="2375" spans="1:2" x14ac:dyDescent="0.15">
      <c r="A2375" s="4"/>
      <c r="B2375" s="4"/>
    </row>
    <row r="2376" spans="1:2" x14ac:dyDescent="0.15">
      <c r="A2376" s="4"/>
      <c r="B2376" s="4"/>
    </row>
    <row r="2377" spans="1:2" x14ac:dyDescent="0.15">
      <c r="A2377" s="4"/>
      <c r="B2377" s="4"/>
    </row>
    <row r="2378" spans="1:2" x14ac:dyDescent="0.15">
      <c r="A2378" s="4"/>
      <c r="B2378" s="4"/>
    </row>
    <row r="2379" spans="1:2" x14ac:dyDescent="0.15">
      <c r="A2379" s="4"/>
      <c r="B2379" s="4"/>
    </row>
    <row r="2380" spans="1:2" x14ac:dyDescent="0.15">
      <c r="A2380" s="4"/>
      <c r="B2380" s="4"/>
    </row>
    <row r="2381" spans="1:2" x14ac:dyDescent="0.15">
      <c r="A2381" s="4"/>
      <c r="B2381" s="4"/>
    </row>
    <row r="2382" spans="1:2" x14ac:dyDescent="0.15">
      <c r="A2382" s="4"/>
      <c r="B2382" s="4"/>
    </row>
    <row r="2383" spans="1:2" x14ac:dyDescent="0.15">
      <c r="A2383" s="4"/>
      <c r="B2383" s="4"/>
    </row>
    <row r="2384" spans="1:2" x14ac:dyDescent="0.15">
      <c r="A2384" s="4"/>
      <c r="B2384" s="4"/>
    </row>
    <row r="2385" spans="1:2" x14ac:dyDescent="0.15">
      <c r="A2385" s="4"/>
      <c r="B2385" s="4"/>
    </row>
    <row r="2386" spans="1:2" x14ac:dyDescent="0.15">
      <c r="A2386" s="4"/>
      <c r="B2386" s="4"/>
    </row>
    <row r="2387" spans="1:2" x14ac:dyDescent="0.15">
      <c r="A2387" s="4"/>
      <c r="B2387" s="4"/>
    </row>
    <row r="2388" spans="1:2" x14ac:dyDescent="0.15">
      <c r="A2388" s="4"/>
      <c r="B2388" s="4"/>
    </row>
    <row r="2389" spans="1:2" x14ac:dyDescent="0.15">
      <c r="A2389" s="4"/>
      <c r="B2389" s="4"/>
    </row>
    <row r="2390" spans="1:2" x14ac:dyDescent="0.15">
      <c r="A2390" s="4"/>
      <c r="B2390" s="4"/>
    </row>
    <row r="2391" spans="1:2" x14ac:dyDescent="0.15">
      <c r="A2391" s="4"/>
      <c r="B2391" s="4"/>
    </row>
    <row r="2392" spans="1:2" x14ac:dyDescent="0.15">
      <c r="A2392" s="4"/>
      <c r="B2392" s="4"/>
    </row>
    <row r="2393" spans="1:2" x14ac:dyDescent="0.15">
      <c r="A2393" s="4"/>
      <c r="B2393" s="4"/>
    </row>
    <row r="2394" spans="1:2" x14ac:dyDescent="0.15">
      <c r="A2394" s="4"/>
      <c r="B2394" s="4"/>
    </row>
    <row r="2395" spans="1:2" x14ac:dyDescent="0.15">
      <c r="A2395" s="4"/>
      <c r="B2395" s="4"/>
    </row>
    <row r="2396" spans="1:2" x14ac:dyDescent="0.15">
      <c r="A2396" s="4"/>
      <c r="B2396" s="4"/>
    </row>
    <row r="2397" spans="1:2" x14ac:dyDescent="0.15">
      <c r="A2397" s="4"/>
      <c r="B2397" s="4"/>
    </row>
    <row r="2398" spans="1:2" x14ac:dyDescent="0.15">
      <c r="A2398" s="4"/>
      <c r="B2398" s="4"/>
    </row>
    <row r="2399" spans="1:2" x14ac:dyDescent="0.15">
      <c r="A2399" s="4"/>
      <c r="B2399" s="4"/>
    </row>
    <row r="2400" spans="1:2" x14ac:dyDescent="0.15">
      <c r="A2400" s="4"/>
      <c r="B2400" s="4"/>
    </row>
    <row r="2401" spans="1:2" x14ac:dyDescent="0.15">
      <c r="A2401" s="4"/>
      <c r="B2401" s="4"/>
    </row>
    <row r="2402" spans="1:2" x14ac:dyDescent="0.15">
      <c r="A2402" s="4"/>
      <c r="B2402" s="4"/>
    </row>
    <row r="2403" spans="1:2" x14ac:dyDescent="0.15">
      <c r="A2403" s="4"/>
      <c r="B2403" s="4"/>
    </row>
    <row r="2404" spans="1:2" x14ac:dyDescent="0.15">
      <c r="A2404" s="4"/>
      <c r="B2404" s="4"/>
    </row>
    <row r="2405" spans="1:2" x14ac:dyDescent="0.15">
      <c r="A2405" s="4"/>
      <c r="B2405" s="4"/>
    </row>
    <row r="2406" spans="1:2" x14ac:dyDescent="0.15">
      <c r="A2406" s="4"/>
      <c r="B2406" s="4"/>
    </row>
    <row r="2407" spans="1:2" x14ac:dyDescent="0.15">
      <c r="A2407" s="4"/>
      <c r="B2407" s="4"/>
    </row>
    <row r="2408" spans="1:2" x14ac:dyDescent="0.15">
      <c r="A2408" s="4"/>
      <c r="B2408" s="4"/>
    </row>
    <row r="2409" spans="1:2" x14ac:dyDescent="0.15">
      <c r="A2409" s="4"/>
      <c r="B2409" s="4"/>
    </row>
    <row r="2410" spans="1:2" x14ac:dyDescent="0.15">
      <c r="A2410" s="4"/>
      <c r="B2410" s="4"/>
    </row>
    <row r="2411" spans="1:2" x14ac:dyDescent="0.15">
      <c r="A2411" s="4"/>
      <c r="B2411" s="4"/>
    </row>
    <row r="2412" spans="1:2" x14ac:dyDescent="0.15">
      <c r="A2412" s="4"/>
      <c r="B2412" s="4"/>
    </row>
    <row r="2413" spans="1:2" x14ac:dyDescent="0.15">
      <c r="A2413" s="4"/>
      <c r="B2413" s="4"/>
    </row>
    <row r="2414" spans="1:2" x14ac:dyDescent="0.15">
      <c r="A2414" s="4"/>
      <c r="B2414" s="4"/>
    </row>
    <row r="2415" spans="1:2" x14ac:dyDescent="0.15">
      <c r="A2415" s="4"/>
      <c r="B2415" s="4"/>
    </row>
    <row r="2416" spans="1:2" x14ac:dyDescent="0.15">
      <c r="A2416" s="4"/>
      <c r="B2416" s="4"/>
    </row>
    <row r="2417" spans="1:2" x14ac:dyDescent="0.15">
      <c r="A2417" s="4"/>
      <c r="B2417" s="4"/>
    </row>
    <row r="2418" spans="1:2" x14ac:dyDescent="0.15">
      <c r="A2418" s="4"/>
      <c r="B2418" s="4"/>
    </row>
    <row r="2419" spans="1:2" x14ac:dyDescent="0.15">
      <c r="A2419" s="4"/>
      <c r="B2419" s="4"/>
    </row>
    <row r="2420" spans="1:2" x14ac:dyDescent="0.15">
      <c r="A2420" s="4"/>
      <c r="B2420" s="4"/>
    </row>
    <row r="2421" spans="1:2" x14ac:dyDescent="0.15">
      <c r="A2421" s="4"/>
      <c r="B2421" s="4"/>
    </row>
    <row r="2422" spans="1:2" x14ac:dyDescent="0.15">
      <c r="A2422" s="4"/>
      <c r="B2422" s="4"/>
    </row>
    <row r="2423" spans="1:2" x14ac:dyDescent="0.15">
      <c r="A2423" s="4"/>
      <c r="B2423" s="4"/>
    </row>
    <row r="2424" spans="1:2" x14ac:dyDescent="0.15">
      <c r="A2424" s="4"/>
      <c r="B2424" s="4"/>
    </row>
    <row r="2425" spans="1:2" x14ac:dyDescent="0.15">
      <c r="A2425" s="4"/>
      <c r="B2425" s="4"/>
    </row>
    <row r="2426" spans="1:2" x14ac:dyDescent="0.15">
      <c r="A2426" s="4"/>
      <c r="B2426" s="4"/>
    </row>
    <row r="2427" spans="1:2" x14ac:dyDescent="0.15">
      <c r="A2427" s="4"/>
      <c r="B2427" s="4"/>
    </row>
    <row r="2428" spans="1:2" x14ac:dyDescent="0.15">
      <c r="A2428" s="4"/>
      <c r="B2428" s="4"/>
    </row>
    <row r="2429" spans="1:2" x14ac:dyDescent="0.15">
      <c r="A2429" s="4"/>
      <c r="B2429" s="4"/>
    </row>
    <row r="2430" spans="1:2" x14ac:dyDescent="0.15">
      <c r="A2430" s="4"/>
      <c r="B2430" s="4"/>
    </row>
    <row r="2431" spans="1:2" x14ac:dyDescent="0.15">
      <c r="A2431" s="4"/>
      <c r="B2431" s="4"/>
    </row>
    <row r="2432" spans="1:2" x14ac:dyDescent="0.15">
      <c r="A2432" s="4"/>
      <c r="B2432" s="4"/>
    </row>
    <row r="2433" spans="1:2" x14ac:dyDescent="0.15">
      <c r="A2433" s="4"/>
      <c r="B2433" s="4"/>
    </row>
    <row r="2434" spans="1:2" x14ac:dyDescent="0.15">
      <c r="A2434" s="4"/>
      <c r="B2434" s="4"/>
    </row>
    <row r="2435" spans="1:2" x14ac:dyDescent="0.15">
      <c r="A2435" s="4"/>
      <c r="B2435" s="4"/>
    </row>
    <row r="2436" spans="1:2" x14ac:dyDescent="0.15">
      <c r="A2436" s="4"/>
      <c r="B2436" s="4"/>
    </row>
    <row r="2437" spans="1:2" x14ac:dyDescent="0.15">
      <c r="A2437" s="4"/>
      <c r="B2437" s="4"/>
    </row>
    <row r="2438" spans="1:2" x14ac:dyDescent="0.15">
      <c r="A2438" s="4"/>
      <c r="B2438" s="4"/>
    </row>
    <row r="2439" spans="1:2" x14ac:dyDescent="0.15">
      <c r="A2439" s="4"/>
      <c r="B2439" s="4"/>
    </row>
    <row r="2440" spans="1:2" x14ac:dyDescent="0.15">
      <c r="A2440" s="4"/>
      <c r="B2440" s="4"/>
    </row>
    <row r="2441" spans="1:2" x14ac:dyDescent="0.15">
      <c r="A2441" s="4"/>
      <c r="B2441" s="4"/>
    </row>
    <row r="2442" spans="1:2" x14ac:dyDescent="0.15">
      <c r="A2442" s="4"/>
      <c r="B2442" s="4"/>
    </row>
    <row r="2443" spans="1:2" x14ac:dyDescent="0.15">
      <c r="A2443" s="4"/>
      <c r="B2443" s="4"/>
    </row>
    <row r="2444" spans="1:2" x14ac:dyDescent="0.15">
      <c r="A2444" s="4"/>
      <c r="B2444" s="4"/>
    </row>
    <row r="2445" spans="1:2" x14ac:dyDescent="0.15">
      <c r="A2445" s="4"/>
      <c r="B2445" s="4"/>
    </row>
    <row r="2446" spans="1:2" x14ac:dyDescent="0.15">
      <c r="A2446" s="4"/>
      <c r="B2446" s="4"/>
    </row>
    <row r="2447" spans="1:2" x14ac:dyDescent="0.15">
      <c r="A2447" s="4"/>
      <c r="B2447" s="4"/>
    </row>
    <row r="2448" spans="1:2" x14ac:dyDescent="0.15">
      <c r="A2448" s="4"/>
      <c r="B2448" s="4"/>
    </row>
    <row r="2449" spans="1:2" x14ac:dyDescent="0.15">
      <c r="A2449" s="4"/>
      <c r="B2449" s="4"/>
    </row>
    <row r="2450" spans="1:2" x14ac:dyDescent="0.15">
      <c r="A2450" s="4"/>
      <c r="B2450" s="4"/>
    </row>
    <row r="2451" spans="1:2" x14ac:dyDescent="0.15">
      <c r="A2451" s="4"/>
      <c r="B2451" s="4"/>
    </row>
    <row r="2452" spans="1:2" x14ac:dyDescent="0.15">
      <c r="A2452" s="4"/>
      <c r="B2452" s="4"/>
    </row>
    <row r="2453" spans="1:2" x14ac:dyDescent="0.15">
      <c r="A2453" s="4"/>
      <c r="B2453" s="4"/>
    </row>
    <row r="2454" spans="1:2" x14ac:dyDescent="0.15">
      <c r="A2454" s="4"/>
      <c r="B2454" s="4"/>
    </row>
    <row r="2455" spans="1:2" x14ac:dyDescent="0.15">
      <c r="A2455" s="4"/>
      <c r="B2455" s="4"/>
    </row>
    <row r="2456" spans="1:2" x14ac:dyDescent="0.15">
      <c r="A2456" s="4"/>
      <c r="B2456" s="4"/>
    </row>
    <row r="2457" spans="1:2" x14ac:dyDescent="0.15">
      <c r="A2457" s="4"/>
      <c r="B2457" s="4"/>
    </row>
    <row r="2458" spans="1:2" x14ac:dyDescent="0.15">
      <c r="A2458" s="4"/>
      <c r="B2458" s="4"/>
    </row>
    <row r="2459" spans="1:2" x14ac:dyDescent="0.15">
      <c r="A2459" s="4"/>
      <c r="B2459" s="4"/>
    </row>
    <row r="2460" spans="1:2" x14ac:dyDescent="0.15">
      <c r="A2460" s="4"/>
      <c r="B2460" s="4"/>
    </row>
    <row r="2461" spans="1:2" x14ac:dyDescent="0.15">
      <c r="A2461" s="4"/>
      <c r="B2461" s="4"/>
    </row>
    <row r="2462" spans="1:2" x14ac:dyDescent="0.15">
      <c r="A2462" s="4"/>
      <c r="B2462" s="4"/>
    </row>
    <row r="2463" spans="1:2" x14ac:dyDescent="0.15">
      <c r="A2463" s="4"/>
      <c r="B2463" s="4"/>
    </row>
    <row r="2464" spans="1:2" x14ac:dyDescent="0.15">
      <c r="A2464" s="4"/>
      <c r="B2464" s="4"/>
    </row>
    <row r="2465" spans="1:2" x14ac:dyDescent="0.15">
      <c r="A2465" s="4"/>
      <c r="B2465" s="4"/>
    </row>
    <row r="2466" spans="1:2" x14ac:dyDescent="0.15">
      <c r="A2466" s="4"/>
      <c r="B2466" s="4"/>
    </row>
    <row r="2467" spans="1:2" x14ac:dyDescent="0.15">
      <c r="A2467" s="4"/>
      <c r="B2467" s="4"/>
    </row>
    <row r="2468" spans="1:2" x14ac:dyDescent="0.15">
      <c r="A2468" s="4"/>
      <c r="B2468" s="4"/>
    </row>
    <row r="2469" spans="1:2" x14ac:dyDescent="0.15">
      <c r="A2469" s="4"/>
      <c r="B2469" s="4"/>
    </row>
    <row r="2470" spans="1:2" x14ac:dyDescent="0.15">
      <c r="A2470" s="4"/>
      <c r="B2470" s="4"/>
    </row>
    <row r="2471" spans="1:2" x14ac:dyDescent="0.15">
      <c r="A2471" s="4"/>
      <c r="B2471" s="4"/>
    </row>
    <row r="2472" spans="1:2" x14ac:dyDescent="0.15">
      <c r="A2472" s="4"/>
      <c r="B2472" s="4"/>
    </row>
    <row r="2473" spans="1:2" x14ac:dyDescent="0.15">
      <c r="A2473" s="4"/>
      <c r="B2473" s="4"/>
    </row>
    <row r="2474" spans="1:2" x14ac:dyDescent="0.15">
      <c r="A2474" s="4"/>
      <c r="B2474" s="4"/>
    </row>
    <row r="2475" spans="1:2" x14ac:dyDescent="0.15">
      <c r="A2475" s="4"/>
      <c r="B2475" s="4"/>
    </row>
    <row r="2476" spans="1:2" x14ac:dyDescent="0.15">
      <c r="A2476" s="4"/>
      <c r="B2476" s="4"/>
    </row>
    <row r="2477" spans="1:2" x14ac:dyDescent="0.15">
      <c r="A2477" s="4"/>
      <c r="B2477" s="4"/>
    </row>
    <row r="2478" spans="1:2" x14ac:dyDescent="0.15">
      <c r="A2478" s="4"/>
      <c r="B2478" s="4"/>
    </row>
    <row r="2479" spans="1:2" x14ac:dyDescent="0.15">
      <c r="A2479" s="4"/>
      <c r="B2479" s="4"/>
    </row>
    <row r="2480" spans="1:2" x14ac:dyDescent="0.15">
      <c r="A2480" s="4"/>
      <c r="B2480" s="4"/>
    </row>
    <row r="2481" spans="1:2" x14ac:dyDescent="0.15">
      <c r="A2481" s="4"/>
      <c r="B2481" s="4"/>
    </row>
    <row r="2482" spans="1:2" x14ac:dyDescent="0.15">
      <c r="A2482" s="4"/>
      <c r="B2482" s="4"/>
    </row>
    <row r="2483" spans="1:2" x14ac:dyDescent="0.15">
      <c r="A2483" s="4"/>
      <c r="B2483" s="4"/>
    </row>
    <row r="2484" spans="1:2" x14ac:dyDescent="0.15">
      <c r="A2484" s="4"/>
      <c r="B2484" s="4"/>
    </row>
    <row r="2485" spans="1:2" x14ac:dyDescent="0.15">
      <c r="A2485" s="4"/>
      <c r="B2485" s="4"/>
    </row>
    <row r="2486" spans="1:2" x14ac:dyDescent="0.15">
      <c r="A2486" s="4"/>
      <c r="B2486" s="4"/>
    </row>
    <row r="2487" spans="1:2" x14ac:dyDescent="0.15">
      <c r="A2487" s="4"/>
      <c r="B2487" s="4"/>
    </row>
    <row r="2488" spans="1:2" x14ac:dyDescent="0.15">
      <c r="A2488" s="4"/>
      <c r="B2488" s="4"/>
    </row>
    <row r="2489" spans="1:2" x14ac:dyDescent="0.15">
      <c r="A2489" s="4"/>
      <c r="B2489" s="4"/>
    </row>
    <row r="2490" spans="1:2" x14ac:dyDescent="0.15">
      <c r="A2490" s="4"/>
      <c r="B2490" s="4"/>
    </row>
    <row r="2491" spans="1:2" x14ac:dyDescent="0.15">
      <c r="A2491" s="4"/>
      <c r="B2491" s="4"/>
    </row>
    <row r="2492" spans="1:2" x14ac:dyDescent="0.15">
      <c r="A2492" s="4"/>
      <c r="B2492" s="4"/>
    </row>
    <row r="2493" spans="1:2" x14ac:dyDescent="0.15">
      <c r="A2493" s="4"/>
      <c r="B2493" s="4"/>
    </row>
    <row r="2494" spans="1:2" x14ac:dyDescent="0.15">
      <c r="A2494" s="4"/>
      <c r="B2494" s="4"/>
    </row>
    <row r="2495" spans="1:2" x14ac:dyDescent="0.15">
      <c r="A2495" s="4"/>
      <c r="B2495" s="4"/>
    </row>
    <row r="2496" spans="1:2" x14ac:dyDescent="0.15">
      <c r="A2496" s="4"/>
      <c r="B2496" s="4"/>
    </row>
    <row r="2497" spans="1:2" x14ac:dyDescent="0.15">
      <c r="A2497" s="4"/>
      <c r="B2497" s="4"/>
    </row>
    <row r="2498" spans="1:2" x14ac:dyDescent="0.15">
      <c r="A2498" s="4"/>
      <c r="B2498" s="4"/>
    </row>
    <row r="2499" spans="1:2" x14ac:dyDescent="0.15">
      <c r="A2499" s="4"/>
      <c r="B2499" s="4"/>
    </row>
    <row r="2500" spans="1:2" x14ac:dyDescent="0.15">
      <c r="A2500" s="4"/>
      <c r="B2500" s="4"/>
    </row>
    <row r="2501" spans="1:2" x14ac:dyDescent="0.15">
      <c r="A2501" s="4"/>
      <c r="B2501" s="4"/>
    </row>
    <row r="2502" spans="1:2" x14ac:dyDescent="0.15">
      <c r="A2502" s="4"/>
      <c r="B2502" s="4"/>
    </row>
    <row r="2503" spans="1:2" x14ac:dyDescent="0.15">
      <c r="A2503" s="4"/>
      <c r="B2503" s="4"/>
    </row>
    <row r="2504" spans="1:2" x14ac:dyDescent="0.15">
      <c r="A2504" s="4"/>
      <c r="B2504" s="4"/>
    </row>
    <row r="2505" spans="1:2" x14ac:dyDescent="0.15">
      <c r="A2505" s="4"/>
      <c r="B2505" s="4"/>
    </row>
    <row r="2506" spans="1:2" x14ac:dyDescent="0.15">
      <c r="A2506" s="4"/>
      <c r="B2506" s="4"/>
    </row>
    <row r="2507" spans="1:2" x14ac:dyDescent="0.15">
      <c r="A2507" s="4"/>
      <c r="B2507" s="4"/>
    </row>
    <row r="2508" spans="1:2" x14ac:dyDescent="0.15">
      <c r="A2508" s="4"/>
      <c r="B2508" s="4"/>
    </row>
    <row r="2509" spans="1:2" x14ac:dyDescent="0.15">
      <c r="A2509" s="4"/>
      <c r="B2509" s="4"/>
    </row>
    <row r="2510" spans="1:2" x14ac:dyDescent="0.15">
      <c r="A2510" s="4"/>
      <c r="B2510" s="4"/>
    </row>
    <row r="2511" spans="1:2" x14ac:dyDescent="0.15">
      <c r="A2511" s="4"/>
      <c r="B2511" s="4"/>
    </row>
    <row r="2512" spans="1:2" x14ac:dyDescent="0.15">
      <c r="A2512" s="4"/>
      <c r="B2512" s="4"/>
    </row>
    <row r="2513" spans="1:2" x14ac:dyDescent="0.15">
      <c r="A2513" s="4"/>
      <c r="B2513" s="4"/>
    </row>
    <row r="2514" spans="1:2" x14ac:dyDescent="0.15">
      <c r="A2514" s="4"/>
      <c r="B2514" s="4"/>
    </row>
    <row r="2515" spans="1:2" x14ac:dyDescent="0.15">
      <c r="A2515" s="4"/>
      <c r="B2515" s="4"/>
    </row>
    <row r="2516" spans="1:2" x14ac:dyDescent="0.15">
      <c r="A2516" s="4"/>
      <c r="B2516" s="4"/>
    </row>
    <row r="2517" spans="1:2" x14ac:dyDescent="0.15">
      <c r="A2517" s="4"/>
      <c r="B2517" s="4"/>
    </row>
    <row r="2518" spans="1:2" x14ac:dyDescent="0.15">
      <c r="A2518" s="4"/>
      <c r="B2518" s="4"/>
    </row>
    <row r="2519" spans="1:2" x14ac:dyDescent="0.15">
      <c r="A2519" s="4"/>
      <c r="B2519" s="4"/>
    </row>
    <row r="2520" spans="1:2" x14ac:dyDescent="0.15">
      <c r="A2520" s="4"/>
      <c r="B2520" s="4"/>
    </row>
    <row r="2521" spans="1:2" x14ac:dyDescent="0.15">
      <c r="A2521" s="4"/>
      <c r="B2521" s="4"/>
    </row>
    <row r="2522" spans="1:2" x14ac:dyDescent="0.15">
      <c r="A2522" s="4"/>
      <c r="B2522" s="4"/>
    </row>
    <row r="2523" spans="1:2" x14ac:dyDescent="0.15">
      <c r="A2523" s="4"/>
      <c r="B2523" s="4"/>
    </row>
    <row r="2524" spans="1:2" x14ac:dyDescent="0.15">
      <c r="A2524" s="4"/>
      <c r="B2524" s="4"/>
    </row>
    <row r="2525" spans="1:2" x14ac:dyDescent="0.15">
      <c r="A2525" s="4"/>
      <c r="B2525" s="4"/>
    </row>
    <row r="2526" spans="1:2" x14ac:dyDescent="0.15">
      <c r="A2526" s="4"/>
      <c r="B2526" s="4"/>
    </row>
    <row r="2527" spans="1:2" x14ac:dyDescent="0.15">
      <c r="A2527" s="4"/>
      <c r="B2527" s="4"/>
    </row>
    <row r="2528" spans="1:2" x14ac:dyDescent="0.15">
      <c r="A2528" s="4"/>
      <c r="B2528" s="4"/>
    </row>
    <row r="2529" spans="1:2" x14ac:dyDescent="0.15">
      <c r="A2529" s="4"/>
      <c r="B2529" s="4"/>
    </row>
    <row r="2530" spans="1:2" x14ac:dyDescent="0.15">
      <c r="A2530" s="4"/>
      <c r="B2530" s="4"/>
    </row>
    <row r="2531" spans="1:2" x14ac:dyDescent="0.15">
      <c r="A2531" s="4"/>
      <c r="B2531" s="4"/>
    </row>
    <row r="2532" spans="1:2" x14ac:dyDescent="0.15">
      <c r="A2532" s="4"/>
      <c r="B2532" s="4"/>
    </row>
    <row r="2533" spans="1:2" x14ac:dyDescent="0.15">
      <c r="A2533" s="4"/>
      <c r="B2533" s="4"/>
    </row>
    <row r="2534" spans="1:2" x14ac:dyDescent="0.15">
      <c r="A2534" s="4"/>
      <c r="B2534" s="4"/>
    </row>
    <row r="2535" spans="1:2" x14ac:dyDescent="0.15">
      <c r="A2535" s="4"/>
      <c r="B2535" s="4"/>
    </row>
    <row r="2536" spans="1:2" x14ac:dyDescent="0.15">
      <c r="A2536" s="4"/>
      <c r="B2536" s="4"/>
    </row>
    <row r="2537" spans="1:2" x14ac:dyDescent="0.15">
      <c r="A2537" s="4"/>
      <c r="B2537" s="4"/>
    </row>
    <row r="2538" spans="1:2" x14ac:dyDescent="0.15">
      <c r="A2538" s="4"/>
      <c r="B2538" s="4"/>
    </row>
    <row r="2539" spans="1:2" x14ac:dyDescent="0.15">
      <c r="A2539" s="4"/>
      <c r="B2539" s="4"/>
    </row>
    <row r="2540" spans="1:2" x14ac:dyDescent="0.15">
      <c r="A2540" s="4"/>
      <c r="B2540" s="4"/>
    </row>
    <row r="2541" spans="1:2" x14ac:dyDescent="0.15">
      <c r="A2541" s="4"/>
      <c r="B2541" s="4"/>
    </row>
    <row r="2542" spans="1:2" x14ac:dyDescent="0.15">
      <c r="A2542" s="4"/>
      <c r="B2542" s="4"/>
    </row>
    <row r="2543" spans="1:2" x14ac:dyDescent="0.15">
      <c r="A2543" s="4"/>
      <c r="B2543" s="4"/>
    </row>
    <row r="2544" spans="1:2" x14ac:dyDescent="0.15">
      <c r="A2544" s="4"/>
      <c r="B2544" s="4"/>
    </row>
    <row r="2545" spans="1:2" x14ac:dyDescent="0.15">
      <c r="A2545" s="4"/>
      <c r="B2545" s="4"/>
    </row>
    <row r="2546" spans="1:2" x14ac:dyDescent="0.15">
      <c r="A2546" s="4"/>
      <c r="B2546" s="4"/>
    </row>
    <row r="2547" spans="1:2" x14ac:dyDescent="0.15">
      <c r="A2547" s="4"/>
      <c r="B2547" s="4"/>
    </row>
    <row r="2548" spans="1:2" x14ac:dyDescent="0.15">
      <c r="A2548" s="4"/>
      <c r="B2548" s="4"/>
    </row>
    <row r="2549" spans="1:2" x14ac:dyDescent="0.15">
      <c r="A2549" s="4"/>
      <c r="B2549" s="4"/>
    </row>
    <row r="2550" spans="1:2" x14ac:dyDescent="0.15">
      <c r="A2550" s="4"/>
      <c r="B2550" s="4"/>
    </row>
    <row r="2551" spans="1:2" x14ac:dyDescent="0.15">
      <c r="A2551" s="4"/>
      <c r="B2551" s="4"/>
    </row>
    <row r="2552" spans="1:2" x14ac:dyDescent="0.15">
      <c r="A2552" s="4"/>
      <c r="B2552" s="4"/>
    </row>
    <row r="2553" spans="1:2" x14ac:dyDescent="0.15">
      <c r="A2553" s="4"/>
      <c r="B2553" s="4"/>
    </row>
    <row r="2554" spans="1:2" x14ac:dyDescent="0.15">
      <c r="A2554" s="4"/>
      <c r="B2554" s="4"/>
    </row>
    <row r="2555" spans="1:2" x14ac:dyDescent="0.15">
      <c r="A2555" s="4"/>
      <c r="B2555" s="4"/>
    </row>
    <row r="2556" spans="1:2" x14ac:dyDescent="0.15">
      <c r="A2556" s="4"/>
      <c r="B2556" s="4"/>
    </row>
    <row r="2557" spans="1:2" x14ac:dyDescent="0.15">
      <c r="A2557" s="4"/>
      <c r="B2557" s="4"/>
    </row>
    <row r="2558" spans="1:2" x14ac:dyDescent="0.15">
      <c r="A2558" s="4"/>
      <c r="B2558" s="4"/>
    </row>
    <row r="2559" spans="1:2" x14ac:dyDescent="0.15">
      <c r="A2559" s="4"/>
      <c r="B2559" s="4"/>
    </row>
    <row r="2560" spans="1:2" x14ac:dyDescent="0.15">
      <c r="A2560" s="4"/>
      <c r="B2560" s="4"/>
    </row>
    <row r="2561" spans="1:2" x14ac:dyDescent="0.15">
      <c r="A2561" s="4"/>
      <c r="B2561" s="4"/>
    </row>
    <row r="2562" spans="1:2" x14ac:dyDescent="0.15">
      <c r="A2562" s="4"/>
      <c r="B2562" s="4"/>
    </row>
    <row r="2563" spans="1:2" x14ac:dyDescent="0.15">
      <c r="A2563" s="4"/>
      <c r="B2563" s="4"/>
    </row>
    <row r="2564" spans="1:2" x14ac:dyDescent="0.15">
      <c r="A2564" s="4"/>
      <c r="B2564" s="4"/>
    </row>
    <row r="2565" spans="1:2" x14ac:dyDescent="0.15">
      <c r="A2565" s="4"/>
      <c r="B2565" s="4"/>
    </row>
    <row r="2566" spans="1:2" x14ac:dyDescent="0.15">
      <c r="A2566" s="4"/>
      <c r="B2566" s="4"/>
    </row>
    <row r="2567" spans="1:2" x14ac:dyDescent="0.15">
      <c r="A2567" s="4"/>
      <c r="B2567" s="4"/>
    </row>
    <row r="2568" spans="1:2" x14ac:dyDescent="0.15">
      <c r="A2568" s="4"/>
      <c r="B2568" s="4"/>
    </row>
    <row r="2569" spans="1:2" x14ac:dyDescent="0.15">
      <c r="A2569" s="4"/>
      <c r="B2569" s="4"/>
    </row>
    <row r="2570" spans="1:2" x14ac:dyDescent="0.15">
      <c r="A2570" s="4"/>
      <c r="B2570" s="4"/>
    </row>
    <row r="2571" spans="1:2" x14ac:dyDescent="0.15">
      <c r="A2571" s="4"/>
      <c r="B2571" s="4"/>
    </row>
    <row r="2572" spans="1:2" x14ac:dyDescent="0.15">
      <c r="A2572" s="4"/>
      <c r="B2572" s="4"/>
    </row>
    <row r="2573" spans="1:2" x14ac:dyDescent="0.15">
      <c r="A2573" s="4"/>
      <c r="B2573" s="4"/>
    </row>
    <row r="2574" spans="1:2" x14ac:dyDescent="0.15">
      <c r="A2574" s="4"/>
      <c r="B2574" s="4"/>
    </row>
    <row r="2575" spans="1:2" x14ac:dyDescent="0.15">
      <c r="A2575" s="4"/>
      <c r="B2575" s="4"/>
    </row>
    <row r="2576" spans="1:2" x14ac:dyDescent="0.15">
      <c r="A2576" s="4"/>
      <c r="B2576" s="4"/>
    </row>
    <row r="2577" spans="1:2" x14ac:dyDescent="0.15">
      <c r="A2577" s="4"/>
      <c r="B2577" s="4"/>
    </row>
    <row r="2578" spans="1:2" x14ac:dyDescent="0.15">
      <c r="A2578" s="4"/>
      <c r="B2578" s="4"/>
    </row>
    <row r="2579" spans="1:2" x14ac:dyDescent="0.15">
      <c r="A2579" s="4"/>
      <c r="B2579" s="4"/>
    </row>
    <row r="2580" spans="1:2" x14ac:dyDescent="0.15">
      <c r="A2580" s="4"/>
      <c r="B2580" s="4"/>
    </row>
    <row r="2581" spans="1:2" x14ac:dyDescent="0.15">
      <c r="A2581" s="4"/>
      <c r="B2581" s="4"/>
    </row>
    <row r="2582" spans="1:2" x14ac:dyDescent="0.15">
      <c r="A2582" s="4"/>
      <c r="B2582" s="4"/>
    </row>
    <row r="2583" spans="1:2" x14ac:dyDescent="0.15">
      <c r="A2583" s="4"/>
      <c r="B2583" s="4"/>
    </row>
    <row r="2584" spans="1:2" x14ac:dyDescent="0.15">
      <c r="A2584" s="4"/>
      <c r="B2584" s="4"/>
    </row>
    <row r="2585" spans="1:2" x14ac:dyDescent="0.15">
      <c r="A2585" s="4"/>
      <c r="B2585" s="4"/>
    </row>
    <row r="2586" spans="1:2" x14ac:dyDescent="0.15">
      <c r="A2586" s="4"/>
      <c r="B2586" s="4"/>
    </row>
    <row r="2587" spans="1:2" x14ac:dyDescent="0.15">
      <c r="A2587" s="4"/>
      <c r="B2587" s="4"/>
    </row>
    <row r="2588" spans="1:2" x14ac:dyDescent="0.15">
      <c r="A2588" s="4"/>
      <c r="B2588" s="4"/>
    </row>
    <row r="2589" spans="1:2" x14ac:dyDescent="0.15">
      <c r="A2589" s="4"/>
      <c r="B2589" s="4"/>
    </row>
    <row r="2590" spans="1:2" x14ac:dyDescent="0.15">
      <c r="A2590" s="4"/>
      <c r="B2590" s="4"/>
    </row>
    <row r="2591" spans="1:2" x14ac:dyDescent="0.15">
      <c r="A2591" s="4"/>
      <c r="B2591" s="4"/>
    </row>
    <row r="2592" spans="1:2" x14ac:dyDescent="0.15">
      <c r="A2592" s="4"/>
      <c r="B2592" s="4"/>
    </row>
    <row r="2593" spans="1:2" x14ac:dyDescent="0.15">
      <c r="A2593" s="4"/>
      <c r="B2593" s="4"/>
    </row>
    <row r="2594" spans="1:2" x14ac:dyDescent="0.15">
      <c r="A2594" s="4"/>
      <c r="B2594" s="4"/>
    </row>
    <row r="2595" spans="1:2" x14ac:dyDescent="0.15">
      <c r="A2595" s="4"/>
      <c r="B2595" s="4"/>
    </row>
    <row r="2596" spans="1:2" x14ac:dyDescent="0.15">
      <c r="A2596" s="4"/>
      <c r="B2596" s="4"/>
    </row>
    <row r="2597" spans="1:2" x14ac:dyDescent="0.15">
      <c r="A2597" s="4"/>
      <c r="B2597" s="4"/>
    </row>
    <row r="2598" spans="1:2" x14ac:dyDescent="0.15">
      <c r="A2598" s="4"/>
      <c r="B2598" s="4"/>
    </row>
    <row r="2599" spans="1:2" x14ac:dyDescent="0.15">
      <c r="A2599" s="4"/>
      <c r="B2599" s="4"/>
    </row>
    <row r="2600" spans="1:2" x14ac:dyDescent="0.15">
      <c r="A2600" s="4"/>
      <c r="B2600" s="4"/>
    </row>
    <row r="2601" spans="1:2" x14ac:dyDescent="0.15">
      <c r="A2601" s="4"/>
      <c r="B2601" s="4"/>
    </row>
    <row r="2602" spans="1:2" x14ac:dyDescent="0.15">
      <c r="A2602" s="4"/>
      <c r="B2602" s="4"/>
    </row>
    <row r="2603" spans="1:2" x14ac:dyDescent="0.15">
      <c r="A2603" s="4"/>
      <c r="B2603" s="4"/>
    </row>
    <row r="2604" spans="1:2" x14ac:dyDescent="0.15">
      <c r="A2604" s="4"/>
      <c r="B2604" s="4"/>
    </row>
    <row r="2605" spans="1:2" x14ac:dyDescent="0.15">
      <c r="A2605" s="4"/>
      <c r="B2605" s="4"/>
    </row>
    <row r="2606" spans="1:2" x14ac:dyDescent="0.15">
      <c r="A2606" s="4"/>
      <c r="B2606" s="4"/>
    </row>
    <row r="2607" spans="1:2" x14ac:dyDescent="0.15">
      <c r="A2607" s="4"/>
      <c r="B2607" s="4"/>
    </row>
    <row r="2608" spans="1:2" x14ac:dyDescent="0.15">
      <c r="A2608" s="4"/>
      <c r="B2608" s="4"/>
    </row>
    <row r="2609" spans="1:2" x14ac:dyDescent="0.15">
      <c r="A2609" s="4"/>
      <c r="B2609" s="4"/>
    </row>
    <row r="2610" spans="1:2" x14ac:dyDescent="0.15">
      <c r="A2610" s="4"/>
      <c r="B2610" s="4"/>
    </row>
    <row r="2611" spans="1:2" x14ac:dyDescent="0.15">
      <c r="A2611" s="4"/>
      <c r="B2611" s="4"/>
    </row>
    <row r="2612" spans="1:2" x14ac:dyDescent="0.15">
      <c r="A2612" s="4"/>
      <c r="B2612" s="4"/>
    </row>
    <row r="2613" spans="1:2" x14ac:dyDescent="0.15">
      <c r="A2613" s="4"/>
      <c r="B2613" s="4"/>
    </row>
    <row r="2614" spans="1:2" x14ac:dyDescent="0.15">
      <c r="A2614" s="4"/>
      <c r="B2614" s="4"/>
    </row>
    <row r="2615" spans="1:2" x14ac:dyDescent="0.15">
      <c r="A2615" s="4"/>
      <c r="B2615" s="4"/>
    </row>
    <row r="2616" spans="1:2" x14ac:dyDescent="0.15">
      <c r="A2616" s="4"/>
      <c r="B2616" s="4"/>
    </row>
    <row r="2617" spans="1:2" x14ac:dyDescent="0.15">
      <c r="A2617" s="4"/>
      <c r="B2617" s="4"/>
    </row>
    <row r="2618" spans="1:2" x14ac:dyDescent="0.15">
      <c r="A2618" s="4"/>
      <c r="B2618" s="4"/>
    </row>
    <row r="2619" spans="1:2" x14ac:dyDescent="0.15">
      <c r="A2619" s="4"/>
      <c r="B2619" s="4"/>
    </row>
    <row r="2620" spans="1:2" x14ac:dyDescent="0.15">
      <c r="A2620" s="4"/>
      <c r="B2620" s="4"/>
    </row>
    <row r="2621" spans="1:2" x14ac:dyDescent="0.15">
      <c r="A2621" s="4"/>
      <c r="B2621" s="4"/>
    </row>
    <row r="2622" spans="1:2" x14ac:dyDescent="0.15">
      <c r="A2622" s="4"/>
      <c r="B2622" s="4"/>
    </row>
    <row r="2623" spans="1:2" x14ac:dyDescent="0.15">
      <c r="A2623" s="4"/>
      <c r="B2623" s="4"/>
    </row>
    <row r="2624" spans="1:2" x14ac:dyDescent="0.15">
      <c r="A2624" s="4"/>
      <c r="B2624" s="4"/>
    </row>
    <row r="2625" spans="1:2" x14ac:dyDescent="0.15">
      <c r="A2625" s="4"/>
      <c r="B2625" s="4"/>
    </row>
    <row r="2626" spans="1:2" x14ac:dyDescent="0.15">
      <c r="A2626" s="4"/>
      <c r="B2626" s="4"/>
    </row>
    <row r="2627" spans="1:2" x14ac:dyDescent="0.15">
      <c r="A2627" s="4"/>
      <c r="B2627" s="4"/>
    </row>
    <row r="2628" spans="1:2" x14ac:dyDescent="0.15">
      <c r="A2628" s="4"/>
      <c r="B2628" s="4"/>
    </row>
    <row r="2629" spans="1:2" x14ac:dyDescent="0.15">
      <c r="A2629" s="4"/>
      <c r="B2629" s="4"/>
    </row>
    <row r="2630" spans="1:2" x14ac:dyDescent="0.15">
      <c r="A2630" s="4"/>
      <c r="B2630" s="4"/>
    </row>
    <row r="2631" spans="1:2" x14ac:dyDescent="0.15">
      <c r="A2631" s="4"/>
      <c r="B2631" s="4"/>
    </row>
    <row r="2632" spans="1:2" x14ac:dyDescent="0.15">
      <c r="A2632" s="4"/>
      <c r="B2632" s="4"/>
    </row>
    <row r="2633" spans="1:2" x14ac:dyDescent="0.15">
      <c r="A2633" s="4"/>
      <c r="B2633" s="4"/>
    </row>
    <row r="2634" spans="1:2" x14ac:dyDescent="0.15">
      <c r="A2634" s="4"/>
      <c r="B2634" s="4"/>
    </row>
    <row r="2635" spans="1:2" x14ac:dyDescent="0.15">
      <c r="A2635" s="4"/>
      <c r="B2635" s="4"/>
    </row>
    <row r="2636" spans="1:2" x14ac:dyDescent="0.15">
      <c r="A2636" s="4"/>
      <c r="B2636" s="4"/>
    </row>
    <row r="2637" spans="1:2" x14ac:dyDescent="0.15">
      <c r="A2637" s="4"/>
      <c r="B2637" s="4"/>
    </row>
    <row r="2638" spans="1:2" x14ac:dyDescent="0.15">
      <c r="A2638" s="4"/>
      <c r="B2638" s="4"/>
    </row>
    <row r="2639" spans="1:2" x14ac:dyDescent="0.15">
      <c r="A2639" s="4"/>
      <c r="B2639" s="4"/>
    </row>
    <row r="2640" spans="1:2" x14ac:dyDescent="0.15">
      <c r="A2640" s="4"/>
      <c r="B2640" s="4"/>
    </row>
    <row r="2641" spans="1:2" x14ac:dyDescent="0.15">
      <c r="A2641" s="4"/>
      <c r="B2641" s="4"/>
    </row>
    <row r="2642" spans="1:2" x14ac:dyDescent="0.15">
      <c r="A2642" s="4"/>
      <c r="B2642" s="4"/>
    </row>
    <row r="2643" spans="1:2" x14ac:dyDescent="0.15">
      <c r="A2643" s="4"/>
      <c r="B2643" s="4"/>
    </row>
    <row r="2644" spans="1:2" x14ac:dyDescent="0.15">
      <c r="A2644" s="4"/>
      <c r="B2644" s="4"/>
    </row>
    <row r="2645" spans="1:2" x14ac:dyDescent="0.15">
      <c r="A2645" s="4"/>
      <c r="B2645" s="4"/>
    </row>
    <row r="2646" spans="1:2" x14ac:dyDescent="0.15">
      <c r="A2646" s="4"/>
      <c r="B2646" s="4"/>
    </row>
    <row r="2647" spans="1:2" x14ac:dyDescent="0.15">
      <c r="A2647" s="4"/>
      <c r="B2647" s="4"/>
    </row>
    <row r="2648" spans="1:2" x14ac:dyDescent="0.15">
      <c r="A2648" s="4"/>
      <c r="B2648" s="4"/>
    </row>
    <row r="2649" spans="1:2" x14ac:dyDescent="0.15">
      <c r="A2649" s="4"/>
      <c r="B2649" s="4"/>
    </row>
    <row r="2650" spans="1:2" x14ac:dyDescent="0.15">
      <c r="A2650" s="4"/>
      <c r="B2650" s="4"/>
    </row>
    <row r="2651" spans="1:2" x14ac:dyDescent="0.15">
      <c r="A2651" s="4"/>
      <c r="B2651" s="4"/>
    </row>
    <row r="2652" spans="1:2" x14ac:dyDescent="0.15">
      <c r="A2652" s="4"/>
      <c r="B2652" s="4"/>
    </row>
    <row r="2653" spans="1:2" x14ac:dyDescent="0.15">
      <c r="A2653" s="4"/>
      <c r="B2653" s="4"/>
    </row>
    <row r="2654" spans="1:2" x14ac:dyDescent="0.15">
      <c r="A2654" s="4"/>
      <c r="B2654" s="4"/>
    </row>
    <row r="2655" spans="1:2" x14ac:dyDescent="0.15">
      <c r="A2655" s="4"/>
      <c r="B2655" s="4"/>
    </row>
    <row r="2656" spans="1:2" x14ac:dyDescent="0.15">
      <c r="A2656" s="4"/>
      <c r="B2656" s="4"/>
    </row>
    <row r="2657" spans="1:2" x14ac:dyDescent="0.15">
      <c r="A2657" s="4"/>
      <c r="B2657" s="4"/>
    </row>
    <row r="2658" spans="1:2" x14ac:dyDescent="0.15">
      <c r="A2658" s="4"/>
      <c r="B2658" s="4"/>
    </row>
    <row r="2659" spans="1:2" x14ac:dyDescent="0.15">
      <c r="A2659" s="4"/>
      <c r="B2659" s="4"/>
    </row>
    <row r="2660" spans="1:2" x14ac:dyDescent="0.15">
      <c r="A2660" s="4"/>
      <c r="B2660" s="4"/>
    </row>
    <row r="2661" spans="1:2" x14ac:dyDescent="0.15">
      <c r="A2661" s="4"/>
      <c r="B2661" s="4"/>
    </row>
    <row r="2662" spans="1:2" x14ac:dyDescent="0.15">
      <c r="A2662" s="4"/>
      <c r="B2662" s="4"/>
    </row>
    <row r="2663" spans="1:2" x14ac:dyDescent="0.15">
      <c r="A2663" s="4"/>
      <c r="B2663" s="4"/>
    </row>
    <row r="2664" spans="1:2" x14ac:dyDescent="0.15">
      <c r="A2664" s="4"/>
      <c r="B2664" s="4"/>
    </row>
    <row r="2665" spans="1:2" x14ac:dyDescent="0.15">
      <c r="A2665" s="4"/>
      <c r="B2665" s="4"/>
    </row>
    <row r="2666" spans="1:2" x14ac:dyDescent="0.15">
      <c r="A2666" s="4"/>
      <c r="B2666" s="4"/>
    </row>
    <row r="2667" spans="1:2" x14ac:dyDescent="0.15">
      <c r="A2667" s="4"/>
      <c r="B2667" s="4"/>
    </row>
    <row r="2668" spans="1:2" x14ac:dyDescent="0.15">
      <c r="A2668" s="4"/>
      <c r="B2668" s="4"/>
    </row>
    <row r="2669" spans="1:2" x14ac:dyDescent="0.15">
      <c r="A2669" s="4"/>
      <c r="B2669" s="4"/>
    </row>
    <row r="2670" spans="1:2" x14ac:dyDescent="0.15">
      <c r="A2670" s="4"/>
      <c r="B2670" s="4"/>
    </row>
    <row r="2671" spans="1:2" x14ac:dyDescent="0.15">
      <c r="A2671" s="4"/>
      <c r="B2671" s="4"/>
    </row>
    <row r="2672" spans="1:2" x14ac:dyDescent="0.15">
      <c r="A2672" s="4"/>
      <c r="B2672" s="4"/>
    </row>
    <row r="2673" spans="1:2" x14ac:dyDescent="0.15">
      <c r="A2673" s="4"/>
      <c r="B2673" s="4"/>
    </row>
    <row r="2674" spans="1:2" x14ac:dyDescent="0.15">
      <c r="A2674" s="4"/>
      <c r="B2674" s="4"/>
    </row>
    <row r="2675" spans="1:2" x14ac:dyDescent="0.15">
      <c r="A2675" s="4"/>
      <c r="B2675" s="4"/>
    </row>
    <row r="2676" spans="1:2" x14ac:dyDescent="0.15">
      <c r="A2676" s="4"/>
      <c r="B2676" s="4"/>
    </row>
    <row r="2677" spans="1:2" x14ac:dyDescent="0.15">
      <c r="A2677" s="4"/>
      <c r="B2677" s="4"/>
    </row>
    <row r="2678" spans="1:2" x14ac:dyDescent="0.15">
      <c r="A2678" s="4"/>
      <c r="B2678" s="4"/>
    </row>
    <row r="2679" spans="1:2" x14ac:dyDescent="0.15">
      <c r="A2679" s="4"/>
      <c r="B2679" s="4"/>
    </row>
    <row r="2680" spans="1:2" x14ac:dyDescent="0.15">
      <c r="A2680" s="4"/>
      <c r="B2680" s="4"/>
    </row>
    <row r="2681" spans="1:2" x14ac:dyDescent="0.15">
      <c r="A2681" s="4"/>
      <c r="B2681" s="4"/>
    </row>
    <row r="2682" spans="1:2" x14ac:dyDescent="0.15">
      <c r="A2682" s="4"/>
      <c r="B2682" s="4"/>
    </row>
    <row r="2683" spans="1:2" x14ac:dyDescent="0.15">
      <c r="A2683" s="4"/>
      <c r="B2683" s="4"/>
    </row>
    <row r="2684" spans="1:2" x14ac:dyDescent="0.15">
      <c r="A2684" s="4"/>
      <c r="B2684" s="4"/>
    </row>
    <row r="2685" spans="1:2" x14ac:dyDescent="0.15">
      <c r="A2685" s="4"/>
      <c r="B2685" s="4"/>
    </row>
    <row r="2686" spans="1:2" x14ac:dyDescent="0.15">
      <c r="A2686" s="4"/>
      <c r="B2686" s="4"/>
    </row>
    <row r="2687" spans="1:2" x14ac:dyDescent="0.15">
      <c r="A2687" s="4"/>
      <c r="B2687" s="4"/>
    </row>
    <row r="2688" spans="1:2" x14ac:dyDescent="0.15">
      <c r="A2688" s="4"/>
      <c r="B2688" s="4"/>
    </row>
    <row r="2689" spans="1:2" x14ac:dyDescent="0.15">
      <c r="A2689" s="4"/>
      <c r="B2689" s="4"/>
    </row>
    <row r="2690" spans="1:2" x14ac:dyDescent="0.15">
      <c r="A2690" s="4"/>
      <c r="B2690" s="4"/>
    </row>
    <row r="2691" spans="1:2" x14ac:dyDescent="0.15">
      <c r="A2691" s="4"/>
      <c r="B2691" s="4"/>
    </row>
    <row r="2692" spans="1:2" x14ac:dyDescent="0.15">
      <c r="A2692" s="4"/>
      <c r="B2692" s="4"/>
    </row>
    <row r="2693" spans="1:2" x14ac:dyDescent="0.15">
      <c r="A2693" s="4"/>
      <c r="B2693" s="4"/>
    </row>
    <row r="2694" spans="1:2" x14ac:dyDescent="0.15">
      <c r="A2694" s="4"/>
      <c r="B2694" s="4"/>
    </row>
    <row r="2695" spans="1:2" x14ac:dyDescent="0.15">
      <c r="A2695" s="4"/>
      <c r="B2695" s="4"/>
    </row>
    <row r="2696" spans="1:2" x14ac:dyDescent="0.15">
      <c r="A2696" s="4"/>
      <c r="B2696" s="4"/>
    </row>
    <row r="2697" spans="1:2" x14ac:dyDescent="0.15">
      <c r="A2697" s="4"/>
      <c r="B2697" s="4"/>
    </row>
    <row r="2698" spans="1:2" x14ac:dyDescent="0.15">
      <c r="A2698" s="4"/>
      <c r="B2698" s="4"/>
    </row>
    <row r="2699" spans="1:2" x14ac:dyDescent="0.15">
      <c r="A2699" s="4"/>
      <c r="B2699" s="4"/>
    </row>
    <row r="2700" spans="1:2" x14ac:dyDescent="0.15">
      <c r="A2700" s="4"/>
      <c r="B2700" s="4"/>
    </row>
    <row r="2701" spans="1:2" x14ac:dyDescent="0.15">
      <c r="A2701" s="4"/>
      <c r="B2701" s="4"/>
    </row>
    <row r="2702" spans="1:2" x14ac:dyDescent="0.15">
      <c r="A2702" s="4"/>
      <c r="B2702" s="4"/>
    </row>
    <row r="2703" spans="1:2" x14ac:dyDescent="0.15">
      <c r="A2703" s="4"/>
      <c r="B2703" s="4"/>
    </row>
    <row r="2704" spans="1:2" x14ac:dyDescent="0.15">
      <c r="A2704" s="4"/>
      <c r="B2704" s="4"/>
    </row>
    <row r="2705" spans="1:2" x14ac:dyDescent="0.15">
      <c r="A2705" s="4"/>
      <c r="B2705" s="4"/>
    </row>
    <row r="2706" spans="1:2" x14ac:dyDescent="0.15">
      <c r="A2706" s="4"/>
      <c r="B2706" s="4"/>
    </row>
    <row r="2707" spans="1:2" x14ac:dyDescent="0.15">
      <c r="A2707" s="4"/>
      <c r="B2707" s="4"/>
    </row>
    <row r="2708" spans="1:2" x14ac:dyDescent="0.15">
      <c r="A2708" s="4"/>
      <c r="B2708" s="4"/>
    </row>
    <row r="2709" spans="1:2" x14ac:dyDescent="0.15">
      <c r="A2709" s="4"/>
      <c r="B2709" s="4"/>
    </row>
    <row r="2710" spans="1:2" x14ac:dyDescent="0.15">
      <c r="A2710" s="4"/>
      <c r="B2710" s="4"/>
    </row>
    <row r="2711" spans="1:2" x14ac:dyDescent="0.15">
      <c r="A2711" s="4"/>
      <c r="B2711" s="4"/>
    </row>
    <row r="2712" spans="1:2" x14ac:dyDescent="0.15">
      <c r="A2712" s="4"/>
      <c r="B2712" s="4"/>
    </row>
    <row r="2713" spans="1:2" x14ac:dyDescent="0.15">
      <c r="A2713" s="4"/>
      <c r="B2713" s="4"/>
    </row>
    <row r="2714" spans="1:2" x14ac:dyDescent="0.15">
      <c r="A2714" s="4"/>
      <c r="B2714" s="4"/>
    </row>
    <row r="2715" spans="1:2" x14ac:dyDescent="0.15">
      <c r="A2715" s="4"/>
      <c r="B2715" s="4"/>
    </row>
    <row r="2716" spans="1:2" x14ac:dyDescent="0.15">
      <c r="A2716" s="4"/>
      <c r="B2716" s="4"/>
    </row>
    <row r="2717" spans="1:2" x14ac:dyDescent="0.15">
      <c r="A2717" s="4"/>
      <c r="B2717" s="4"/>
    </row>
    <row r="2718" spans="1:2" x14ac:dyDescent="0.15">
      <c r="A2718" s="4"/>
      <c r="B2718" s="4"/>
    </row>
    <row r="2719" spans="1:2" x14ac:dyDescent="0.15">
      <c r="A2719" s="4"/>
      <c r="B2719" s="4"/>
    </row>
    <row r="2720" spans="1:2" x14ac:dyDescent="0.15">
      <c r="A2720" s="4"/>
      <c r="B2720" s="4"/>
    </row>
    <row r="2721" spans="1:2" x14ac:dyDescent="0.15">
      <c r="A2721" s="4"/>
      <c r="B2721" s="4"/>
    </row>
    <row r="2722" spans="1:2" x14ac:dyDescent="0.15">
      <c r="A2722" s="4"/>
      <c r="B2722" s="4"/>
    </row>
    <row r="2723" spans="1:2" x14ac:dyDescent="0.15">
      <c r="A2723" s="4"/>
      <c r="B2723" s="4"/>
    </row>
    <row r="2724" spans="1:2" x14ac:dyDescent="0.15">
      <c r="A2724" s="4"/>
      <c r="B2724" s="4"/>
    </row>
    <row r="2725" spans="1:2" x14ac:dyDescent="0.15">
      <c r="A2725" s="4"/>
      <c r="B2725" s="4"/>
    </row>
    <row r="2726" spans="1:2" x14ac:dyDescent="0.15">
      <c r="A2726" s="4"/>
      <c r="B2726" s="4"/>
    </row>
    <row r="2727" spans="1:2" x14ac:dyDescent="0.15">
      <c r="A2727" s="4"/>
      <c r="B2727" s="4"/>
    </row>
    <row r="2728" spans="1:2" x14ac:dyDescent="0.15">
      <c r="A2728" s="4"/>
      <c r="B2728" s="4"/>
    </row>
    <row r="2729" spans="1:2" x14ac:dyDescent="0.15">
      <c r="A2729" s="4"/>
      <c r="B2729" s="4"/>
    </row>
    <row r="2730" spans="1:2" x14ac:dyDescent="0.15">
      <c r="A2730" s="4"/>
      <c r="B2730" s="4"/>
    </row>
    <row r="2731" spans="1:2" x14ac:dyDescent="0.15">
      <c r="A2731" s="4"/>
      <c r="B2731" s="4"/>
    </row>
    <row r="2732" spans="1:2" x14ac:dyDescent="0.15">
      <c r="A2732" s="4"/>
      <c r="B2732" s="4"/>
    </row>
    <row r="2733" spans="1:2" x14ac:dyDescent="0.15">
      <c r="A2733" s="4"/>
      <c r="B2733" s="4"/>
    </row>
    <row r="2734" spans="1:2" x14ac:dyDescent="0.15">
      <c r="A2734" s="4"/>
      <c r="B2734" s="4"/>
    </row>
    <row r="2735" spans="1:2" x14ac:dyDescent="0.15">
      <c r="A2735" s="4"/>
      <c r="B2735" s="4"/>
    </row>
    <row r="2736" spans="1:2" x14ac:dyDescent="0.15">
      <c r="A2736" s="4"/>
      <c r="B2736" s="4"/>
    </row>
    <row r="2737" spans="1:2" x14ac:dyDescent="0.15">
      <c r="A2737" s="4"/>
      <c r="B2737" s="4"/>
    </row>
    <row r="2738" spans="1:2" x14ac:dyDescent="0.15">
      <c r="A2738" s="4"/>
      <c r="B2738" s="4"/>
    </row>
    <row r="2739" spans="1:2" x14ac:dyDescent="0.15">
      <c r="A2739" s="4"/>
      <c r="B2739" s="4"/>
    </row>
    <row r="2740" spans="1:2" x14ac:dyDescent="0.15">
      <c r="A2740" s="4"/>
      <c r="B2740" s="4"/>
    </row>
    <row r="2741" spans="1:2" x14ac:dyDescent="0.15">
      <c r="A2741" s="4"/>
      <c r="B2741" s="4"/>
    </row>
    <row r="2742" spans="1:2" x14ac:dyDescent="0.15">
      <c r="A2742" s="4"/>
      <c r="B2742" s="4"/>
    </row>
    <row r="2743" spans="1:2" x14ac:dyDescent="0.15">
      <c r="A2743" s="4"/>
      <c r="B2743" s="4"/>
    </row>
    <row r="2744" spans="1:2" x14ac:dyDescent="0.15">
      <c r="A2744" s="4"/>
      <c r="B2744" s="4"/>
    </row>
    <row r="2745" spans="1:2" x14ac:dyDescent="0.15">
      <c r="A2745" s="4"/>
      <c r="B2745" s="4"/>
    </row>
    <row r="2746" spans="1:2" x14ac:dyDescent="0.15">
      <c r="A2746" s="4"/>
      <c r="B2746" s="4"/>
    </row>
    <row r="2747" spans="1:2" x14ac:dyDescent="0.15">
      <c r="A2747" s="4"/>
      <c r="B2747" s="4"/>
    </row>
    <row r="2748" spans="1:2" x14ac:dyDescent="0.15">
      <c r="A2748" s="4"/>
      <c r="B2748" s="4"/>
    </row>
    <row r="2749" spans="1:2" x14ac:dyDescent="0.15">
      <c r="A2749" s="4"/>
      <c r="B2749" s="4"/>
    </row>
    <row r="2750" spans="1:2" x14ac:dyDescent="0.15">
      <c r="A2750" s="4"/>
      <c r="B2750" s="4"/>
    </row>
    <row r="2751" spans="1:2" x14ac:dyDescent="0.15">
      <c r="A2751" s="4"/>
      <c r="B2751" s="4"/>
    </row>
    <row r="2752" spans="1:2" x14ac:dyDescent="0.15">
      <c r="A2752" s="4"/>
      <c r="B2752" s="4"/>
    </row>
    <row r="2753" spans="1:2" x14ac:dyDescent="0.15">
      <c r="A2753" s="4"/>
      <c r="B2753" s="4"/>
    </row>
    <row r="2754" spans="1:2" x14ac:dyDescent="0.15">
      <c r="A2754" s="4"/>
      <c r="B2754" s="4"/>
    </row>
    <row r="2755" spans="1:2" x14ac:dyDescent="0.15">
      <c r="A2755" s="4"/>
      <c r="B2755" s="4"/>
    </row>
    <row r="2756" spans="1:2" x14ac:dyDescent="0.15">
      <c r="A2756" s="4"/>
      <c r="B2756" s="4"/>
    </row>
    <row r="2757" spans="1:2" x14ac:dyDescent="0.15">
      <c r="A2757" s="4"/>
      <c r="B2757" s="4"/>
    </row>
    <row r="2758" spans="1:2" x14ac:dyDescent="0.15">
      <c r="A2758" s="4"/>
      <c r="B2758" s="4"/>
    </row>
    <row r="2759" spans="1:2" x14ac:dyDescent="0.15">
      <c r="A2759" s="4"/>
      <c r="B2759" s="4"/>
    </row>
    <row r="2760" spans="1:2" x14ac:dyDescent="0.15">
      <c r="A2760" s="4"/>
      <c r="B2760" s="4"/>
    </row>
    <row r="2761" spans="1:2" x14ac:dyDescent="0.15">
      <c r="A2761" s="4"/>
      <c r="B2761" s="4"/>
    </row>
    <row r="2762" spans="1:2" x14ac:dyDescent="0.15">
      <c r="A2762" s="4"/>
      <c r="B2762" s="4"/>
    </row>
    <row r="2763" spans="1:2" x14ac:dyDescent="0.15">
      <c r="A2763" s="4"/>
      <c r="B2763" s="4"/>
    </row>
    <row r="2764" spans="1:2" x14ac:dyDescent="0.15">
      <c r="A2764" s="4"/>
      <c r="B2764" s="4"/>
    </row>
    <row r="2765" spans="1:2" x14ac:dyDescent="0.15">
      <c r="A2765" s="4"/>
      <c r="B2765" s="4"/>
    </row>
    <row r="2766" spans="1:2" x14ac:dyDescent="0.15">
      <c r="A2766" s="4"/>
      <c r="B2766" s="4"/>
    </row>
    <row r="2767" spans="1:2" x14ac:dyDescent="0.15">
      <c r="A2767" s="4"/>
      <c r="B2767" s="4"/>
    </row>
    <row r="2768" spans="1:2" x14ac:dyDescent="0.15">
      <c r="A2768" s="4"/>
      <c r="B2768" s="4"/>
    </row>
    <row r="2769" spans="1:2" x14ac:dyDescent="0.15">
      <c r="A2769" s="4"/>
      <c r="B2769" s="4"/>
    </row>
    <row r="2770" spans="1:2" x14ac:dyDescent="0.15">
      <c r="A2770" s="4"/>
      <c r="B2770" s="4"/>
    </row>
    <row r="2771" spans="1:2" x14ac:dyDescent="0.15">
      <c r="A2771" s="4"/>
      <c r="B2771" s="4"/>
    </row>
    <row r="2772" spans="1:2" x14ac:dyDescent="0.15">
      <c r="A2772" s="4"/>
      <c r="B2772" s="4"/>
    </row>
    <row r="2773" spans="1:2" x14ac:dyDescent="0.15">
      <c r="A2773" s="4"/>
      <c r="B2773" s="4"/>
    </row>
    <row r="2774" spans="1:2" x14ac:dyDescent="0.15">
      <c r="A2774" s="4"/>
      <c r="B2774" s="4"/>
    </row>
    <row r="2775" spans="1:2" x14ac:dyDescent="0.15">
      <c r="A2775" s="4"/>
      <c r="B2775" s="4"/>
    </row>
    <row r="2776" spans="1:2" x14ac:dyDescent="0.15">
      <c r="A2776" s="4"/>
      <c r="B2776" s="4"/>
    </row>
    <row r="2777" spans="1:2" x14ac:dyDescent="0.15">
      <c r="A2777" s="4"/>
      <c r="B2777" s="4"/>
    </row>
    <row r="2778" spans="1:2" x14ac:dyDescent="0.15">
      <c r="A2778" s="4"/>
      <c r="B2778" s="4"/>
    </row>
    <row r="2779" spans="1:2" x14ac:dyDescent="0.15">
      <c r="A2779" s="4"/>
      <c r="B2779" s="4"/>
    </row>
    <row r="2780" spans="1:2" x14ac:dyDescent="0.15">
      <c r="A2780" s="4"/>
      <c r="B2780" s="4"/>
    </row>
    <row r="2781" spans="1:2" x14ac:dyDescent="0.15">
      <c r="A2781" s="4"/>
      <c r="B2781" s="4"/>
    </row>
    <row r="2782" spans="1:2" x14ac:dyDescent="0.15">
      <c r="A2782" s="4"/>
      <c r="B2782" s="4"/>
    </row>
    <row r="2783" spans="1:2" x14ac:dyDescent="0.15">
      <c r="A2783" s="4"/>
      <c r="B2783" s="4"/>
    </row>
    <row r="2784" spans="1:2" x14ac:dyDescent="0.15">
      <c r="A2784" s="4"/>
      <c r="B2784" s="4"/>
    </row>
    <row r="2785" spans="1:2" x14ac:dyDescent="0.15">
      <c r="A2785" s="4"/>
      <c r="B2785" s="4"/>
    </row>
    <row r="2786" spans="1:2" x14ac:dyDescent="0.15">
      <c r="A2786" s="4"/>
      <c r="B2786" s="4"/>
    </row>
    <row r="2787" spans="1:2" x14ac:dyDescent="0.15">
      <c r="A2787" s="4"/>
      <c r="B2787" s="4"/>
    </row>
    <row r="2788" spans="1:2" x14ac:dyDescent="0.15">
      <c r="A2788" s="4"/>
      <c r="B2788" s="4"/>
    </row>
    <row r="2789" spans="1:2" x14ac:dyDescent="0.15">
      <c r="A2789" s="4"/>
      <c r="B2789" s="4"/>
    </row>
    <row r="2790" spans="1:2" x14ac:dyDescent="0.15">
      <c r="A2790" s="4"/>
      <c r="B2790" s="4"/>
    </row>
    <row r="2791" spans="1:2" x14ac:dyDescent="0.15">
      <c r="A2791" s="4"/>
      <c r="B2791" s="4"/>
    </row>
    <row r="2792" spans="1:2" x14ac:dyDescent="0.15">
      <c r="A2792" s="4"/>
      <c r="B2792" s="4"/>
    </row>
    <row r="2793" spans="1:2" x14ac:dyDescent="0.15">
      <c r="A2793" s="4"/>
      <c r="B2793" s="4"/>
    </row>
    <row r="2794" spans="1:2" x14ac:dyDescent="0.15">
      <c r="A2794" s="4"/>
      <c r="B2794" s="4"/>
    </row>
    <row r="2795" spans="1:2" x14ac:dyDescent="0.15">
      <c r="A2795" s="4"/>
      <c r="B2795" s="4"/>
    </row>
    <row r="2796" spans="1:2" x14ac:dyDescent="0.15">
      <c r="A2796" s="4"/>
      <c r="B2796" s="4"/>
    </row>
    <row r="2797" spans="1:2" x14ac:dyDescent="0.15">
      <c r="A2797" s="4"/>
      <c r="B2797" s="4"/>
    </row>
    <row r="2798" spans="1:2" x14ac:dyDescent="0.15">
      <c r="A2798" s="4"/>
      <c r="B2798" s="4"/>
    </row>
    <row r="2799" spans="1:2" x14ac:dyDescent="0.15">
      <c r="A2799" s="4"/>
      <c r="B2799" s="4"/>
    </row>
    <row r="2800" spans="1:2" x14ac:dyDescent="0.15">
      <c r="A2800" s="4"/>
      <c r="B2800" s="4"/>
    </row>
    <row r="2801" spans="1:2" x14ac:dyDescent="0.15">
      <c r="A2801" s="4"/>
      <c r="B2801" s="4"/>
    </row>
    <row r="2802" spans="1:2" x14ac:dyDescent="0.15">
      <c r="A2802" s="4"/>
      <c r="B2802" s="4"/>
    </row>
    <row r="2803" spans="1:2" x14ac:dyDescent="0.15">
      <c r="A2803" s="4"/>
      <c r="B2803" s="4"/>
    </row>
    <row r="2804" spans="1:2" x14ac:dyDescent="0.15">
      <c r="A2804" s="4"/>
      <c r="B2804" s="4"/>
    </row>
    <row r="2805" spans="1:2" x14ac:dyDescent="0.15">
      <c r="A2805" s="4"/>
      <c r="B2805" s="4"/>
    </row>
    <row r="2806" spans="1:2" x14ac:dyDescent="0.15">
      <c r="A2806" s="4"/>
      <c r="B2806" s="4"/>
    </row>
    <row r="2807" spans="1:2" x14ac:dyDescent="0.15">
      <c r="A2807" s="4"/>
      <c r="B2807" s="4"/>
    </row>
    <row r="2808" spans="1:2" x14ac:dyDescent="0.15">
      <c r="A2808" s="4"/>
      <c r="B2808" s="4"/>
    </row>
    <row r="2809" spans="1:2" x14ac:dyDescent="0.15">
      <c r="A2809" s="4"/>
      <c r="B2809" s="4"/>
    </row>
    <row r="2810" spans="1:2" x14ac:dyDescent="0.15">
      <c r="A2810" s="4"/>
      <c r="B2810" s="4"/>
    </row>
    <row r="2811" spans="1:2" x14ac:dyDescent="0.15">
      <c r="A2811" s="4"/>
      <c r="B2811" s="4"/>
    </row>
    <row r="2812" spans="1:2" x14ac:dyDescent="0.15">
      <c r="A2812" s="4"/>
      <c r="B2812" s="4"/>
    </row>
    <row r="2813" spans="1:2" x14ac:dyDescent="0.15">
      <c r="A2813" s="4"/>
      <c r="B2813" s="4"/>
    </row>
    <row r="2814" spans="1:2" x14ac:dyDescent="0.15">
      <c r="A2814" s="4"/>
      <c r="B2814" s="4"/>
    </row>
    <row r="2815" spans="1:2" x14ac:dyDescent="0.15">
      <c r="A2815" s="4"/>
      <c r="B2815" s="4"/>
    </row>
    <row r="2816" spans="1:2" x14ac:dyDescent="0.15">
      <c r="A2816" s="4"/>
      <c r="B2816" s="4"/>
    </row>
    <row r="2817" spans="1:2" x14ac:dyDescent="0.15">
      <c r="A2817" s="4"/>
      <c r="B2817" s="4"/>
    </row>
    <row r="2818" spans="1:2" x14ac:dyDescent="0.15">
      <c r="A2818" s="4"/>
      <c r="B2818" s="4"/>
    </row>
    <row r="2819" spans="1:2" x14ac:dyDescent="0.15">
      <c r="A2819" s="4"/>
      <c r="B2819" s="4"/>
    </row>
    <row r="2820" spans="1:2" x14ac:dyDescent="0.15">
      <c r="A2820" s="4"/>
      <c r="B2820" s="4"/>
    </row>
    <row r="2821" spans="1:2" x14ac:dyDescent="0.15">
      <c r="A2821" s="4"/>
      <c r="B2821" s="4"/>
    </row>
    <row r="2822" spans="1:2" x14ac:dyDescent="0.15">
      <c r="A2822" s="4"/>
      <c r="B2822" s="4"/>
    </row>
    <row r="2823" spans="1:2" x14ac:dyDescent="0.15">
      <c r="A2823" s="4"/>
      <c r="B2823" s="4"/>
    </row>
    <row r="2824" spans="1:2" x14ac:dyDescent="0.15">
      <c r="A2824" s="4"/>
      <c r="B2824" s="4"/>
    </row>
    <row r="2825" spans="1:2" x14ac:dyDescent="0.15">
      <c r="A2825" s="4"/>
      <c r="B2825" s="4"/>
    </row>
    <row r="2826" spans="1:2" x14ac:dyDescent="0.15">
      <c r="A2826" s="4"/>
      <c r="B2826" s="4"/>
    </row>
    <row r="2827" spans="1:2" x14ac:dyDescent="0.15">
      <c r="A2827" s="4"/>
      <c r="B2827" s="4"/>
    </row>
    <row r="2828" spans="1:2" x14ac:dyDescent="0.15">
      <c r="A2828" s="4"/>
      <c r="B2828" s="4"/>
    </row>
    <row r="2829" spans="1:2" x14ac:dyDescent="0.15">
      <c r="A2829" s="4"/>
      <c r="B2829" s="4"/>
    </row>
    <row r="2830" spans="1:2" x14ac:dyDescent="0.15">
      <c r="A2830" s="4"/>
      <c r="B2830" s="4"/>
    </row>
    <row r="2831" spans="1:2" x14ac:dyDescent="0.15">
      <c r="A2831" s="4"/>
      <c r="B2831" s="4"/>
    </row>
    <row r="2832" spans="1:2" x14ac:dyDescent="0.15">
      <c r="A2832" s="4"/>
      <c r="B2832" s="4"/>
    </row>
    <row r="2833" spans="1:2" x14ac:dyDescent="0.15">
      <c r="A2833" s="4"/>
      <c r="B2833" s="4"/>
    </row>
    <row r="2834" spans="1:2" x14ac:dyDescent="0.15">
      <c r="A2834" s="4"/>
      <c r="B2834" s="4"/>
    </row>
    <row r="2835" spans="1:2" x14ac:dyDescent="0.15">
      <c r="A2835" s="4"/>
      <c r="B2835" s="4"/>
    </row>
    <row r="2836" spans="1:2" x14ac:dyDescent="0.15">
      <c r="A2836" s="4"/>
      <c r="B2836" s="4"/>
    </row>
    <row r="2837" spans="1:2" x14ac:dyDescent="0.15">
      <c r="A2837" s="4"/>
      <c r="B2837" s="4"/>
    </row>
    <row r="2838" spans="1:2" x14ac:dyDescent="0.15">
      <c r="A2838" s="4"/>
      <c r="B2838" s="4"/>
    </row>
    <row r="2839" spans="1:2" x14ac:dyDescent="0.15">
      <c r="A2839" s="4"/>
      <c r="B2839" s="4"/>
    </row>
    <row r="2840" spans="1:2" x14ac:dyDescent="0.15">
      <c r="A2840" s="4"/>
      <c r="B2840" s="4"/>
    </row>
    <row r="2841" spans="1:2" x14ac:dyDescent="0.15">
      <c r="A2841" s="4"/>
      <c r="B2841" s="4"/>
    </row>
    <row r="2842" spans="1:2" x14ac:dyDescent="0.15">
      <c r="A2842" s="4"/>
      <c r="B2842" s="4"/>
    </row>
    <row r="2843" spans="1:2" x14ac:dyDescent="0.15">
      <c r="A2843" s="4"/>
      <c r="B2843" s="4"/>
    </row>
    <row r="2844" spans="1:2" x14ac:dyDescent="0.15">
      <c r="A2844" s="4"/>
      <c r="B2844" s="4"/>
    </row>
    <row r="2845" spans="1:2" x14ac:dyDescent="0.15">
      <c r="A2845" s="4"/>
      <c r="B2845" s="4"/>
    </row>
    <row r="2846" spans="1:2" x14ac:dyDescent="0.15">
      <c r="A2846" s="4"/>
      <c r="B2846" s="4"/>
    </row>
    <row r="2847" spans="1:2" x14ac:dyDescent="0.15">
      <c r="A2847" s="4"/>
      <c r="B2847" s="4"/>
    </row>
    <row r="2848" spans="1:2" x14ac:dyDescent="0.15">
      <c r="A2848" s="4"/>
      <c r="B2848" s="4"/>
    </row>
    <row r="2849" spans="1:2" x14ac:dyDescent="0.15">
      <c r="A2849" s="4"/>
      <c r="B2849" s="4"/>
    </row>
    <row r="2850" spans="1:2" x14ac:dyDescent="0.15">
      <c r="A2850" s="4"/>
      <c r="B2850" s="4"/>
    </row>
    <row r="2851" spans="1:2" x14ac:dyDescent="0.15">
      <c r="A2851" s="4"/>
      <c r="B2851" s="4"/>
    </row>
    <row r="2852" spans="1:2" x14ac:dyDescent="0.15">
      <c r="A2852" s="4"/>
      <c r="B2852" s="4"/>
    </row>
    <row r="2853" spans="1:2" x14ac:dyDescent="0.15">
      <c r="A2853" s="4"/>
      <c r="B2853" s="4"/>
    </row>
    <row r="2854" spans="1:2" x14ac:dyDescent="0.15">
      <c r="A2854" s="4"/>
      <c r="B2854" s="4"/>
    </row>
    <row r="2855" spans="1:2" x14ac:dyDescent="0.15">
      <c r="A2855" s="4"/>
      <c r="B2855" s="4"/>
    </row>
    <row r="2856" spans="1:2" x14ac:dyDescent="0.15">
      <c r="A2856" s="4"/>
      <c r="B2856" s="4"/>
    </row>
    <row r="2857" spans="1:2" x14ac:dyDescent="0.15">
      <c r="A2857" s="4"/>
      <c r="B2857" s="4"/>
    </row>
    <row r="2858" spans="1:2" x14ac:dyDescent="0.15">
      <c r="A2858" s="4"/>
      <c r="B2858" s="4"/>
    </row>
    <row r="2859" spans="1:2" x14ac:dyDescent="0.15">
      <c r="A2859" s="4"/>
      <c r="B2859" s="4"/>
    </row>
    <row r="2860" spans="1:2" x14ac:dyDescent="0.15">
      <c r="A2860" s="4"/>
      <c r="B2860" s="4"/>
    </row>
    <row r="2861" spans="1:2" x14ac:dyDescent="0.15">
      <c r="A2861" s="4"/>
      <c r="B2861" s="4"/>
    </row>
    <row r="2862" spans="1:2" x14ac:dyDescent="0.15">
      <c r="A2862" s="4"/>
      <c r="B2862" s="4"/>
    </row>
    <row r="2863" spans="1:2" x14ac:dyDescent="0.15">
      <c r="A2863" s="4"/>
      <c r="B2863" s="4"/>
    </row>
    <row r="2864" spans="1:2" x14ac:dyDescent="0.15">
      <c r="A2864" s="4"/>
      <c r="B2864" s="4"/>
    </row>
    <row r="2865" spans="1:2" x14ac:dyDescent="0.15">
      <c r="A2865" s="4"/>
      <c r="B2865" s="4"/>
    </row>
    <row r="2866" spans="1:2" x14ac:dyDescent="0.15">
      <c r="A2866" s="4"/>
      <c r="B2866" s="4"/>
    </row>
    <row r="2867" spans="1:2" x14ac:dyDescent="0.15">
      <c r="A2867" s="4"/>
      <c r="B2867" s="4"/>
    </row>
    <row r="2868" spans="1:2" x14ac:dyDescent="0.15">
      <c r="A2868" s="4"/>
      <c r="B2868" s="4"/>
    </row>
    <row r="2869" spans="1:2" x14ac:dyDescent="0.15">
      <c r="A2869" s="4"/>
      <c r="B2869" s="4"/>
    </row>
    <row r="2870" spans="1:2" x14ac:dyDescent="0.15">
      <c r="A2870" s="4"/>
      <c r="B2870" s="4"/>
    </row>
    <row r="2871" spans="1:2" x14ac:dyDescent="0.15">
      <c r="A2871" s="4"/>
      <c r="B2871" s="4"/>
    </row>
    <row r="2872" spans="1:2" x14ac:dyDescent="0.15">
      <c r="A2872" s="4"/>
      <c r="B2872" s="4"/>
    </row>
    <row r="2873" spans="1:2" x14ac:dyDescent="0.15">
      <c r="A2873" s="4"/>
      <c r="B2873" s="4"/>
    </row>
    <row r="2874" spans="1:2" x14ac:dyDescent="0.15">
      <c r="A2874" s="4"/>
      <c r="B2874" s="4"/>
    </row>
    <row r="2875" spans="1:2" x14ac:dyDescent="0.15">
      <c r="A2875" s="4"/>
      <c r="B2875" s="4"/>
    </row>
    <row r="2876" spans="1:2" x14ac:dyDescent="0.15">
      <c r="A2876" s="4"/>
      <c r="B2876" s="4"/>
    </row>
    <row r="2877" spans="1:2" x14ac:dyDescent="0.15">
      <c r="A2877" s="4"/>
      <c r="B2877" s="4"/>
    </row>
    <row r="2878" spans="1:2" x14ac:dyDescent="0.15">
      <c r="A2878" s="4"/>
      <c r="B2878" s="4"/>
    </row>
    <row r="2879" spans="1:2" x14ac:dyDescent="0.15">
      <c r="A2879" s="4"/>
      <c r="B2879" s="4"/>
    </row>
    <row r="2880" spans="1:2" x14ac:dyDescent="0.15">
      <c r="A2880" s="4"/>
      <c r="B2880" s="4"/>
    </row>
    <row r="2881" spans="1:2" x14ac:dyDescent="0.15">
      <c r="A2881" s="4"/>
      <c r="B2881" s="4"/>
    </row>
    <row r="2882" spans="1:2" x14ac:dyDescent="0.15">
      <c r="A2882" s="4"/>
      <c r="B2882" s="4"/>
    </row>
    <row r="2883" spans="1:2" x14ac:dyDescent="0.15">
      <c r="A2883" s="4"/>
      <c r="B2883" s="4"/>
    </row>
    <row r="2884" spans="1:2" x14ac:dyDescent="0.15">
      <c r="A2884" s="4"/>
      <c r="B2884" s="4"/>
    </row>
    <row r="2885" spans="1:2" x14ac:dyDescent="0.15">
      <c r="A2885" s="4"/>
      <c r="B2885" s="4"/>
    </row>
    <row r="2886" spans="1:2" x14ac:dyDescent="0.15">
      <c r="A2886" s="4"/>
      <c r="B2886" s="4"/>
    </row>
    <row r="2887" spans="1:2" x14ac:dyDescent="0.15">
      <c r="A2887" s="4"/>
      <c r="B2887" s="4"/>
    </row>
    <row r="2888" spans="1:2" x14ac:dyDescent="0.15">
      <c r="A2888" s="4"/>
      <c r="B2888" s="4"/>
    </row>
    <row r="2889" spans="1:2" x14ac:dyDescent="0.15">
      <c r="A2889" s="4"/>
      <c r="B2889" s="4"/>
    </row>
    <row r="2890" spans="1:2" x14ac:dyDescent="0.15">
      <c r="A2890" s="4"/>
      <c r="B2890" s="4"/>
    </row>
    <row r="2891" spans="1:2" x14ac:dyDescent="0.15">
      <c r="A2891" s="4"/>
      <c r="B2891" s="4"/>
    </row>
    <row r="2892" spans="1:2" x14ac:dyDescent="0.15">
      <c r="A2892" s="4"/>
      <c r="B2892" s="4"/>
    </row>
    <row r="2893" spans="1:2" x14ac:dyDescent="0.15">
      <c r="A2893" s="4"/>
      <c r="B2893" s="4"/>
    </row>
    <row r="2894" spans="1:2" x14ac:dyDescent="0.15">
      <c r="A2894" s="4"/>
      <c r="B2894" s="4"/>
    </row>
    <row r="2895" spans="1:2" x14ac:dyDescent="0.15">
      <c r="A2895" s="4"/>
      <c r="B2895" s="4"/>
    </row>
    <row r="2896" spans="1:2" x14ac:dyDescent="0.15">
      <c r="A2896" s="4"/>
      <c r="B2896" s="4"/>
    </row>
    <row r="2897" spans="1:2" x14ac:dyDescent="0.15">
      <c r="A2897" s="4"/>
      <c r="B2897" s="4"/>
    </row>
    <row r="2898" spans="1:2" x14ac:dyDescent="0.15">
      <c r="A2898" s="4"/>
      <c r="B2898" s="4"/>
    </row>
    <row r="2899" spans="1:2" x14ac:dyDescent="0.15">
      <c r="A2899" s="4"/>
      <c r="B2899" s="4"/>
    </row>
    <row r="2900" spans="1:2" x14ac:dyDescent="0.15">
      <c r="A2900" s="4"/>
      <c r="B2900" s="4"/>
    </row>
    <row r="2901" spans="1:2" x14ac:dyDescent="0.15">
      <c r="A2901" s="4"/>
      <c r="B2901" s="4"/>
    </row>
    <row r="2902" spans="1:2" x14ac:dyDescent="0.15">
      <c r="A2902" s="4"/>
      <c r="B2902" s="4"/>
    </row>
    <row r="2903" spans="1:2" x14ac:dyDescent="0.15">
      <c r="A2903" s="4"/>
      <c r="B2903" s="4"/>
    </row>
    <row r="2904" spans="1:2" x14ac:dyDescent="0.15">
      <c r="A2904" s="4"/>
      <c r="B2904" s="4"/>
    </row>
    <row r="2905" spans="1:2" x14ac:dyDescent="0.15">
      <c r="A2905" s="4"/>
      <c r="B2905" s="4"/>
    </row>
    <row r="2906" spans="1:2" x14ac:dyDescent="0.15">
      <c r="A2906" s="4"/>
      <c r="B2906" s="4"/>
    </row>
    <row r="2907" spans="1:2" x14ac:dyDescent="0.15">
      <c r="A2907" s="4"/>
      <c r="B2907" s="4"/>
    </row>
    <row r="2908" spans="1:2" x14ac:dyDescent="0.15">
      <c r="A2908" s="4"/>
      <c r="B2908" s="4"/>
    </row>
    <row r="2909" spans="1:2" x14ac:dyDescent="0.15">
      <c r="A2909" s="4"/>
      <c r="B2909" s="4"/>
    </row>
    <row r="2910" spans="1:2" x14ac:dyDescent="0.15">
      <c r="A2910" s="4"/>
      <c r="B2910" s="4"/>
    </row>
    <row r="2911" spans="1:2" x14ac:dyDescent="0.15">
      <c r="A2911" s="4"/>
      <c r="B2911" s="4"/>
    </row>
    <row r="2912" spans="1:2" x14ac:dyDescent="0.15">
      <c r="A2912" s="4"/>
      <c r="B2912" s="4"/>
    </row>
    <row r="2913" spans="1:2" x14ac:dyDescent="0.15">
      <c r="A2913" s="4"/>
      <c r="B2913" s="4"/>
    </row>
    <row r="2914" spans="1:2" x14ac:dyDescent="0.15">
      <c r="A2914" s="4"/>
      <c r="B2914" s="4"/>
    </row>
    <row r="2915" spans="1:2" x14ac:dyDescent="0.15">
      <c r="A2915" s="4"/>
      <c r="B2915" s="4"/>
    </row>
    <row r="2916" spans="1:2" x14ac:dyDescent="0.15">
      <c r="A2916" s="4"/>
      <c r="B2916" s="4"/>
    </row>
    <row r="2917" spans="1:2" x14ac:dyDescent="0.15">
      <c r="A2917" s="4"/>
      <c r="B2917" s="4"/>
    </row>
    <row r="2918" spans="1:2" x14ac:dyDescent="0.15">
      <c r="A2918" s="4"/>
      <c r="B2918" s="4"/>
    </row>
    <row r="2919" spans="1:2" x14ac:dyDescent="0.15">
      <c r="A2919" s="4"/>
      <c r="B2919" s="4"/>
    </row>
    <row r="2920" spans="1:2" x14ac:dyDescent="0.15">
      <c r="A2920" s="4"/>
      <c r="B2920" s="4"/>
    </row>
    <row r="2921" spans="1:2" x14ac:dyDescent="0.15">
      <c r="A2921" s="4"/>
      <c r="B2921" s="4"/>
    </row>
    <row r="2922" spans="1:2" x14ac:dyDescent="0.15">
      <c r="A2922" s="4"/>
      <c r="B2922" s="4"/>
    </row>
    <row r="2923" spans="1:2" x14ac:dyDescent="0.15">
      <c r="A2923" s="4"/>
      <c r="B2923" s="4"/>
    </row>
    <row r="2924" spans="1:2" x14ac:dyDescent="0.15">
      <c r="A2924" s="4"/>
      <c r="B2924" s="4"/>
    </row>
    <row r="2925" spans="1:2" x14ac:dyDescent="0.15">
      <c r="A2925" s="4"/>
      <c r="B2925" s="4"/>
    </row>
    <row r="2926" spans="1:2" x14ac:dyDescent="0.15">
      <c r="A2926" s="4"/>
      <c r="B2926" s="4"/>
    </row>
    <row r="2927" spans="1:2" x14ac:dyDescent="0.15">
      <c r="A2927" s="4"/>
      <c r="B2927" s="4"/>
    </row>
    <row r="2928" spans="1:2" x14ac:dyDescent="0.15">
      <c r="A2928" s="4"/>
      <c r="B2928" s="4"/>
    </row>
    <row r="2929" spans="1:2" x14ac:dyDescent="0.15">
      <c r="A2929" s="4"/>
      <c r="B2929" s="4"/>
    </row>
    <row r="2930" spans="1:2" x14ac:dyDescent="0.15">
      <c r="A2930" s="4"/>
      <c r="B2930" s="4"/>
    </row>
    <row r="2931" spans="1:2" x14ac:dyDescent="0.15">
      <c r="A2931" s="4"/>
      <c r="B2931" s="4"/>
    </row>
    <row r="2932" spans="1:2" x14ac:dyDescent="0.15">
      <c r="A2932" s="4"/>
      <c r="B2932" s="4"/>
    </row>
    <row r="2933" spans="1:2" x14ac:dyDescent="0.15">
      <c r="A2933" s="4"/>
      <c r="B2933" s="4"/>
    </row>
    <row r="2934" spans="1:2" x14ac:dyDescent="0.15">
      <c r="A2934" s="4"/>
      <c r="B2934" s="4"/>
    </row>
    <row r="2935" spans="1:2" x14ac:dyDescent="0.15">
      <c r="A2935" s="4"/>
      <c r="B2935" s="4"/>
    </row>
    <row r="2936" spans="1:2" x14ac:dyDescent="0.15">
      <c r="A2936" s="4"/>
      <c r="B2936" s="4"/>
    </row>
    <row r="2937" spans="1:2" x14ac:dyDescent="0.15">
      <c r="A2937" s="4"/>
      <c r="B2937" s="4"/>
    </row>
    <row r="2938" spans="1:2" x14ac:dyDescent="0.15">
      <c r="A2938" s="4"/>
      <c r="B2938" s="4"/>
    </row>
    <row r="2939" spans="1:2" x14ac:dyDescent="0.15">
      <c r="A2939" s="4"/>
      <c r="B2939" s="4"/>
    </row>
    <row r="2940" spans="1:2" x14ac:dyDescent="0.15">
      <c r="A2940" s="4"/>
      <c r="B2940" s="4"/>
    </row>
    <row r="2941" spans="1:2" x14ac:dyDescent="0.15">
      <c r="A2941" s="4"/>
      <c r="B2941" s="4"/>
    </row>
    <row r="2942" spans="1:2" x14ac:dyDescent="0.15">
      <c r="A2942" s="4"/>
      <c r="B2942" s="4"/>
    </row>
    <row r="2943" spans="1:2" x14ac:dyDescent="0.15">
      <c r="A2943" s="4"/>
      <c r="B2943" s="4"/>
    </row>
    <row r="2944" spans="1:2" x14ac:dyDescent="0.15">
      <c r="A2944" s="4"/>
      <c r="B2944" s="4"/>
    </row>
    <row r="2945" spans="1:2" x14ac:dyDescent="0.15">
      <c r="A2945" s="4"/>
      <c r="B2945" s="4"/>
    </row>
    <row r="2946" spans="1:2" x14ac:dyDescent="0.15">
      <c r="A2946" s="4"/>
      <c r="B2946" s="4"/>
    </row>
    <row r="2947" spans="1:2" x14ac:dyDescent="0.15">
      <c r="A2947" s="4"/>
      <c r="B2947" s="4"/>
    </row>
    <row r="2948" spans="1:2" x14ac:dyDescent="0.15">
      <c r="A2948" s="4"/>
      <c r="B2948" s="4"/>
    </row>
    <row r="2949" spans="1:2" x14ac:dyDescent="0.15">
      <c r="A2949" s="4"/>
      <c r="B2949" s="4"/>
    </row>
    <row r="2950" spans="1:2" x14ac:dyDescent="0.15">
      <c r="A2950" s="4"/>
      <c r="B2950" s="4"/>
    </row>
    <row r="2951" spans="1:2" x14ac:dyDescent="0.15">
      <c r="A2951" s="4"/>
      <c r="B2951" s="4"/>
    </row>
    <row r="2952" spans="1:2" x14ac:dyDescent="0.15">
      <c r="A2952" s="4"/>
      <c r="B2952" s="4"/>
    </row>
    <row r="2953" spans="1:2" x14ac:dyDescent="0.15">
      <c r="A2953" s="4"/>
      <c r="B2953" s="4"/>
    </row>
    <row r="2954" spans="1:2" x14ac:dyDescent="0.15">
      <c r="A2954" s="4"/>
      <c r="B2954" s="4"/>
    </row>
    <row r="2955" spans="1:2" x14ac:dyDescent="0.15">
      <c r="A2955" s="4"/>
      <c r="B2955" s="4"/>
    </row>
    <row r="2956" spans="1:2" x14ac:dyDescent="0.15">
      <c r="A2956" s="4"/>
      <c r="B2956" s="4"/>
    </row>
    <row r="2957" spans="1:2" x14ac:dyDescent="0.15">
      <c r="A2957" s="4"/>
      <c r="B2957" s="4"/>
    </row>
    <row r="2958" spans="1:2" x14ac:dyDescent="0.15">
      <c r="A2958" s="4"/>
      <c r="B2958" s="4"/>
    </row>
    <row r="2959" spans="1:2" x14ac:dyDescent="0.15">
      <c r="A2959" s="4"/>
      <c r="B2959" s="4"/>
    </row>
    <row r="2960" spans="1:2" x14ac:dyDescent="0.15">
      <c r="A2960" s="4"/>
      <c r="B2960" s="4"/>
    </row>
    <row r="2961" spans="1:2" x14ac:dyDescent="0.15">
      <c r="A2961" s="4"/>
      <c r="B2961" s="4"/>
    </row>
    <row r="2962" spans="1:2" x14ac:dyDescent="0.15">
      <c r="A2962" s="4"/>
      <c r="B2962" s="4"/>
    </row>
    <row r="2963" spans="1:2" x14ac:dyDescent="0.15">
      <c r="A2963" s="4"/>
      <c r="B2963" s="4"/>
    </row>
    <row r="2964" spans="1:2" x14ac:dyDescent="0.15">
      <c r="A2964" s="4"/>
      <c r="B2964" s="4"/>
    </row>
    <row r="2965" spans="1:2" x14ac:dyDescent="0.15">
      <c r="A2965" s="4"/>
      <c r="B2965" s="4"/>
    </row>
    <row r="2966" spans="1:2" x14ac:dyDescent="0.15">
      <c r="A2966" s="4"/>
      <c r="B2966" s="4"/>
    </row>
    <row r="2967" spans="1:2" x14ac:dyDescent="0.15">
      <c r="A2967" s="4"/>
      <c r="B2967" s="4"/>
    </row>
    <row r="2968" spans="1:2" x14ac:dyDescent="0.15">
      <c r="A2968" s="4"/>
      <c r="B2968" s="4"/>
    </row>
    <row r="2969" spans="1:2" x14ac:dyDescent="0.15">
      <c r="A2969" s="4"/>
      <c r="B2969" s="4"/>
    </row>
    <row r="2970" spans="1:2" x14ac:dyDescent="0.15">
      <c r="A2970" s="4"/>
      <c r="B2970" s="4"/>
    </row>
    <row r="2971" spans="1:2" x14ac:dyDescent="0.15">
      <c r="A2971" s="4"/>
      <c r="B2971" s="4"/>
    </row>
    <row r="2972" spans="1:2" x14ac:dyDescent="0.15">
      <c r="A2972" s="4"/>
      <c r="B2972" s="4"/>
    </row>
    <row r="2973" spans="1:2" x14ac:dyDescent="0.15">
      <c r="A2973" s="4"/>
      <c r="B2973" s="4"/>
    </row>
    <row r="2974" spans="1:2" x14ac:dyDescent="0.15">
      <c r="A2974" s="4"/>
      <c r="B2974" s="4"/>
    </row>
    <row r="2975" spans="1:2" x14ac:dyDescent="0.15">
      <c r="A2975" s="4"/>
      <c r="B2975" s="4"/>
    </row>
    <row r="2976" spans="1:2" x14ac:dyDescent="0.15">
      <c r="A2976" s="4"/>
      <c r="B2976" s="4"/>
    </row>
    <row r="2977" spans="1:2" x14ac:dyDescent="0.15">
      <c r="A2977" s="4"/>
      <c r="B2977" s="4"/>
    </row>
    <row r="2978" spans="1:2" x14ac:dyDescent="0.15">
      <c r="A2978" s="4"/>
      <c r="B2978" s="4"/>
    </row>
    <row r="2979" spans="1:2" x14ac:dyDescent="0.15">
      <c r="A2979" s="4"/>
      <c r="B2979" s="4"/>
    </row>
    <row r="2980" spans="1:2" x14ac:dyDescent="0.15">
      <c r="A2980" s="4"/>
      <c r="B2980" s="4"/>
    </row>
    <row r="2981" spans="1:2" x14ac:dyDescent="0.15">
      <c r="A2981" s="4"/>
      <c r="B2981" s="4"/>
    </row>
    <row r="2982" spans="1:2" x14ac:dyDescent="0.15">
      <c r="A2982" s="4"/>
      <c r="B2982" s="4"/>
    </row>
    <row r="2983" spans="1:2" x14ac:dyDescent="0.15">
      <c r="A2983" s="4"/>
      <c r="B2983" s="4"/>
    </row>
    <row r="2984" spans="1:2" x14ac:dyDescent="0.15">
      <c r="A2984" s="4"/>
      <c r="B2984" s="4"/>
    </row>
    <row r="2985" spans="1:2" x14ac:dyDescent="0.15">
      <c r="A2985" s="4"/>
      <c r="B2985" s="4"/>
    </row>
    <row r="2986" spans="1:2" x14ac:dyDescent="0.15">
      <c r="A2986" s="4"/>
      <c r="B2986" s="4"/>
    </row>
    <row r="2987" spans="1:2" x14ac:dyDescent="0.15">
      <c r="A2987" s="4"/>
      <c r="B2987" s="4"/>
    </row>
    <row r="2988" spans="1:2" x14ac:dyDescent="0.15">
      <c r="A2988" s="4"/>
      <c r="B2988" s="4"/>
    </row>
    <row r="2989" spans="1:2" x14ac:dyDescent="0.15">
      <c r="A2989" s="4"/>
      <c r="B2989" s="4"/>
    </row>
    <row r="2990" spans="1:2" x14ac:dyDescent="0.15">
      <c r="A2990" s="4"/>
      <c r="B2990" s="4"/>
    </row>
    <row r="2991" spans="1:2" x14ac:dyDescent="0.15">
      <c r="A2991" s="4"/>
      <c r="B2991" s="4"/>
    </row>
    <row r="2992" spans="1:2" x14ac:dyDescent="0.15">
      <c r="A2992" s="4"/>
      <c r="B2992" s="4"/>
    </row>
    <row r="2993" spans="1:2" x14ac:dyDescent="0.15">
      <c r="A2993" s="4"/>
      <c r="B2993" s="4"/>
    </row>
    <row r="2994" spans="1:2" x14ac:dyDescent="0.15">
      <c r="A2994" s="4"/>
      <c r="B2994" s="4"/>
    </row>
    <row r="2995" spans="1:2" x14ac:dyDescent="0.15">
      <c r="A2995" s="4"/>
      <c r="B2995" s="4"/>
    </row>
    <row r="2996" spans="1:2" x14ac:dyDescent="0.15">
      <c r="A2996" s="4"/>
      <c r="B2996" s="4"/>
    </row>
    <row r="2997" spans="1:2" x14ac:dyDescent="0.15">
      <c r="A2997" s="4"/>
      <c r="B2997" s="4"/>
    </row>
    <row r="2998" spans="1:2" x14ac:dyDescent="0.15">
      <c r="A2998" s="4"/>
      <c r="B2998" s="4"/>
    </row>
    <row r="2999" spans="1:2" x14ac:dyDescent="0.15">
      <c r="A2999" s="4"/>
      <c r="B2999" s="4"/>
    </row>
    <row r="3000" spans="1:2" x14ac:dyDescent="0.15">
      <c r="A3000" s="4"/>
      <c r="B3000" s="4"/>
    </row>
    <row r="3001" spans="1:2" x14ac:dyDescent="0.15">
      <c r="A3001" s="4"/>
      <c r="B3001" s="4"/>
    </row>
    <row r="3002" spans="1:2" x14ac:dyDescent="0.15">
      <c r="A3002" s="4"/>
      <c r="B3002" s="4"/>
    </row>
    <row r="3003" spans="1:2" x14ac:dyDescent="0.15">
      <c r="A3003" s="4"/>
      <c r="B3003" s="4"/>
    </row>
    <row r="3004" spans="1:2" x14ac:dyDescent="0.15">
      <c r="A3004" s="4"/>
      <c r="B3004" s="4"/>
    </row>
    <row r="3005" spans="1:2" x14ac:dyDescent="0.15">
      <c r="A3005" s="4"/>
      <c r="B3005" s="4"/>
    </row>
    <row r="3006" spans="1:2" x14ac:dyDescent="0.15">
      <c r="A3006" s="4"/>
      <c r="B3006" s="4"/>
    </row>
    <row r="3007" spans="1:2" x14ac:dyDescent="0.15">
      <c r="A3007" s="4"/>
      <c r="B3007" s="4"/>
    </row>
    <row r="3008" spans="1:2" x14ac:dyDescent="0.15">
      <c r="A3008" s="4"/>
      <c r="B3008" s="4"/>
    </row>
    <row r="3009" spans="1:2" x14ac:dyDescent="0.15">
      <c r="A3009" s="4"/>
      <c r="B3009" s="4"/>
    </row>
    <row r="3010" spans="1:2" x14ac:dyDescent="0.15">
      <c r="A3010" s="4"/>
      <c r="B3010" s="4"/>
    </row>
    <row r="3011" spans="1:2" x14ac:dyDescent="0.15">
      <c r="A3011" s="4"/>
      <c r="B3011" s="4"/>
    </row>
    <row r="3012" spans="1:2" x14ac:dyDescent="0.15">
      <c r="A3012" s="4"/>
      <c r="B3012" s="4"/>
    </row>
    <row r="3013" spans="1:2" x14ac:dyDescent="0.15">
      <c r="A3013" s="4"/>
      <c r="B3013" s="4"/>
    </row>
    <row r="3014" spans="1:2" x14ac:dyDescent="0.15">
      <c r="A3014" s="4"/>
      <c r="B3014" s="4"/>
    </row>
    <row r="3015" spans="1:2" x14ac:dyDescent="0.15">
      <c r="A3015" s="4"/>
      <c r="B3015" s="4"/>
    </row>
    <row r="3016" spans="1:2" x14ac:dyDescent="0.15">
      <c r="A3016" s="4"/>
      <c r="B3016" s="4"/>
    </row>
    <row r="3017" spans="1:2" x14ac:dyDescent="0.15">
      <c r="A3017" s="4"/>
      <c r="B3017" s="4"/>
    </row>
    <row r="3018" spans="1:2" x14ac:dyDescent="0.15">
      <c r="A3018" s="4"/>
      <c r="B3018" s="4"/>
    </row>
    <row r="3019" spans="1:2" x14ac:dyDescent="0.15">
      <c r="A3019" s="4"/>
      <c r="B3019" s="4"/>
    </row>
    <row r="3020" spans="1:2" x14ac:dyDescent="0.15">
      <c r="A3020" s="4"/>
      <c r="B3020" s="4"/>
    </row>
    <row r="3021" spans="1:2" x14ac:dyDescent="0.15">
      <c r="A3021" s="4"/>
      <c r="B3021" s="4"/>
    </row>
    <row r="3022" spans="1:2" x14ac:dyDescent="0.15">
      <c r="A3022" s="4"/>
      <c r="B3022" s="4"/>
    </row>
    <row r="3023" spans="1:2" x14ac:dyDescent="0.15">
      <c r="A3023" s="4"/>
      <c r="B3023" s="4"/>
    </row>
    <row r="3024" spans="1:2" x14ac:dyDescent="0.15">
      <c r="A3024" s="4"/>
      <c r="B3024" s="4"/>
    </row>
    <row r="3025" spans="1:2" x14ac:dyDescent="0.15">
      <c r="A3025" s="4"/>
      <c r="B3025" s="4"/>
    </row>
    <row r="3026" spans="1:2" x14ac:dyDescent="0.15">
      <c r="A3026" s="4"/>
      <c r="B3026" s="4"/>
    </row>
    <row r="3027" spans="1:2" x14ac:dyDescent="0.15">
      <c r="A3027" s="4"/>
      <c r="B3027" s="4"/>
    </row>
    <row r="3028" spans="1:2" x14ac:dyDescent="0.15">
      <c r="A3028" s="4"/>
      <c r="B3028" s="4"/>
    </row>
    <row r="3029" spans="1:2" x14ac:dyDescent="0.15">
      <c r="A3029" s="4"/>
      <c r="B3029" s="4"/>
    </row>
    <row r="3030" spans="1:2" x14ac:dyDescent="0.15">
      <c r="A3030" s="4"/>
      <c r="B3030" s="4"/>
    </row>
    <row r="3031" spans="1:2" x14ac:dyDescent="0.15">
      <c r="A3031" s="4"/>
      <c r="B3031" s="4"/>
    </row>
    <row r="3032" spans="1:2" x14ac:dyDescent="0.15">
      <c r="A3032" s="4"/>
      <c r="B3032" s="4"/>
    </row>
    <row r="3033" spans="1:2" x14ac:dyDescent="0.15">
      <c r="A3033" s="4"/>
      <c r="B3033" s="4"/>
    </row>
    <row r="3034" spans="1:2" x14ac:dyDescent="0.15">
      <c r="A3034" s="4"/>
      <c r="B3034" s="4"/>
    </row>
    <row r="3035" spans="1:2" x14ac:dyDescent="0.15">
      <c r="A3035" s="4"/>
      <c r="B3035" s="4"/>
    </row>
    <row r="3036" spans="1:2" x14ac:dyDescent="0.15">
      <c r="A3036" s="4"/>
      <c r="B3036" s="4"/>
    </row>
    <row r="3037" spans="1:2" x14ac:dyDescent="0.15">
      <c r="A3037" s="4"/>
      <c r="B3037" s="4"/>
    </row>
    <row r="3038" spans="1:2" x14ac:dyDescent="0.15">
      <c r="A3038" s="4"/>
      <c r="B3038" s="4"/>
    </row>
    <row r="3039" spans="1:2" x14ac:dyDescent="0.15">
      <c r="A3039" s="4"/>
      <c r="B3039" s="4"/>
    </row>
    <row r="3040" spans="1:2" x14ac:dyDescent="0.15">
      <c r="A3040" s="4"/>
      <c r="B3040" s="4"/>
    </row>
    <row r="3041" spans="1:2" x14ac:dyDescent="0.15">
      <c r="A3041" s="4"/>
      <c r="B3041" s="4"/>
    </row>
    <row r="3042" spans="1:2" x14ac:dyDescent="0.15">
      <c r="A3042" s="4"/>
      <c r="B3042" s="4"/>
    </row>
    <row r="3043" spans="1:2" x14ac:dyDescent="0.15">
      <c r="A3043" s="4"/>
      <c r="B3043" s="4"/>
    </row>
    <row r="3044" spans="1:2" x14ac:dyDescent="0.15">
      <c r="A3044" s="4"/>
      <c r="B3044" s="4"/>
    </row>
    <row r="3045" spans="1:2" x14ac:dyDescent="0.15">
      <c r="A3045" s="4"/>
      <c r="B3045" s="4"/>
    </row>
    <row r="3046" spans="1:2" x14ac:dyDescent="0.15">
      <c r="A3046" s="4"/>
      <c r="B3046" s="4"/>
    </row>
    <row r="3047" spans="1:2" x14ac:dyDescent="0.15">
      <c r="A3047" s="4"/>
      <c r="B3047" s="4"/>
    </row>
    <row r="3048" spans="1:2" x14ac:dyDescent="0.15">
      <c r="A3048" s="4"/>
      <c r="B3048" s="4"/>
    </row>
    <row r="3049" spans="1:2" x14ac:dyDescent="0.15">
      <c r="A3049" s="4"/>
      <c r="B3049" s="4"/>
    </row>
    <row r="3050" spans="1:2" x14ac:dyDescent="0.15">
      <c r="A3050" s="4"/>
      <c r="B3050" s="4"/>
    </row>
    <row r="3051" spans="1:2" x14ac:dyDescent="0.15">
      <c r="A3051" s="4"/>
      <c r="B3051" s="4"/>
    </row>
    <row r="3052" spans="1:2" x14ac:dyDescent="0.15">
      <c r="A3052" s="4"/>
      <c r="B3052" s="4"/>
    </row>
    <row r="3053" spans="1:2" x14ac:dyDescent="0.15">
      <c r="A3053" s="4"/>
      <c r="B3053" s="4"/>
    </row>
    <row r="3054" spans="1:2" x14ac:dyDescent="0.15">
      <c r="A3054" s="4"/>
      <c r="B3054" s="4"/>
    </row>
    <row r="3055" spans="1:2" x14ac:dyDescent="0.15">
      <c r="A3055" s="4"/>
      <c r="B3055" s="4"/>
    </row>
    <row r="3056" spans="1:2" x14ac:dyDescent="0.15">
      <c r="A3056" s="4"/>
      <c r="B3056" s="4"/>
    </row>
    <row r="3057" spans="1:2" x14ac:dyDescent="0.15">
      <c r="A3057" s="4"/>
      <c r="B3057" s="4"/>
    </row>
    <row r="3058" spans="1:2" x14ac:dyDescent="0.15">
      <c r="A3058" s="4"/>
      <c r="B3058" s="4"/>
    </row>
    <row r="3059" spans="1:2" x14ac:dyDescent="0.15">
      <c r="A3059" s="4"/>
      <c r="B3059" s="4"/>
    </row>
    <row r="3060" spans="1:2" x14ac:dyDescent="0.15">
      <c r="A3060" s="4"/>
      <c r="B3060" s="4"/>
    </row>
    <row r="3061" spans="1:2" x14ac:dyDescent="0.15">
      <c r="A3061" s="4"/>
      <c r="B3061" s="4"/>
    </row>
    <row r="3062" spans="1:2" x14ac:dyDescent="0.15">
      <c r="A3062" s="4"/>
      <c r="B3062" s="4"/>
    </row>
    <row r="3063" spans="1:2" x14ac:dyDescent="0.15">
      <c r="A3063" s="4"/>
      <c r="B3063" s="4"/>
    </row>
    <row r="3064" spans="1:2" x14ac:dyDescent="0.15">
      <c r="A3064" s="4"/>
      <c r="B3064" s="4"/>
    </row>
    <row r="3065" spans="1:2" x14ac:dyDescent="0.15">
      <c r="A3065" s="4"/>
      <c r="B3065" s="4"/>
    </row>
    <row r="3066" spans="1:2" x14ac:dyDescent="0.15">
      <c r="A3066" s="4"/>
      <c r="B3066" s="4"/>
    </row>
    <row r="3067" spans="1:2" x14ac:dyDescent="0.15">
      <c r="A3067" s="4"/>
      <c r="B3067" s="4"/>
    </row>
    <row r="3068" spans="1:2" x14ac:dyDescent="0.15">
      <c r="A3068" s="4"/>
      <c r="B3068" s="4"/>
    </row>
    <row r="3069" spans="1:2" x14ac:dyDescent="0.15">
      <c r="A3069" s="4"/>
      <c r="B3069" s="4"/>
    </row>
    <row r="3070" spans="1:2" x14ac:dyDescent="0.15">
      <c r="A3070" s="4"/>
      <c r="B3070" s="4"/>
    </row>
    <row r="3071" spans="1:2" x14ac:dyDescent="0.15">
      <c r="A3071" s="4"/>
      <c r="B3071" s="4"/>
    </row>
    <row r="3072" spans="1:2" x14ac:dyDescent="0.15">
      <c r="A3072" s="4"/>
      <c r="B3072" s="4"/>
    </row>
    <row r="3073" spans="1:2" x14ac:dyDescent="0.15">
      <c r="A3073" s="4"/>
      <c r="B3073" s="4"/>
    </row>
    <row r="3074" spans="1:2" x14ac:dyDescent="0.15">
      <c r="A3074" s="4"/>
      <c r="B3074" s="4"/>
    </row>
    <row r="3075" spans="1:2" x14ac:dyDescent="0.15">
      <c r="A3075" s="4"/>
      <c r="B3075" s="4"/>
    </row>
    <row r="3076" spans="1:2" x14ac:dyDescent="0.15">
      <c r="A3076" s="4"/>
      <c r="B3076" s="4"/>
    </row>
    <row r="3077" spans="1:2" x14ac:dyDescent="0.15">
      <c r="A3077" s="4"/>
      <c r="B3077" s="4"/>
    </row>
    <row r="3078" spans="1:2" x14ac:dyDescent="0.15">
      <c r="A3078" s="4"/>
      <c r="B3078" s="4"/>
    </row>
    <row r="3079" spans="1:2" x14ac:dyDescent="0.15">
      <c r="A3079" s="4"/>
      <c r="B3079" s="4"/>
    </row>
    <row r="3080" spans="1:2" x14ac:dyDescent="0.15">
      <c r="A3080" s="4"/>
      <c r="B3080" s="4"/>
    </row>
    <row r="3081" spans="1:2" x14ac:dyDescent="0.15">
      <c r="A3081" s="4"/>
      <c r="B3081" s="4"/>
    </row>
    <row r="3082" spans="1:2" x14ac:dyDescent="0.15">
      <c r="A3082" s="4"/>
      <c r="B3082" s="4"/>
    </row>
    <row r="3083" spans="1:2" x14ac:dyDescent="0.15">
      <c r="A3083" s="4"/>
      <c r="B3083" s="4"/>
    </row>
    <row r="3084" spans="1:2" x14ac:dyDescent="0.15">
      <c r="A3084" s="4"/>
      <c r="B3084" s="4"/>
    </row>
    <row r="3085" spans="1:2" x14ac:dyDescent="0.15">
      <c r="A3085" s="4"/>
      <c r="B3085" s="4"/>
    </row>
    <row r="3086" spans="1:2" x14ac:dyDescent="0.15">
      <c r="A3086" s="4"/>
      <c r="B3086" s="4"/>
    </row>
    <row r="3087" spans="1:2" x14ac:dyDescent="0.15">
      <c r="A3087" s="4"/>
      <c r="B3087" s="4"/>
    </row>
    <row r="3088" spans="1:2" x14ac:dyDescent="0.15">
      <c r="A3088" s="4"/>
      <c r="B3088" s="4"/>
    </row>
    <row r="3089" spans="1:2" x14ac:dyDescent="0.15">
      <c r="A3089" s="4"/>
      <c r="B3089" s="4"/>
    </row>
    <row r="3090" spans="1:2" x14ac:dyDescent="0.15">
      <c r="A3090" s="4"/>
      <c r="B3090" s="4"/>
    </row>
    <row r="3091" spans="1:2" x14ac:dyDescent="0.15">
      <c r="A3091" s="4"/>
      <c r="B3091" s="4"/>
    </row>
    <row r="3092" spans="1:2" x14ac:dyDescent="0.15">
      <c r="A3092" s="4"/>
      <c r="B3092" s="4"/>
    </row>
    <row r="3093" spans="1:2" x14ac:dyDescent="0.15">
      <c r="A3093" s="4"/>
      <c r="B3093" s="4"/>
    </row>
    <row r="3094" spans="1:2" x14ac:dyDescent="0.15">
      <c r="A3094" s="4"/>
      <c r="B3094" s="4"/>
    </row>
    <row r="3095" spans="1:2" x14ac:dyDescent="0.15">
      <c r="A3095" s="4"/>
      <c r="B3095" s="4"/>
    </row>
    <row r="3096" spans="1:2" x14ac:dyDescent="0.15">
      <c r="A3096" s="4"/>
      <c r="B3096" s="4"/>
    </row>
    <row r="3097" spans="1:2" x14ac:dyDescent="0.15">
      <c r="A3097" s="4"/>
      <c r="B3097" s="4"/>
    </row>
    <row r="3098" spans="1:2" x14ac:dyDescent="0.15">
      <c r="A3098" s="4"/>
      <c r="B3098" s="4"/>
    </row>
    <row r="3099" spans="1:2" x14ac:dyDescent="0.15">
      <c r="A3099" s="4"/>
      <c r="B3099" s="4"/>
    </row>
    <row r="3100" spans="1:2" x14ac:dyDescent="0.15">
      <c r="A3100" s="4"/>
      <c r="B3100" s="4"/>
    </row>
    <row r="3101" spans="1:2" x14ac:dyDescent="0.15">
      <c r="A3101" s="4"/>
      <c r="B3101" s="4"/>
    </row>
    <row r="3102" spans="1:2" x14ac:dyDescent="0.15">
      <c r="A3102" s="4"/>
      <c r="B3102" s="4"/>
    </row>
    <row r="3103" spans="1:2" x14ac:dyDescent="0.15">
      <c r="A3103" s="4"/>
      <c r="B3103" s="4"/>
    </row>
    <row r="3104" spans="1:2" x14ac:dyDescent="0.15">
      <c r="A3104" s="4"/>
      <c r="B3104" s="4"/>
    </row>
    <row r="3105" spans="1:2" x14ac:dyDescent="0.15">
      <c r="A3105" s="4"/>
      <c r="B3105" s="4"/>
    </row>
    <row r="3106" spans="1:2" x14ac:dyDescent="0.15">
      <c r="A3106" s="4"/>
      <c r="B3106" s="4"/>
    </row>
    <row r="3107" spans="1:2" x14ac:dyDescent="0.15">
      <c r="A3107" s="4"/>
      <c r="B3107" s="4"/>
    </row>
    <row r="3108" spans="1:2" x14ac:dyDescent="0.15">
      <c r="A3108" s="4"/>
      <c r="B3108" s="4"/>
    </row>
    <row r="3109" spans="1:2" x14ac:dyDescent="0.15">
      <c r="A3109" s="4"/>
      <c r="B3109" s="4"/>
    </row>
    <row r="3110" spans="1:2" x14ac:dyDescent="0.15">
      <c r="A3110" s="4"/>
      <c r="B3110" s="4"/>
    </row>
    <row r="3111" spans="1:2" x14ac:dyDescent="0.15">
      <c r="A3111" s="4"/>
      <c r="B3111" s="4"/>
    </row>
    <row r="3112" spans="1:2" x14ac:dyDescent="0.15">
      <c r="A3112" s="4"/>
      <c r="B3112" s="4"/>
    </row>
    <row r="3113" spans="1:2" x14ac:dyDescent="0.15">
      <c r="A3113" s="4"/>
      <c r="B3113" s="4"/>
    </row>
    <row r="3114" spans="1:2" x14ac:dyDescent="0.15">
      <c r="A3114" s="4"/>
      <c r="B3114" s="4"/>
    </row>
    <row r="3115" spans="1:2" x14ac:dyDescent="0.15">
      <c r="A3115" s="4"/>
      <c r="B3115" s="4"/>
    </row>
    <row r="3116" spans="1:2" x14ac:dyDescent="0.15">
      <c r="A3116" s="4"/>
      <c r="B3116" s="4"/>
    </row>
    <row r="3117" spans="1:2" x14ac:dyDescent="0.15">
      <c r="A3117" s="4"/>
      <c r="B3117" s="4"/>
    </row>
    <row r="3118" spans="1:2" x14ac:dyDescent="0.15">
      <c r="A3118" s="4"/>
      <c r="B3118" s="4"/>
    </row>
    <row r="3119" spans="1:2" x14ac:dyDescent="0.15">
      <c r="A3119" s="4"/>
      <c r="B3119" s="4"/>
    </row>
    <row r="3120" spans="1:2" x14ac:dyDescent="0.15">
      <c r="A3120" s="4"/>
      <c r="B3120" s="4"/>
    </row>
    <row r="3121" spans="1:2" x14ac:dyDescent="0.15">
      <c r="A3121" s="4"/>
      <c r="B3121" s="4"/>
    </row>
    <row r="3122" spans="1:2" x14ac:dyDescent="0.15">
      <c r="A3122" s="4"/>
      <c r="B3122" s="4"/>
    </row>
    <row r="3123" spans="1:2" x14ac:dyDescent="0.15">
      <c r="A3123" s="4"/>
      <c r="B3123" s="4"/>
    </row>
    <row r="3124" spans="1:2" x14ac:dyDescent="0.15">
      <c r="A3124" s="4"/>
      <c r="B3124" s="4"/>
    </row>
    <row r="3125" spans="1:2" x14ac:dyDescent="0.15">
      <c r="A3125" s="4"/>
      <c r="B3125" s="4"/>
    </row>
    <row r="3126" spans="1:2" x14ac:dyDescent="0.15">
      <c r="A3126" s="4"/>
      <c r="B3126" s="4"/>
    </row>
    <row r="3127" spans="1:2" x14ac:dyDescent="0.15">
      <c r="A3127" s="4"/>
      <c r="B3127" s="4"/>
    </row>
    <row r="3128" spans="1:2" x14ac:dyDescent="0.15">
      <c r="A3128" s="4"/>
      <c r="B3128" s="4"/>
    </row>
    <row r="3129" spans="1:2" x14ac:dyDescent="0.15">
      <c r="A3129" s="4"/>
      <c r="B3129" s="4"/>
    </row>
    <row r="3130" spans="1:2" x14ac:dyDescent="0.15">
      <c r="A3130" s="4"/>
      <c r="B3130" s="4"/>
    </row>
    <row r="3131" spans="1:2" x14ac:dyDescent="0.15">
      <c r="A3131" s="4"/>
      <c r="B3131" s="4"/>
    </row>
    <row r="3132" spans="1:2" x14ac:dyDescent="0.15">
      <c r="A3132" s="4"/>
      <c r="B3132" s="4"/>
    </row>
    <row r="3133" spans="1:2" x14ac:dyDescent="0.15">
      <c r="A3133" s="4"/>
      <c r="B3133" s="4"/>
    </row>
    <row r="3134" spans="1:2" x14ac:dyDescent="0.15">
      <c r="A3134" s="4"/>
      <c r="B3134" s="4"/>
    </row>
    <row r="3135" spans="1:2" x14ac:dyDescent="0.15">
      <c r="A3135" s="4"/>
      <c r="B3135" s="4"/>
    </row>
    <row r="3136" spans="1:2" x14ac:dyDescent="0.15">
      <c r="A3136" s="4"/>
      <c r="B3136" s="4"/>
    </row>
    <row r="3137" spans="1:2" x14ac:dyDescent="0.15">
      <c r="A3137" s="4"/>
      <c r="B3137" s="4"/>
    </row>
    <row r="3138" spans="1:2" x14ac:dyDescent="0.15">
      <c r="A3138" s="4"/>
      <c r="B3138" s="4"/>
    </row>
    <row r="3139" spans="1:2" x14ac:dyDescent="0.15">
      <c r="A3139" s="4"/>
      <c r="B3139" s="4"/>
    </row>
    <row r="3140" spans="1:2" x14ac:dyDescent="0.15">
      <c r="A3140" s="4"/>
      <c r="B3140" s="4"/>
    </row>
    <row r="3141" spans="1:2" x14ac:dyDescent="0.15">
      <c r="A3141" s="4"/>
      <c r="B3141" s="4"/>
    </row>
    <row r="3142" spans="1:2" x14ac:dyDescent="0.15">
      <c r="A3142" s="4"/>
      <c r="B3142" s="4"/>
    </row>
    <row r="3143" spans="1:2" x14ac:dyDescent="0.15">
      <c r="A3143" s="4"/>
      <c r="B3143" s="4"/>
    </row>
    <row r="3144" spans="1:2" x14ac:dyDescent="0.15">
      <c r="A3144" s="4"/>
      <c r="B3144" s="4"/>
    </row>
    <row r="3145" spans="1:2" x14ac:dyDescent="0.15">
      <c r="A3145" s="4"/>
      <c r="B3145" s="4"/>
    </row>
    <row r="3146" spans="1:2" x14ac:dyDescent="0.15">
      <c r="A3146" s="4"/>
      <c r="B3146" s="4"/>
    </row>
    <row r="3147" spans="1:2" x14ac:dyDescent="0.15">
      <c r="A3147" s="4"/>
      <c r="B3147" s="4"/>
    </row>
    <row r="3148" spans="1:2" x14ac:dyDescent="0.15">
      <c r="A3148" s="4"/>
      <c r="B3148" s="4"/>
    </row>
    <row r="3149" spans="1:2" x14ac:dyDescent="0.15">
      <c r="A3149" s="4"/>
      <c r="B3149" s="4"/>
    </row>
    <row r="3150" spans="1:2" x14ac:dyDescent="0.15">
      <c r="A3150" s="4"/>
      <c r="B3150" s="4"/>
    </row>
    <row r="3151" spans="1:2" x14ac:dyDescent="0.15">
      <c r="A3151" s="4"/>
      <c r="B3151" s="4"/>
    </row>
    <row r="3152" spans="1:2" x14ac:dyDescent="0.15">
      <c r="A3152" s="4"/>
      <c r="B3152" s="4"/>
    </row>
    <row r="3153" spans="1:2" x14ac:dyDescent="0.15">
      <c r="A3153" s="4"/>
      <c r="B3153" s="4"/>
    </row>
    <row r="3154" spans="1:2" x14ac:dyDescent="0.15">
      <c r="A3154" s="4"/>
      <c r="B3154" s="4"/>
    </row>
    <row r="3155" spans="1:2" x14ac:dyDescent="0.15">
      <c r="A3155" s="4"/>
      <c r="B3155" s="4"/>
    </row>
    <row r="3156" spans="1:2" x14ac:dyDescent="0.15">
      <c r="A3156" s="4"/>
      <c r="B3156" s="4"/>
    </row>
    <row r="3157" spans="1:2" x14ac:dyDescent="0.15">
      <c r="A3157" s="4"/>
      <c r="B3157" s="4"/>
    </row>
    <row r="3158" spans="1:2" x14ac:dyDescent="0.15">
      <c r="A3158" s="4"/>
      <c r="B3158" s="4"/>
    </row>
    <row r="3159" spans="1:2" x14ac:dyDescent="0.15">
      <c r="A3159" s="4"/>
      <c r="B3159" s="4"/>
    </row>
    <row r="3160" spans="1:2" x14ac:dyDescent="0.15">
      <c r="A3160" s="4"/>
      <c r="B3160" s="4"/>
    </row>
    <row r="3161" spans="1:2" x14ac:dyDescent="0.15">
      <c r="A3161" s="4"/>
      <c r="B3161" s="4"/>
    </row>
    <row r="3162" spans="1:2" x14ac:dyDescent="0.15">
      <c r="A3162" s="4"/>
      <c r="B3162" s="4"/>
    </row>
    <row r="3163" spans="1:2" x14ac:dyDescent="0.15">
      <c r="A3163" s="4"/>
      <c r="B3163" s="4"/>
    </row>
    <row r="3164" spans="1:2" x14ac:dyDescent="0.15">
      <c r="A3164" s="4"/>
      <c r="B3164" s="4"/>
    </row>
    <row r="3165" spans="1:2" x14ac:dyDescent="0.15">
      <c r="A3165" s="4"/>
      <c r="B3165" s="4"/>
    </row>
    <row r="3166" spans="1:2" x14ac:dyDescent="0.15">
      <c r="A3166" s="4"/>
      <c r="B3166" s="4"/>
    </row>
    <row r="3167" spans="1:2" x14ac:dyDescent="0.15">
      <c r="A3167" s="4"/>
      <c r="B3167" s="4"/>
    </row>
    <row r="3168" spans="1:2" x14ac:dyDescent="0.15">
      <c r="A3168" s="4"/>
      <c r="B3168" s="4"/>
    </row>
    <row r="3169" spans="1:2" x14ac:dyDescent="0.15">
      <c r="A3169" s="4"/>
      <c r="B3169" s="4"/>
    </row>
    <row r="3170" spans="1:2" x14ac:dyDescent="0.15">
      <c r="A3170" s="4"/>
      <c r="B3170" s="4"/>
    </row>
    <row r="3171" spans="1:2" x14ac:dyDescent="0.15">
      <c r="A3171" s="4"/>
      <c r="B3171" s="4"/>
    </row>
    <row r="3172" spans="1:2" x14ac:dyDescent="0.15">
      <c r="A3172" s="4"/>
      <c r="B3172" s="4"/>
    </row>
    <row r="3173" spans="1:2" x14ac:dyDescent="0.15">
      <c r="A3173" s="4"/>
      <c r="B3173" s="4"/>
    </row>
    <row r="3174" spans="1:2" x14ac:dyDescent="0.15">
      <c r="A3174" s="4"/>
      <c r="B3174" s="4"/>
    </row>
    <row r="3175" spans="1:2" x14ac:dyDescent="0.15">
      <c r="A3175" s="4"/>
      <c r="B3175" s="4"/>
    </row>
    <row r="3176" spans="1:2" x14ac:dyDescent="0.15">
      <c r="A3176" s="4"/>
      <c r="B3176" s="4"/>
    </row>
    <row r="3177" spans="1:2" x14ac:dyDescent="0.15">
      <c r="A3177" s="4"/>
      <c r="B3177" s="4"/>
    </row>
    <row r="3178" spans="1:2" x14ac:dyDescent="0.15">
      <c r="A3178" s="4"/>
      <c r="B3178" s="4"/>
    </row>
    <row r="3179" spans="1:2" x14ac:dyDescent="0.15">
      <c r="A3179" s="4"/>
      <c r="B3179" s="4"/>
    </row>
    <row r="3180" spans="1:2" x14ac:dyDescent="0.15">
      <c r="A3180" s="4"/>
      <c r="B3180" s="4"/>
    </row>
    <row r="3181" spans="1:2" x14ac:dyDescent="0.15">
      <c r="A3181" s="4"/>
      <c r="B3181" s="4"/>
    </row>
    <row r="3182" spans="1:2" x14ac:dyDescent="0.15">
      <c r="A3182" s="4"/>
      <c r="B3182" s="4"/>
    </row>
    <row r="3183" spans="1:2" x14ac:dyDescent="0.15">
      <c r="A3183" s="4"/>
      <c r="B3183" s="4"/>
    </row>
    <row r="3184" spans="1:2" x14ac:dyDescent="0.15">
      <c r="A3184" s="4"/>
      <c r="B3184" s="4"/>
    </row>
    <row r="3185" spans="1:2" x14ac:dyDescent="0.15">
      <c r="A3185" s="4"/>
      <c r="B3185" s="4"/>
    </row>
    <row r="3186" spans="1:2" x14ac:dyDescent="0.15">
      <c r="A3186" s="4"/>
      <c r="B3186" s="4"/>
    </row>
    <row r="3187" spans="1:2" x14ac:dyDescent="0.15">
      <c r="A3187" s="4"/>
      <c r="B3187" s="4"/>
    </row>
    <row r="3188" spans="1:2" x14ac:dyDescent="0.15">
      <c r="A3188" s="4"/>
      <c r="B3188" s="4"/>
    </row>
    <row r="3189" spans="1:2" x14ac:dyDescent="0.15">
      <c r="A3189" s="4"/>
      <c r="B3189" s="4"/>
    </row>
    <row r="3190" spans="1:2" x14ac:dyDescent="0.15">
      <c r="A3190" s="4"/>
      <c r="B3190" s="4"/>
    </row>
    <row r="3191" spans="1:2" x14ac:dyDescent="0.15">
      <c r="A3191" s="4"/>
      <c r="B3191" s="4"/>
    </row>
    <row r="3192" spans="1:2" x14ac:dyDescent="0.15">
      <c r="A3192" s="4"/>
      <c r="B3192" s="4"/>
    </row>
    <row r="3193" spans="1:2" x14ac:dyDescent="0.15">
      <c r="A3193" s="4"/>
      <c r="B3193" s="4"/>
    </row>
    <row r="3194" spans="1:2" x14ac:dyDescent="0.15">
      <c r="A3194" s="4"/>
      <c r="B3194" s="4"/>
    </row>
    <row r="3195" spans="1:2" x14ac:dyDescent="0.15">
      <c r="A3195" s="4"/>
      <c r="B3195" s="4"/>
    </row>
    <row r="3196" spans="1:2" x14ac:dyDescent="0.15">
      <c r="A3196" s="4"/>
      <c r="B3196" s="4"/>
    </row>
    <row r="3197" spans="1:2" x14ac:dyDescent="0.15">
      <c r="A3197" s="4"/>
      <c r="B3197" s="4"/>
    </row>
    <row r="3198" spans="1:2" x14ac:dyDescent="0.15">
      <c r="A3198" s="4"/>
      <c r="B3198" s="4"/>
    </row>
    <row r="3199" spans="1:2" x14ac:dyDescent="0.15">
      <c r="A3199" s="4"/>
      <c r="B3199" s="4"/>
    </row>
    <row r="3200" spans="1:2" x14ac:dyDescent="0.15">
      <c r="A3200" s="4"/>
      <c r="B3200" s="4"/>
    </row>
    <row r="3201" spans="1:2" x14ac:dyDescent="0.15">
      <c r="A3201" s="4"/>
      <c r="B3201" s="4"/>
    </row>
    <row r="3202" spans="1:2" x14ac:dyDescent="0.15">
      <c r="A3202" s="4"/>
      <c r="B3202" s="4"/>
    </row>
    <row r="3203" spans="1:2" x14ac:dyDescent="0.15">
      <c r="A3203" s="4"/>
      <c r="B3203" s="4"/>
    </row>
    <row r="3204" spans="1:2" x14ac:dyDescent="0.15">
      <c r="A3204" s="4"/>
      <c r="B3204" s="4"/>
    </row>
    <row r="3205" spans="1:2" x14ac:dyDescent="0.15">
      <c r="A3205" s="4"/>
      <c r="B3205" s="4"/>
    </row>
    <row r="3206" spans="1:2" x14ac:dyDescent="0.15">
      <c r="A3206" s="4"/>
      <c r="B3206" s="4"/>
    </row>
    <row r="3207" spans="1:2" x14ac:dyDescent="0.15">
      <c r="A3207" s="4"/>
      <c r="B3207" s="4"/>
    </row>
    <row r="3208" spans="1:2" x14ac:dyDescent="0.15">
      <c r="A3208" s="4"/>
      <c r="B3208" s="4"/>
    </row>
    <row r="3209" spans="1:2" x14ac:dyDescent="0.15">
      <c r="A3209" s="4"/>
      <c r="B3209" s="4"/>
    </row>
    <row r="3210" spans="1:2" x14ac:dyDescent="0.15">
      <c r="A3210" s="4"/>
      <c r="B3210" s="4"/>
    </row>
    <row r="3211" spans="1:2" x14ac:dyDescent="0.15">
      <c r="A3211" s="4"/>
      <c r="B3211" s="4"/>
    </row>
    <row r="3212" spans="1:2" x14ac:dyDescent="0.15">
      <c r="A3212" s="4"/>
      <c r="B3212" s="4"/>
    </row>
    <row r="3213" spans="1:2" x14ac:dyDescent="0.15">
      <c r="A3213" s="4"/>
      <c r="B3213" s="4"/>
    </row>
    <row r="3214" spans="1:2" x14ac:dyDescent="0.15">
      <c r="A3214" s="4"/>
      <c r="B3214" s="4"/>
    </row>
    <row r="3215" spans="1:2" x14ac:dyDescent="0.15">
      <c r="A3215" s="4"/>
      <c r="B3215" s="4"/>
    </row>
    <row r="3216" spans="1:2" x14ac:dyDescent="0.15">
      <c r="A3216" s="4"/>
      <c r="B3216" s="4"/>
    </row>
    <row r="3217" spans="1:2" x14ac:dyDescent="0.15">
      <c r="A3217" s="4"/>
      <c r="B3217" s="4"/>
    </row>
    <row r="3218" spans="1:2" x14ac:dyDescent="0.15">
      <c r="A3218" s="4"/>
      <c r="B3218" s="4"/>
    </row>
    <row r="3219" spans="1:2" x14ac:dyDescent="0.15">
      <c r="A3219" s="4"/>
      <c r="B3219" s="4"/>
    </row>
    <row r="3220" spans="1:2" x14ac:dyDescent="0.15">
      <c r="A3220" s="4"/>
      <c r="B3220" s="4"/>
    </row>
    <row r="3221" spans="1:2" x14ac:dyDescent="0.15">
      <c r="A3221" s="4"/>
      <c r="B3221" s="4"/>
    </row>
    <row r="3222" spans="1:2" x14ac:dyDescent="0.15">
      <c r="A3222" s="4"/>
      <c r="B3222" s="4"/>
    </row>
    <row r="3223" spans="1:2" x14ac:dyDescent="0.15">
      <c r="A3223" s="4"/>
      <c r="B3223" s="4"/>
    </row>
    <row r="3224" spans="1:2" x14ac:dyDescent="0.15">
      <c r="A3224" s="4"/>
      <c r="B3224" s="4"/>
    </row>
    <row r="3225" spans="1:2" x14ac:dyDescent="0.15">
      <c r="A3225" s="4"/>
      <c r="B3225" s="4"/>
    </row>
    <row r="3226" spans="1:2" x14ac:dyDescent="0.15">
      <c r="A3226" s="4"/>
      <c r="B3226" s="4"/>
    </row>
    <row r="3227" spans="1:2" x14ac:dyDescent="0.15">
      <c r="A3227" s="4"/>
      <c r="B3227" s="4"/>
    </row>
    <row r="3228" spans="1:2" x14ac:dyDescent="0.15">
      <c r="A3228" s="4"/>
      <c r="B3228" s="4"/>
    </row>
    <row r="3229" spans="1:2" x14ac:dyDescent="0.15">
      <c r="A3229" s="4"/>
      <c r="B3229" s="4"/>
    </row>
    <row r="3230" spans="1:2" x14ac:dyDescent="0.15">
      <c r="A3230" s="4"/>
      <c r="B3230" s="4"/>
    </row>
    <row r="3231" spans="1:2" x14ac:dyDescent="0.15">
      <c r="A3231" s="4"/>
      <c r="B3231" s="4"/>
    </row>
    <row r="3232" spans="1:2" x14ac:dyDescent="0.15">
      <c r="A3232" s="4"/>
      <c r="B3232" s="4"/>
    </row>
    <row r="3233" spans="1:2" x14ac:dyDescent="0.15">
      <c r="A3233" s="4"/>
      <c r="B3233" s="4"/>
    </row>
    <row r="3234" spans="1:2" x14ac:dyDescent="0.15">
      <c r="A3234" s="4"/>
      <c r="B3234" s="4"/>
    </row>
    <row r="3235" spans="1:2" x14ac:dyDescent="0.15">
      <c r="A3235" s="4"/>
      <c r="B3235" s="4"/>
    </row>
    <row r="3236" spans="1:2" x14ac:dyDescent="0.15">
      <c r="A3236" s="4"/>
      <c r="B3236" s="4"/>
    </row>
    <row r="3237" spans="1:2" x14ac:dyDescent="0.15">
      <c r="A3237" s="4"/>
      <c r="B3237" s="4"/>
    </row>
    <row r="3238" spans="1:2" x14ac:dyDescent="0.15">
      <c r="A3238" s="4"/>
      <c r="B3238" s="4"/>
    </row>
    <row r="3239" spans="1:2" x14ac:dyDescent="0.15">
      <c r="A3239" s="4"/>
      <c r="B3239" s="4"/>
    </row>
    <row r="3240" spans="1:2" x14ac:dyDescent="0.15">
      <c r="A3240" s="4"/>
      <c r="B3240" s="4"/>
    </row>
    <row r="3241" spans="1:2" x14ac:dyDescent="0.15">
      <c r="A3241" s="4"/>
      <c r="B3241" s="4"/>
    </row>
    <row r="3242" spans="1:2" x14ac:dyDescent="0.15">
      <c r="A3242" s="4"/>
      <c r="B3242" s="4"/>
    </row>
    <row r="3243" spans="1:2" x14ac:dyDescent="0.15">
      <c r="A3243" s="4"/>
      <c r="B3243" s="4"/>
    </row>
    <row r="3244" spans="1:2" x14ac:dyDescent="0.15">
      <c r="A3244" s="4"/>
      <c r="B3244" s="4"/>
    </row>
    <row r="3245" spans="1:2" x14ac:dyDescent="0.15">
      <c r="A3245" s="4"/>
      <c r="B3245" s="4"/>
    </row>
    <row r="3246" spans="1:2" x14ac:dyDescent="0.15">
      <c r="A3246" s="4"/>
      <c r="B3246" s="4"/>
    </row>
    <row r="3247" spans="1:2" x14ac:dyDescent="0.15">
      <c r="A3247" s="4"/>
      <c r="B3247" s="4"/>
    </row>
    <row r="3248" spans="1:2" x14ac:dyDescent="0.15">
      <c r="A3248" s="4"/>
      <c r="B3248" s="4"/>
    </row>
    <row r="3249" spans="1:2" x14ac:dyDescent="0.15">
      <c r="A3249" s="4"/>
      <c r="B3249" s="4"/>
    </row>
    <row r="3250" spans="1:2" x14ac:dyDescent="0.15">
      <c r="A3250" s="4"/>
      <c r="B3250" s="4"/>
    </row>
    <row r="3251" spans="1:2" x14ac:dyDescent="0.15">
      <c r="A3251" s="4"/>
      <c r="B3251" s="4"/>
    </row>
    <row r="3252" spans="1:2" x14ac:dyDescent="0.15">
      <c r="A3252" s="4"/>
      <c r="B3252" s="4"/>
    </row>
    <row r="3253" spans="1:2" x14ac:dyDescent="0.15">
      <c r="A3253" s="4"/>
      <c r="B3253" s="4"/>
    </row>
    <row r="3254" spans="1:2" x14ac:dyDescent="0.15">
      <c r="A3254" s="4"/>
      <c r="B3254" s="4"/>
    </row>
    <row r="3255" spans="1:2" x14ac:dyDescent="0.15">
      <c r="A3255" s="4"/>
      <c r="B3255" s="4"/>
    </row>
    <row r="3256" spans="1:2" x14ac:dyDescent="0.15">
      <c r="A3256" s="4"/>
      <c r="B3256" s="4"/>
    </row>
    <row r="3257" spans="1:2" x14ac:dyDescent="0.15">
      <c r="A3257" s="4"/>
      <c r="B3257" s="4"/>
    </row>
    <row r="3258" spans="1:2" x14ac:dyDescent="0.15">
      <c r="A3258" s="4"/>
      <c r="B3258" s="4"/>
    </row>
    <row r="3259" spans="1:2" x14ac:dyDescent="0.15">
      <c r="A3259" s="4"/>
      <c r="B3259" s="4"/>
    </row>
    <row r="3260" spans="1:2" x14ac:dyDescent="0.15">
      <c r="A3260" s="4"/>
      <c r="B3260" s="4"/>
    </row>
    <row r="3261" spans="1:2" x14ac:dyDescent="0.15">
      <c r="A3261" s="4"/>
      <c r="B3261" s="4"/>
    </row>
    <row r="3262" spans="1:2" x14ac:dyDescent="0.15">
      <c r="A3262" s="4"/>
      <c r="B3262" s="4"/>
    </row>
    <row r="3263" spans="1:2" x14ac:dyDescent="0.15">
      <c r="A3263" s="4"/>
      <c r="B3263" s="4"/>
    </row>
    <row r="3264" spans="1:2" x14ac:dyDescent="0.15">
      <c r="A3264" s="4"/>
      <c r="B3264" s="4"/>
    </row>
    <row r="3265" spans="1:2" x14ac:dyDescent="0.15">
      <c r="A3265" s="4"/>
      <c r="B3265" s="4"/>
    </row>
    <row r="3266" spans="1:2" x14ac:dyDescent="0.15">
      <c r="A3266" s="4"/>
      <c r="B3266" s="4"/>
    </row>
    <row r="3267" spans="1:2" x14ac:dyDescent="0.15">
      <c r="A3267" s="4"/>
      <c r="B3267" s="4"/>
    </row>
    <row r="3268" spans="1:2" x14ac:dyDescent="0.15">
      <c r="A3268" s="4"/>
      <c r="B3268" s="4"/>
    </row>
    <row r="3269" spans="1:2" x14ac:dyDescent="0.15">
      <c r="A3269" s="4"/>
      <c r="B3269" s="4"/>
    </row>
    <row r="3270" spans="1:2" x14ac:dyDescent="0.15">
      <c r="A3270" s="4"/>
      <c r="B3270" s="4"/>
    </row>
    <row r="3271" spans="1:2" x14ac:dyDescent="0.15">
      <c r="A3271" s="4"/>
      <c r="B3271" s="4"/>
    </row>
    <row r="3272" spans="1:2" x14ac:dyDescent="0.15">
      <c r="A3272" s="4"/>
      <c r="B3272" s="4"/>
    </row>
    <row r="3273" spans="1:2" x14ac:dyDescent="0.15">
      <c r="A3273" s="4"/>
      <c r="B3273" s="4"/>
    </row>
    <row r="3274" spans="1:2" x14ac:dyDescent="0.15">
      <c r="A3274" s="4"/>
      <c r="B3274" s="4"/>
    </row>
    <row r="3275" spans="1:2" x14ac:dyDescent="0.15">
      <c r="A3275" s="4"/>
      <c r="B3275" s="4"/>
    </row>
    <row r="3276" spans="1:2" x14ac:dyDescent="0.15">
      <c r="A3276" s="4"/>
      <c r="B3276" s="4"/>
    </row>
    <row r="3277" spans="1:2" x14ac:dyDescent="0.15">
      <c r="A3277" s="4"/>
      <c r="B3277" s="4"/>
    </row>
    <row r="3278" spans="1:2" x14ac:dyDescent="0.15">
      <c r="A3278" s="4"/>
      <c r="B3278" s="4"/>
    </row>
    <row r="3279" spans="1:2" x14ac:dyDescent="0.15">
      <c r="A3279" s="4"/>
      <c r="B3279" s="4"/>
    </row>
    <row r="3280" spans="1:2" x14ac:dyDescent="0.15">
      <c r="A3280" s="4"/>
      <c r="B3280" s="4"/>
    </row>
    <row r="3281" spans="1:2" x14ac:dyDescent="0.15">
      <c r="A3281" s="4"/>
      <c r="B3281" s="4"/>
    </row>
    <row r="3282" spans="1:2" x14ac:dyDescent="0.15">
      <c r="A3282" s="4"/>
      <c r="B3282" s="4"/>
    </row>
    <row r="3283" spans="1:2" x14ac:dyDescent="0.15">
      <c r="A3283" s="4"/>
      <c r="B3283" s="4"/>
    </row>
    <row r="3284" spans="1:2" x14ac:dyDescent="0.15">
      <c r="A3284" s="4"/>
      <c r="B3284" s="4"/>
    </row>
    <row r="3285" spans="1:2" x14ac:dyDescent="0.15">
      <c r="A3285" s="4"/>
      <c r="B3285" s="4"/>
    </row>
    <row r="3286" spans="1:2" x14ac:dyDescent="0.15">
      <c r="A3286" s="4"/>
      <c r="B3286" s="4"/>
    </row>
    <row r="3287" spans="1:2" x14ac:dyDescent="0.15">
      <c r="A3287" s="4"/>
      <c r="B3287" s="4"/>
    </row>
    <row r="3288" spans="1:2" x14ac:dyDescent="0.15">
      <c r="A3288" s="4"/>
      <c r="B3288" s="4"/>
    </row>
    <row r="3289" spans="1:2" x14ac:dyDescent="0.15">
      <c r="A3289" s="4"/>
      <c r="B3289" s="4"/>
    </row>
    <row r="3290" spans="1:2" x14ac:dyDescent="0.15">
      <c r="A3290" s="4"/>
      <c r="B3290" s="4"/>
    </row>
    <row r="3291" spans="1:2" x14ac:dyDescent="0.15">
      <c r="A3291" s="4"/>
      <c r="B3291" s="4"/>
    </row>
    <row r="3292" spans="1:2" x14ac:dyDescent="0.15">
      <c r="A3292" s="4"/>
      <c r="B3292" s="4"/>
    </row>
    <row r="3293" spans="1:2" x14ac:dyDescent="0.15">
      <c r="A3293" s="4"/>
      <c r="B3293" s="4"/>
    </row>
    <row r="3294" spans="1:2" x14ac:dyDescent="0.15">
      <c r="A3294" s="4"/>
      <c r="B3294" s="4"/>
    </row>
    <row r="3295" spans="1:2" x14ac:dyDescent="0.15">
      <c r="A3295" s="4"/>
      <c r="B3295" s="4"/>
    </row>
    <row r="3296" spans="1:2" x14ac:dyDescent="0.15">
      <c r="A3296" s="4"/>
      <c r="B3296" s="4"/>
    </row>
    <row r="3297" spans="1:2" x14ac:dyDescent="0.15">
      <c r="A3297" s="4"/>
      <c r="B3297" s="4"/>
    </row>
    <row r="3298" spans="1:2" x14ac:dyDescent="0.15">
      <c r="A3298" s="4"/>
      <c r="B3298" s="4"/>
    </row>
    <row r="3299" spans="1:2" x14ac:dyDescent="0.15">
      <c r="A3299" s="4"/>
      <c r="B3299" s="4"/>
    </row>
    <row r="3300" spans="1:2" x14ac:dyDescent="0.15">
      <c r="A3300" s="4"/>
      <c r="B3300" s="4"/>
    </row>
    <row r="3301" spans="1:2" x14ac:dyDescent="0.15">
      <c r="A3301" s="4"/>
      <c r="B3301" s="4"/>
    </row>
    <row r="3302" spans="1:2" x14ac:dyDescent="0.15">
      <c r="A3302" s="4"/>
      <c r="B3302" s="4"/>
    </row>
    <row r="3303" spans="1:2" x14ac:dyDescent="0.15">
      <c r="A3303" s="4"/>
      <c r="B3303" s="4"/>
    </row>
    <row r="3304" spans="1:2" x14ac:dyDescent="0.15">
      <c r="A3304" s="4"/>
      <c r="B3304" s="4"/>
    </row>
    <row r="3305" spans="1:2" x14ac:dyDescent="0.15">
      <c r="A3305" s="4"/>
      <c r="B3305" s="4"/>
    </row>
    <row r="3306" spans="1:2" x14ac:dyDescent="0.15">
      <c r="A3306" s="4"/>
      <c r="B3306" s="4"/>
    </row>
    <row r="3307" spans="1:2" x14ac:dyDescent="0.15">
      <c r="A3307" s="4"/>
      <c r="B3307" s="4"/>
    </row>
    <row r="3308" spans="1:2" x14ac:dyDescent="0.15">
      <c r="A3308" s="4"/>
      <c r="B3308" s="4"/>
    </row>
    <row r="3309" spans="1:2" x14ac:dyDescent="0.15">
      <c r="A3309" s="4"/>
      <c r="B3309" s="4"/>
    </row>
    <row r="3310" spans="1:2" x14ac:dyDescent="0.15">
      <c r="A3310" s="4"/>
      <c r="B3310" s="4"/>
    </row>
    <row r="3311" spans="1:2" x14ac:dyDescent="0.15">
      <c r="A3311" s="4"/>
      <c r="B3311" s="4"/>
    </row>
    <row r="3312" spans="1:2" x14ac:dyDescent="0.15">
      <c r="A3312" s="4"/>
      <c r="B3312" s="4"/>
    </row>
    <row r="3313" spans="1:2" x14ac:dyDescent="0.15">
      <c r="A3313" s="4"/>
      <c r="B3313" s="4"/>
    </row>
    <row r="3314" spans="1:2" x14ac:dyDescent="0.15">
      <c r="A3314" s="4"/>
      <c r="B3314" s="4"/>
    </row>
    <row r="3315" spans="1:2" x14ac:dyDescent="0.15">
      <c r="A3315" s="4"/>
      <c r="B3315" s="4"/>
    </row>
    <row r="3316" spans="1:2" x14ac:dyDescent="0.15">
      <c r="A3316" s="4"/>
      <c r="B3316" s="4"/>
    </row>
    <row r="3317" spans="1:2" x14ac:dyDescent="0.15">
      <c r="A3317" s="4"/>
      <c r="B3317" s="4"/>
    </row>
    <row r="3318" spans="1:2" x14ac:dyDescent="0.15">
      <c r="A3318" s="4"/>
      <c r="B3318" s="4"/>
    </row>
    <row r="3319" spans="1:2" x14ac:dyDescent="0.15">
      <c r="A3319" s="4"/>
      <c r="B3319" s="4"/>
    </row>
    <row r="3320" spans="1:2" x14ac:dyDescent="0.15">
      <c r="A3320" s="4"/>
      <c r="B3320" s="4"/>
    </row>
    <row r="3321" spans="1:2" x14ac:dyDescent="0.15">
      <c r="A3321" s="4"/>
      <c r="B3321" s="4"/>
    </row>
    <row r="3322" spans="1:2" x14ac:dyDescent="0.15">
      <c r="A3322" s="4"/>
      <c r="B3322" s="4"/>
    </row>
    <row r="3323" spans="1:2" x14ac:dyDescent="0.15">
      <c r="A3323" s="4"/>
      <c r="B3323" s="4"/>
    </row>
    <row r="3324" spans="1:2" x14ac:dyDescent="0.15">
      <c r="A3324" s="4"/>
      <c r="B3324" s="4"/>
    </row>
    <row r="3325" spans="1:2" x14ac:dyDescent="0.15">
      <c r="A3325" s="4"/>
      <c r="B3325" s="4"/>
    </row>
    <row r="3326" spans="1:2" x14ac:dyDescent="0.15">
      <c r="A3326" s="4"/>
      <c r="B3326" s="4"/>
    </row>
    <row r="3327" spans="1:2" x14ac:dyDescent="0.15">
      <c r="A3327" s="4"/>
      <c r="B3327" s="4"/>
    </row>
    <row r="3328" spans="1:2" x14ac:dyDescent="0.15">
      <c r="A3328" s="4"/>
      <c r="B3328" s="4"/>
    </row>
    <row r="3329" spans="1:2" x14ac:dyDescent="0.15">
      <c r="A3329" s="4"/>
      <c r="B3329" s="4"/>
    </row>
    <row r="3330" spans="1:2" x14ac:dyDescent="0.15">
      <c r="A3330" s="4"/>
      <c r="B3330" s="4"/>
    </row>
    <row r="3331" spans="1:2" x14ac:dyDescent="0.15">
      <c r="A3331" s="4"/>
      <c r="B3331" s="4"/>
    </row>
    <row r="3332" spans="1:2" x14ac:dyDescent="0.15">
      <c r="A3332" s="4"/>
      <c r="B3332" s="4"/>
    </row>
    <row r="3333" spans="1:2" x14ac:dyDescent="0.15">
      <c r="A3333" s="4"/>
      <c r="B3333" s="4"/>
    </row>
    <row r="3334" spans="1:2" x14ac:dyDescent="0.15">
      <c r="A3334" s="4"/>
      <c r="B3334" s="4"/>
    </row>
    <row r="3335" spans="1:2" x14ac:dyDescent="0.15">
      <c r="A3335" s="4"/>
      <c r="B3335" s="4"/>
    </row>
    <row r="3336" spans="1:2" x14ac:dyDescent="0.15">
      <c r="A3336" s="4"/>
      <c r="B3336" s="4"/>
    </row>
    <row r="3337" spans="1:2" x14ac:dyDescent="0.15">
      <c r="A3337" s="4"/>
      <c r="B3337" s="4"/>
    </row>
    <row r="3338" spans="1:2" x14ac:dyDescent="0.15">
      <c r="A3338" s="4"/>
      <c r="B3338" s="4"/>
    </row>
    <row r="3339" spans="1:2" x14ac:dyDescent="0.15">
      <c r="A3339" s="4"/>
      <c r="B3339" s="4"/>
    </row>
    <row r="3340" spans="1:2" x14ac:dyDescent="0.15">
      <c r="A3340" s="4"/>
      <c r="B3340" s="4"/>
    </row>
    <row r="3341" spans="1:2" x14ac:dyDescent="0.15">
      <c r="A3341" s="4"/>
      <c r="B3341" s="4"/>
    </row>
    <row r="3342" spans="1:2" x14ac:dyDescent="0.15">
      <c r="A3342" s="4"/>
      <c r="B3342" s="4"/>
    </row>
    <row r="3343" spans="1:2" x14ac:dyDescent="0.15">
      <c r="A3343" s="4"/>
      <c r="B3343" s="4"/>
    </row>
    <row r="3344" spans="1:2" x14ac:dyDescent="0.15">
      <c r="A3344" s="4"/>
      <c r="B3344" s="4"/>
    </row>
    <row r="3345" spans="1:2" x14ac:dyDescent="0.15">
      <c r="A3345" s="4"/>
      <c r="B3345" s="4"/>
    </row>
    <row r="3346" spans="1:2" x14ac:dyDescent="0.15">
      <c r="A3346" s="4"/>
      <c r="B3346" s="4"/>
    </row>
    <row r="3347" spans="1:2" x14ac:dyDescent="0.15">
      <c r="A3347" s="4"/>
      <c r="B3347" s="4"/>
    </row>
    <row r="3348" spans="1:2" x14ac:dyDescent="0.15">
      <c r="A3348" s="4"/>
      <c r="B3348" s="4"/>
    </row>
    <row r="3349" spans="1:2" x14ac:dyDescent="0.15">
      <c r="A3349" s="4"/>
      <c r="B3349" s="4"/>
    </row>
    <row r="3350" spans="1:2" x14ac:dyDescent="0.15">
      <c r="A3350" s="4"/>
      <c r="B3350" s="4"/>
    </row>
    <row r="3351" spans="1:2" x14ac:dyDescent="0.15">
      <c r="A3351" s="4"/>
      <c r="B3351" s="4"/>
    </row>
    <row r="3352" spans="1:2" x14ac:dyDescent="0.15">
      <c r="A3352" s="4"/>
      <c r="B3352" s="4"/>
    </row>
    <row r="3353" spans="1:2" x14ac:dyDescent="0.15">
      <c r="A3353" s="4"/>
      <c r="B3353" s="4"/>
    </row>
    <row r="3354" spans="1:2" x14ac:dyDescent="0.15">
      <c r="A3354" s="4"/>
      <c r="B3354" s="4"/>
    </row>
    <row r="3355" spans="1:2" x14ac:dyDescent="0.15">
      <c r="A3355" s="4"/>
      <c r="B3355" s="4"/>
    </row>
    <row r="3356" spans="1:2" x14ac:dyDescent="0.15">
      <c r="A3356" s="4"/>
      <c r="B3356" s="4"/>
    </row>
    <row r="3357" spans="1:2" x14ac:dyDescent="0.15">
      <c r="A3357" s="4"/>
      <c r="B3357" s="4"/>
    </row>
    <row r="3358" spans="1:2" x14ac:dyDescent="0.15">
      <c r="A3358" s="4"/>
      <c r="B3358" s="4"/>
    </row>
    <row r="3359" spans="1:2" x14ac:dyDescent="0.15">
      <c r="A3359" s="4"/>
      <c r="B3359" s="4"/>
    </row>
    <row r="3360" spans="1:2" x14ac:dyDescent="0.15">
      <c r="A3360" s="4"/>
      <c r="B3360" s="4"/>
    </row>
    <row r="3361" spans="1:2" x14ac:dyDescent="0.15">
      <c r="A3361" s="4"/>
      <c r="B3361" s="4"/>
    </row>
    <row r="3362" spans="1:2" x14ac:dyDescent="0.15">
      <c r="A3362" s="4"/>
      <c r="B3362" s="4"/>
    </row>
    <row r="3363" spans="1:2" x14ac:dyDescent="0.15">
      <c r="A3363" s="4"/>
      <c r="B3363" s="4"/>
    </row>
    <row r="3364" spans="1:2" x14ac:dyDescent="0.15">
      <c r="A3364" s="4"/>
      <c r="B3364" s="4"/>
    </row>
    <row r="3365" spans="1:2" x14ac:dyDescent="0.15">
      <c r="A3365" s="4"/>
      <c r="B3365" s="4"/>
    </row>
    <row r="3366" spans="1:2" x14ac:dyDescent="0.15">
      <c r="A3366" s="4"/>
      <c r="B3366" s="4"/>
    </row>
    <row r="3367" spans="1:2" x14ac:dyDescent="0.15">
      <c r="A3367" s="4"/>
      <c r="B3367" s="4"/>
    </row>
    <row r="3368" spans="1:2" x14ac:dyDescent="0.15">
      <c r="A3368" s="4"/>
      <c r="B3368" s="4"/>
    </row>
    <row r="3369" spans="1:2" x14ac:dyDescent="0.15">
      <c r="A3369" s="4"/>
      <c r="B3369" s="4"/>
    </row>
    <row r="3370" spans="1:2" x14ac:dyDescent="0.15">
      <c r="A3370" s="4"/>
      <c r="B3370" s="4"/>
    </row>
    <row r="3371" spans="1:2" x14ac:dyDescent="0.15">
      <c r="A3371" s="4"/>
      <c r="B3371" s="4"/>
    </row>
    <row r="3372" spans="1:2" x14ac:dyDescent="0.15">
      <c r="A3372" s="4"/>
      <c r="B3372" s="4"/>
    </row>
    <row r="3373" spans="1:2" x14ac:dyDescent="0.15">
      <c r="A3373" s="4"/>
      <c r="B3373" s="4"/>
    </row>
    <row r="3374" spans="1:2" x14ac:dyDescent="0.15">
      <c r="A3374" s="4"/>
      <c r="B3374" s="4"/>
    </row>
    <row r="3375" spans="1:2" x14ac:dyDescent="0.15">
      <c r="A3375" s="4"/>
      <c r="B3375" s="4"/>
    </row>
    <row r="3376" spans="1:2" x14ac:dyDescent="0.15">
      <c r="A3376" s="4"/>
      <c r="B3376" s="4"/>
    </row>
    <row r="3377" spans="1:2" x14ac:dyDescent="0.15">
      <c r="A3377" s="4"/>
      <c r="B3377" s="4"/>
    </row>
    <row r="3378" spans="1:2" x14ac:dyDescent="0.15">
      <c r="A3378" s="4"/>
      <c r="B3378" s="4"/>
    </row>
    <row r="3379" spans="1:2" x14ac:dyDescent="0.15">
      <c r="A3379" s="4"/>
      <c r="B3379" s="4"/>
    </row>
    <row r="3380" spans="1:2" x14ac:dyDescent="0.15">
      <c r="A3380" s="4"/>
      <c r="B3380" s="4"/>
    </row>
    <row r="3381" spans="1:2" x14ac:dyDescent="0.15">
      <c r="A3381" s="4"/>
      <c r="B3381" s="4"/>
    </row>
    <row r="3382" spans="1:2" x14ac:dyDescent="0.15">
      <c r="A3382" s="4"/>
      <c r="B3382" s="4"/>
    </row>
    <row r="3383" spans="1:2" x14ac:dyDescent="0.15">
      <c r="A3383" s="4"/>
      <c r="B3383" s="4"/>
    </row>
    <row r="3384" spans="1:2" x14ac:dyDescent="0.15">
      <c r="A3384" s="4"/>
      <c r="B3384" s="4"/>
    </row>
    <row r="3385" spans="1:2" x14ac:dyDescent="0.15">
      <c r="A3385" s="4"/>
      <c r="B3385" s="4"/>
    </row>
    <row r="3386" spans="1:2" x14ac:dyDescent="0.15">
      <c r="A3386" s="4"/>
      <c r="B3386" s="4"/>
    </row>
    <row r="3387" spans="1:2" x14ac:dyDescent="0.15">
      <c r="A3387" s="4"/>
      <c r="B3387" s="4"/>
    </row>
    <row r="3388" spans="1:2" x14ac:dyDescent="0.15">
      <c r="A3388" s="4"/>
      <c r="B3388" s="4"/>
    </row>
    <row r="3389" spans="1:2" x14ac:dyDescent="0.15">
      <c r="A3389" s="4"/>
      <c r="B3389" s="4"/>
    </row>
    <row r="3390" spans="1:2" x14ac:dyDescent="0.15">
      <c r="A3390" s="4"/>
      <c r="B3390" s="4"/>
    </row>
    <row r="3391" spans="1:2" x14ac:dyDescent="0.15">
      <c r="A3391" s="4"/>
      <c r="B3391" s="4"/>
    </row>
    <row r="3392" spans="1:2" x14ac:dyDescent="0.15">
      <c r="A3392" s="4"/>
      <c r="B3392" s="4"/>
    </row>
    <row r="3393" spans="1:2" x14ac:dyDescent="0.15">
      <c r="A3393" s="4"/>
      <c r="B3393" s="4"/>
    </row>
    <row r="3394" spans="1:2" x14ac:dyDescent="0.15">
      <c r="A3394" s="4"/>
      <c r="B3394" s="4"/>
    </row>
    <row r="3395" spans="1:2" x14ac:dyDescent="0.15">
      <c r="A3395" s="4"/>
      <c r="B3395" s="4"/>
    </row>
    <row r="3396" spans="1:2" x14ac:dyDescent="0.15">
      <c r="A3396" s="4"/>
      <c r="B3396" s="4"/>
    </row>
    <row r="3397" spans="1:2" x14ac:dyDescent="0.15">
      <c r="A3397" s="4"/>
      <c r="B3397" s="4"/>
    </row>
    <row r="3398" spans="1:2" x14ac:dyDescent="0.15">
      <c r="A3398" s="4"/>
      <c r="B3398" s="4"/>
    </row>
    <row r="3399" spans="1:2" x14ac:dyDescent="0.15">
      <c r="A3399" s="4"/>
      <c r="B3399" s="4"/>
    </row>
    <row r="3400" spans="1:2" x14ac:dyDescent="0.15">
      <c r="A3400" s="4"/>
      <c r="B3400" s="4"/>
    </row>
    <row r="3401" spans="1:2" x14ac:dyDescent="0.15">
      <c r="A3401" s="4"/>
      <c r="B3401" s="4"/>
    </row>
    <row r="3402" spans="1:2" x14ac:dyDescent="0.15">
      <c r="A3402" s="4"/>
      <c r="B3402" s="4"/>
    </row>
    <row r="3403" spans="1:2" x14ac:dyDescent="0.15">
      <c r="A3403" s="4"/>
      <c r="B3403" s="4"/>
    </row>
    <row r="3404" spans="1:2" x14ac:dyDescent="0.15">
      <c r="A3404" s="4"/>
      <c r="B3404" s="4"/>
    </row>
    <row r="3405" spans="1:2" x14ac:dyDescent="0.15">
      <c r="A3405" s="4"/>
      <c r="B3405" s="4"/>
    </row>
    <row r="3406" spans="1:2" x14ac:dyDescent="0.15">
      <c r="A3406" s="4"/>
      <c r="B3406" s="4"/>
    </row>
    <row r="3407" spans="1:2" x14ac:dyDescent="0.15">
      <c r="A3407" s="4"/>
      <c r="B3407" s="4"/>
    </row>
    <row r="3408" spans="1:2" x14ac:dyDescent="0.15">
      <c r="A3408" s="4"/>
      <c r="B3408" s="4"/>
    </row>
    <row r="3409" spans="1:2" x14ac:dyDescent="0.15">
      <c r="A3409" s="4"/>
      <c r="B3409" s="4"/>
    </row>
    <row r="3410" spans="1:2" x14ac:dyDescent="0.15">
      <c r="A3410" s="4"/>
      <c r="B3410" s="4"/>
    </row>
    <row r="3411" spans="1:2" x14ac:dyDescent="0.15">
      <c r="A3411" s="4"/>
      <c r="B3411" s="4"/>
    </row>
    <row r="3412" spans="1:2" x14ac:dyDescent="0.15">
      <c r="A3412" s="4"/>
      <c r="B3412" s="4"/>
    </row>
    <row r="3413" spans="1:2" x14ac:dyDescent="0.15">
      <c r="A3413" s="4"/>
      <c r="B3413" s="4"/>
    </row>
    <row r="3414" spans="1:2" x14ac:dyDescent="0.15">
      <c r="A3414" s="4"/>
      <c r="B3414" s="4"/>
    </row>
    <row r="3415" spans="1:2" x14ac:dyDescent="0.15">
      <c r="A3415" s="4"/>
      <c r="B3415" s="4"/>
    </row>
    <row r="3416" spans="1:2" x14ac:dyDescent="0.15">
      <c r="A3416" s="4"/>
      <c r="B3416" s="4"/>
    </row>
    <row r="3417" spans="1:2" x14ac:dyDescent="0.15">
      <c r="A3417" s="4"/>
      <c r="B3417" s="4"/>
    </row>
    <row r="3418" spans="1:2" x14ac:dyDescent="0.15">
      <c r="A3418" s="4"/>
      <c r="B3418" s="4"/>
    </row>
    <row r="3419" spans="1:2" x14ac:dyDescent="0.15">
      <c r="A3419" s="4"/>
      <c r="B3419" s="4"/>
    </row>
    <row r="3420" spans="1:2" x14ac:dyDescent="0.15">
      <c r="A3420" s="4"/>
      <c r="B3420" s="4"/>
    </row>
    <row r="3421" spans="1:2" x14ac:dyDescent="0.15">
      <c r="A3421" s="4"/>
      <c r="B3421" s="4"/>
    </row>
    <row r="3422" spans="1:2" x14ac:dyDescent="0.15">
      <c r="A3422" s="4"/>
      <c r="B3422" s="4"/>
    </row>
    <row r="3423" spans="1:2" x14ac:dyDescent="0.15">
      <c r="A3423" s="4"/>
      <c r="B3423" s="4"/>
    </row>
    <row r="3424" spans="1:2" x14ac:dyDescent="0.15">
      <c r="A3424" s="4"/>
      <c r="B3424" s="4"/>
    </row>
    <row r="3425" spans="1:2" x14ac:dyDescent="0.15">
      <c r="A3425" s="4"/>
      <c r="B3425" s="4"/>
    </row>
    <row r="3426" spans="1:2" x14ac:dyDescent="0.15">
      <c r="A3426" s="4"/>
      <c r="B3426" s="4"/>
    </row>
    <row r="3427" spans="1:2" x14ac:dyDescent="0.15">
      <c r="A3427" s="4"/>
      <c r="B3427" s="4"/>
    </row>
    <row r="3428" spans="1:2" x14ac:dyDescent="0.15">
      <c r="A3428" s="4"/>
      <c r="B3428" s="4"/>
    </row>
    <row r="3429" spans="1:2" x14ac:dyDescent="0.15">
      <c r="A3429" s="4"/>
      <c r="B3429" s="4"/>
    </row>
    <row r="3430" spans="1:2" x14ac:dyDescent="0.15">
      <c r="A3430" s="4"/>
      <c r="B3430" s="4"/>
    </row>
    <row r="3431" spans="1:2" x14ac:dyDescent="0.15">
      <c r="A3431" s="4"/>
      <c r="B3431" s="4"/>
    </row>
    <row r="3432" spans="1:2" x14ac:dyDescent="0.15">
      <c r="A3432" s="4"/>
      <c r="B3432" s="4"/>
    </row>
    <row r="3433" spans="1:2" x14ac:dyDescent="0.15">
      <c r="A3433" s="4"/>
      <c r="B3433" s="4"/>
    </row>
    <row r="3434" spans="1:2" x14ac:dyDescent="0.15">
      <c r="A3434" s="4"/>
      <c r="B3434" s="4"/>
    </row>
    <row r="3435" spans="1:2" x14ac:dyDescent="0.15">
      <c r="A3435" s="4"/>
      <c r="B3435" s="4"/>
    </row>
    <row r="3436" spans="1:2" x14ac:dyDescent="0.15">
      <c r="A3436" s="4"/>
      <c r="B3436" s="4"/>
    </row>
    <row r="3437" spans="1:2" x14ac:dyDescent="0.15">
      <c r="A3437" s="4"/>
      <c r="B3437" s="4"/>
    </row>
    <row r="3438" spans="1:2" x14ac:dyDescent="0.15">
      <c r="A3438" s="4"/>
      <c r="B3438" s="4"/>
    </row>
    <row r="3439" spans="1:2" x14ac:dyDescent="0.15">
      <c r="A3439" s="4"/>
      <c r="B3439" s="4"/>
    </row>
    <row r="3440" spans="1:2" x14ac:dyDescent="0.15">
      <c r="A3440" s="4"/>
      <c r="B3440" s="4"/>
    </row>
    <row r="3441" spans="1:2" x14ac:dyDescent="0.15">
      <c r="A3441" s="4"/>
      <c r="B3441" s="4"/>
    </row>
    <row r="3442" spans="1:2" x14ac:dyDescent="0.15">
      <c r="A3442" s="4"/>
      <c r="B3442" s="4"/>
    </row>
    <row r="3443" spans="1:2" x14ac:dyDescent="0.15">
      <c r="A3443" s="4"/>
      <c r="B3443" s="4"/>
    </row>
    <row r="3444" spans="1:2" x14ac:dyDescent="0.15">
      <c r="A3444" s="4"/>
      <c r="B3444" s="4"/>
    </row>
    <row r="3445" spans="1:2" x14ac:dyDescent="0.15">
      <c r="A3445" s="4"/>
      <c r="B3445" s="4"/>
    </row>
    <row r="3446" spans="1:2" x14ac:dyDescent="0.15">
      <c r="A3446" s="4"/>
      <c r="B3446" s="4"/>
    </row>
    <row r="3447" spans="1:2" x14ac:dyDescent="0.15">
      <c r="A3447" s="4"/>
      <c r="B3447" s="4"/>
    </row>
    <row r="3448" spans="1:2" x14ac:dyDescent="0.15">
      <c r="A3448" s="4"/>
      <c r="B3448" s="4"/>
    </row>
    <row r="3449" spans="1:2" x14ac:dyDescent="0.15">
      <c r="A3449" s="4"/>
      <c r="B3449" s="4"/>
    </row>
    <row r="3450" spans="1:2" x14ac:dyDescent="0.15">
      <c r="A3450" s="4"/>
      <c r="B3450" s="4"/>
    </row>
    <row r="3451" spans="1:2" x14ac:dyDescent="0.15">
      <c r="A3451" s="4"/>
      <c r="B3451" s="4"/>
    </row>
    <row r="3452" spans="1:2" x14ac:dyDescent="0.15">
      <c r="A3452" s="4"/>
      <c r="B3452" s="4"/>
    </row>
    <row r="3453" spans="1:2" x14ac:dyDescent="0.15">
      <c r="A3453" s="4"/>
      <c r="B3453" s="4"/>
    </row>
    <row r="3454" spans="1:2" x14ac:dyDescent="0.15">
      <c r="A3454" s="4"/>
      <c r="B3454" s="4"/>
    </row>
    <row r="3455" spans="1:2" x14ac:dyDescent="0.15">
      <c r="A3455" s="4"/>
      <c r="B3455" s="4"/>
    </row>
    <row r="3456" spans="1:2" x14ac:dyDescent="0.15">
      <c r="A3456" s="4"/>
      <c r="B3456" s="4"/>
    </row>
    <row r="3457" spans="1:2" x14ac:dyDescent="0.15">
      <c r="A3457" s="4"/>
      <c r="B3457" s="4"/>
    </row>
    <row r="3458" spans="1:2" x14ac:dyDescent="0.15">
      <c r="A3458" s="4"/>
      <c r="B3458" s="4"/>
    </row>
    <row r="3459" spans="1:2" x14ac:dyDescent="0.15">
      <c r="A3459" s="4"/>
      <c r="B3459" s="4"/>
    </row>
    <row r="3460" spans="1:2" x14ac:dyDescent="0.15">
      <c r="A3460" s="4"/>
      <c r="B3460" s="4"/>
    </row>
    <row r="3461" spans="1:2" x14ac:dyDescent="0.15">
      <c r="A3461" s="4"/>
      <c r="B3461" s="4"/>
    </row>
    <row r="3462" spans="1:2" x14ac:dyDescent="0.15">
      <c r="A3462" s="4"/>
      <c r="B3462" s="4"/>
    </row>
    <row r="3463" spans="1:2" x14ac:dyDescent="0.15">
      <c r="A3463" s="4"/>
      <c r="B3463" s="4"/>
    </row>
    <row r="3464" spans="1:2" x14ac:dyDescent="0.15">
      <c r="A3464" s="4"/>
      <c r="B3464" s="4"/>
    </row>
    <row r="3465" spans="1:2" x14ac:dyDescent="0.15">
      <c r="A3465" s="4"/>
      <c r="B3465" s="4"/>
    </row>
    <row r="3466" spans="1:2" x14ac:dyDescent="0.15">
      <c r="A3466" s="4"/>
      <c r="B3466" s="4"/>
    </row>
    <row r="3467" spans="1:2" x14ac:dyDescent="0.15">
      <c r="A3467" s="4"/>
      <c r="B3467" s="4"/>
    </row>
    <row r="3468" spans="1:2" x14ac:dyDescent="0.15">
      <c r="A3468" s="4"/>
      <c r="B3468" s="4"/>
    </row>
    <row r="3469" spans="1:2" x14ac:dyDescent="0.15">
      <c r="A3469" s="4"/>
      <c r="B3469" s="4"/>
    </row>
    <row r="3470" spans="1:2" x14ac:dyDescent="0.15">
      <c r="A3470" s="4"/>
      <c r="B3470" s="4"/>
    </row>
    <row r="3471" spans="1:2" x14ac:dyDescent="0.15">
      <c r="A3471" s="4"/>
      <c r="B3471" s="4"/>
    </row>
    <row r="3472" spans="1:2" x14ac:dyDescent="0.15">
      <c r="A3472" s="4"/>
      <c r="B3472" s="4"/>
    </row>
    <row r="3473" spans="1:2" x14ac:dyDescent="0.15">
      <c r="A3473" s="4"/>
      <c r="B3473" s="4"/>
    </row>
    <row r="3474" spans="1:2" x14ac:dyDescent="0.15">
      <c r="A3474" s="4"/>
      <c r="B3474" s="4"/>
    </row>
    <row r="3475" spans="1:2" x14ac:dyDescent="0.15">
      <c r="A3475" s="4"/>
      <c r="B3475" s="4"/>
    </row>
    <row r="3476" spans="1:2" x14ac:dyDescent="0.15">
      <c r="A3476" s="4"/>
      <c r="B3476" s="4"/>
    </row>
    <row r="3477" spans="1:2" x14ac:dyDescent="0.15">
      <c r="A3477" s="4"/>
      <c r="B3477" s="4"/>
    </row>
    <row r="3478" spans="1:2" x14ac:dyDescent="0.15">
      <c r="A3478" s="4"/>
      <c r="B3478" s="4"/>
    </row>
    <row r="3479" spans="1:2" x14ac:dyDescent="0.15">
      <c r="A3479" s="4"/>
      <c r="B3479" s="4"/>
    </row>
    <row r="3480" spans="1:2" x14ac:dyDescent="0.15">
      <c r="A3480" s="4"/>
      <c r="B3480" s="4"/>
    </row>
    <row r="3481" spans="1:2" x14ac:dyDescent="0.15">
      <c r="A3481" s="4"/>
      <c r="B3481" s="4"/>
    </row>
    <row r="3482" spans="1:2" x14ac:dyDescent="0.15">
      <c r="A3482" s="4"/>
      <c r="B3482" s="4"/>
    </row>
    <row r="3483" spans="1:2" x14ac:dyDescent="0.15">
      <c r="A3483" s="4"/>
      <c r="B3483" s="4"/>
    </row>
    <row r="3484" spans="1:2" x14ac:dyDescent="0.15">
      <c r="A3484" s="4"/>
      <c r="B3484" s="4"/>
    </row>
    <row r="3485" spans="1:2" x14ac:dyDescent="0.15">
      <c r="A3485" s="4"/>
      <c r="B3485" s="4"/>
    </row>
    <row r="3486" spans="1:2" x14ac:dyDescent="0.15">
      <c r="A3486" s="4"/>
      <c r="B3486" s="4"/>
    </row>
    <row r="3487" spans="1:2" x14ac:dyDescent="0.15">
      <c r="A3487" s="4"/>
      <c r="B3487" s="4"/>
    </row>
    <row r="3488" spans="1:2" x14ac:dyDescent="0.15">
      <c r="A3488" s="4"/>
      <c r="B3488" s="4"/>
    </row>
    <row r="3489" spans="1:2" x14ac:dyDescent="0.15">
      <c r="A3489" s="4"/>
      <c r="B3489" s="4"/>
    </row>
    <row r="3490" spans="1:2" x14ac:dyDescent="0.15">
      <c r="A3490" s="4"/>
      <c r="B3490" s="4"/>
    </row>
    <row r="3491" spans="1:2" x14ac:dyDescent="0.15">
      <c r="A3491" s="4"/>
      <c r="B3491" s="4"/>
    </row>
    <row r="3492" spans="1:2" x14ac:dyDescent="0.15">
      <c r="A3492" s="4"/>
      <c r="B3492" s="4"/>
    </row>
    <row r="3493" spans="1:2" x14ac:dyDescent="0.15">
      <c r="A3493" s="4"/>
      <c r="B3493" s="4"/>
    </row>
    <row r="3494" spans="1:2" x14ac:dyDescent="0.15">
      <c r="A3494" s="4"/>
      <c r="B3494" s="4"/>
    </row>
    <row r="3495" spans="1:2" x14ac:dyDescent="0.15">
      <c r="A3495" s="4"/>
      <c r="B3495" s="4"/>
    </row>
    <row r="3496" spans="1:2" x14ac:dyDescent="0.15">
      <c r="A3496" s="4"/>
      <c r="B3496" s="4"/>
    </row>
    <row r="3497" spans="1:2" x14ac:dyDescent="0.15">
      <c r="A3497" s="4"/>
      <c r="B3497" s="4"/>
    </row>
    <row r="3498" spans="1:2" x14ac:dyDescent="0.15">
      <c r="A3498" s="4"/>
      <c r="B3498" s="4"/>
    </row>
    <row r="3499" spans="1:2" x14ac:dyDescent="0.15">
      <c r="A3499" s="4"/>
      <c r="B3499" s="4"/>
    </row>
    <row r="3500" spans="1:2" x14ac:dyDescent="0.15">
      <c r="A3500" s="4"/>
      <c r="B3500" s="4"/>
    </row>
    <row r="3501" spans="1:2" x14ac:dyDescent="0.15">
      <c r="A3501" s="4"/>
      <c r="B3501" s="4"/>
    </row>
    <row r="3502" spans="1:2" x14ac:dyDescent="0.15">
      <c r="A3502" s="4"/>
      <c r="B3502" s="4"/>
    </row>
    <row r="3503" spans="1:2" x14ac:dyDescent="0.15">
      <c r="A3503" s="4"/>
      <c r="B3503" s="4"/>
    </row>
    <row r="3504" spans="1:2" x14ac:dyDescent="0.15">
      <c r="A3504" s="4"/>
      <c r="B3504" s="4"/>
    </row>
    <row r="3505" spans="1:2" x14ac:dyDescent="0.15">
      <c r="A3505" s="4"/>
      <c r="B3505" s="4"/>
    </row>
    <row r="3506" spans="1:2" x14ac:dyDescent="0.15">
      <c r="A3506" s="4"/>
      <c r="B3506" s="4"/>
    </row>
    <row r="3507" spans="1:2" x14ac:dyDescent="0.15">
      <c r="A3507" s="4"/>
      <c r="B3507" s="4"/>
    </row>
    <row r="3508" spans="1:2" x14ac:dyDescent="0.15">
      <c r="A3508" s="4"/>
      <c r="B3508" s="4"/>
    </row>
    <row r="3509" spans="1:2" x14ac:dyDescent="0.15">
      <c r="A3509" s="4"/>
      <c r="B3509" s="4"/>
    </row>
    <row r="3510" spans="1:2" x14ac:dyDescent="0.15">
      <c r="A3510" s="4"/>
      <c r="B3510" s="4"/>
    </row>
    <row r="3511" spans="1:2" x14ac:dyDescent="0.15">
      <c r="A3511" s="4"/>
      <c r="B3511" s="4"/>
    </row>
    <row r="3512" spans="1:2" x14ac:dyDescent="0.15">
      <c r="A3512" s="4"/>
      <c r="B3512" s="4"/>
    </row>
    <row r="3513" spans="1:2" x14ac:dyDescent="0.15">
      <c r="A3513" s="4"/>
      <c r="B3513" s="4"/>
    </row>
    <row r="3514" spans="1:2" x14ac:dyDescent="0.15">
      <c r="A3514" s="4"/>
      <c r="B3514" s="4"/>
    </row>
    <row r="3515" spans="1:2" x14ac:dyDescent="0.15">
      <c r="A3515" s="4"/>
      <c r="B3515" s="4"/>
    </row>
    <row r="3516" spans="1:2" x14ac:dyDescent="0.15">
      <c r="A3516" s="4"/>
      <c r="B3516" s="4"/>
    </row>
    <row r="3517" spans="1:2" x14ac:dyDescent="0.15">
      <c r="A3517" s="4"/>
      <c r="B3517" s="4"/>
    </row>
    <row r="3518" spans="1:2" x14ac:dyDescent="0.15">
      <c r="A3518" s="4"/>
      <c r="B3518" s="4"/>
    </row>
    <row r="3519" spans="1:2" x14ac:dyDescent="0.15">
      <c r="A3519" s="4"/>
      <c r="B3519" s="4"/>
    </row>
    <row r="3520" spans="1:2" x14ac:dyDescent="0.15">
      <c r="A3520" s="4"/>
      <c r="B3520" s="4"/>
    </row>
    <row r="3521" spans="1:2" x14ac:dyDescent="0.15">
      <c r="A3521" s="4"/>
      <c r="B3521" s="4"/>
    </row>
    <row r="3522" spans="1:2" x14ac:dyDescent="0.15">
      <c r="A3522" s="4"/>
      <c r="B3522" s="4"/>
    </row>
    <row r="3523" spans="1:2" x14ac:dyDescent="0.15">
      <c r="A3523" s="4"/>
      <c r="B3523" s="4"/>
    </row>
    <row r="3524" spans="1:2" x14ac:dyDescent="0.15">
      <c r="A3524" s="4"/>
      <c r="B3524" s="4"/>
    </row>
    <row r="3525" spans="1:2" x14ac:dyDescent="0.15">
      <c r="A3525" s="4"/>
      <c r="B3525" s="4"/>
    </row>
    <row r="3526" spans="1:2" x14ac:dyDescent="0.15">
      <c r="A3526" s="4"/>
      <c r="B3526" s="4"/>
    </row>
    <row r="3527" spans="1:2" x14ac:dyDescent="0.15">
      <c r="A3527" s="4"/>
      <c r="B3527" s="4"/>
    </row>
    <row r="3528" spans="1:2" x14ac:dyDescent="0.15">
      <c r="A3528" s="4"/>
      <c r="B3528" s="4"/>
    </row>
    <row r="3529" spans="1:2" x14ac:dyDescent="0.15">
      <c r="A3529" s="4"/>
      <c r="B3529" s="4"/>
    </row>
    <row r="3530" spans="1:2" x14ac:dyDescent="0.15">
      <c r="A3530" s="4"/>
      <c r="B3530" s="4"/>
    </row>
    <row r="3531" spans="1:2" x14ac:dyDescent="0.15">
      <c r="A3531" s="4"/>
      <c r="B3531" s="4"/>
    </row>
    <row r="3532" spans="1:2" x14ac:dyDescent="0.15">
      <c r="A3532" s="4"/>
      <c r="B3532" s="4"/>
    </row>
    <row r="3533" spans="1:2" x14ac:dyDescent="0.15">
      <c r="A3533" s="4"/>
      <c r="B3533" s="4"/>
    </row>
    <row r="3534" spans="1:2" x14ac:dyDescent="0.15">
      <c r="A3534" s="4"/>
      <c r="B3534" s="4"/>
    </row>
    <row r="3535" spans="1:2" x14ac:dyDescent="0.15">
      <c r="A3535" s="4"/>
      <c r="B3535" s="4"/>
    </row>
    <row r="3536" spans="1:2" x14ac:dyDescent="0.15">
      <c r="A3536" s="4"/>
      <c r="B3536" s="4"/>
    </row>
    <row r="3537" spans="1:2" x14ac:dyDescent="0.15">
      <c r="A3537" s="4"/>
      <c r="B3537" s="4"/>
    </row>
    <row r="3538" spans="1:2" x14ac:dyDescent="0.15">
      <c r="A3538" s="4"/>
      <c r="B3538" s="4"/>
    </row>
    <row r="3539" spans="1:2" x14ac:dyDescent="0.15">
      <c r="A3539" s="4"/>
      <c r="B3539" s="4"/>
    </row>
    <row r="3540" spans="1:2" x14ac:dyDescent="0.15">
      <c r="A3540" s="4"/>
      <c r="B3540" s="4"/>
    </row>
    <row r="3541" spans="1:2" x14ac:dyDescent="0.15">
      <c r="A3541" s="4"/>
      <c r="B3541" s="4"/>
    </row>
    <row r="3542" spans="1:2" x14ac:dyDescent="0.15">
      <c r="A3542" s="4"/>
      <c r="B3542" s="4"/>
    </row>
    <row r="3543" spans="1:2" x14ac:dyDescent="0.15">
      <c r="A3543" s="4"/>
      <c r="B3543" s="4"/>
    </row>
    <row r="3544" spans="1:2" x14ac:dyDescent="0.15">
      <c r="A3544" s="4"/>
      <c r="B3544" s="4"/>
    </row>
    <row r="3545" spans="1:2" x14ac:dyDescent="0.15">
      <c r="A3545" s="4"/>
      <c r="B3545" s="4"/>
    </row>
    <row r="3546" spans="1:2" x14ac:dyDescent="0.15">
      <c r="A3546" s="4"/>
      <c r="B3546" s="4"/>
    </row>
    <row r="3547" spans="1:2" x14ac:dyDescent="0.15">
      <c r="A3547" s="4"/>
      <c r="B3547" s="4"/>
    </row>
    <row r="3548" spans="1:2" x14ac:dyDescent="0.15">
      <c r="A3548" s="4"/>
      <c r="B3548" s="4"/>
    </row>
    <row r="3549" spans="1:2" x14ac:dyDescent="0.15">
      <c r="A3549" s="4"/>
      <c r="B3549" s="4"/>
    </row>
    <row r="3550" spans="1:2" x14ac:dyDescent="0.15">
      <c r="A3550" s="4"/>
      <c r="B3550" s="4"/>
    </row>
    <row r="3551" spans="1:2" x14ac:dyDescent="0.15">
      <c r="A3551" s="4"/>
      <c r="B3551" s="4"/>
    </row>
    <row r="3552" spans="1:2" x14ac:dyDescent="0.15">
      <c r="A3552" s="4"/>
      <c r="B3552" s="4"/>
    </row>
    <row r="3553" spans="1:2" x14ac:dyDescent="0.15">
      <c r="A3553" s="4"/>
      <c r="B3553" s="4"/>
    </row>
    <row r="3554" spans="1:2" x14ac:dyDescent="0.15">
      <c r="A3554" s="4"/>
      <c r="B3554" s="4"/>
    </row>
    <row r="3555" spans="1:2" x14ac:dyDescent="0.15">
      <c r="A3555" s="4"/>
      <c r="B3555" s="4"/>
    </row>
    <row r="3556" spans="1:2" x14ac:dyDescent="0.15">
      <c r="A3556" s="4"/>
      <c r="B3556" s="4"/>
    </row>
    <row r="3557" spans="1:2" x14ac:dyDescent="0.15">
      <c r="A3557" s="4"/>
      <c r="B3557" s="4"/>
    </row>
    <row r="3558" spans="1:2" x14ac:dyDescent="0.15">
      <c r="A3558" s="4"/>
      <c r="B3558" s="4"/>
    </row>
    <row r="3559" spans="1:2" x14ac:dyDescent="0.15">
      <c r="A3559" s="4"/>
      <c r="B3559" s="4"/>
    </row>
    <row r="3560" spans="1:2" x14ac:dyDescent="0.15">
      <c r="A3560" s="4"/>
      <c r="B3560" s="4"/>
    </row>
    <row r="3561" spans="1:2" x14ac:dyDescent="0.15">
      <c r="A3561" s="4"/>
      <c r="B3561" s="4"/>
    </row>
    <row r="3562" spans="1:2" x14ac:dyDescent="0.15">
      <c r="A3562" s="4"/>
      <c r="B3562" s="4"/>
    </row>
    <row r="3563" spans="1:2" x14ac:dyDescent="0.15">
      <c r="A3563" s="4"/>
      <c r="B3563" s="4"/>
    </row>
    <row r="3564" spans="1:2" x14ac:dyDescent="0.15">
      <c r="A3564" s="4"/>
      <c r="B3564" s="4"/>
    </row>
    <row r="3565" spans="1:2" x14ac:dyDescent="0.15">
      <c r="A3565" s="4"/>
      <c r="B3565" s="4"/>
    </row>
    <row r="3566" spans="1:2" x14ac:dyDescent="0.15">
      <c r="A3566" s="4"/>
      <c r="B3566" s="4"/>
    </row>
    <row r="3567" spans="1:2" x14ac:dyDescent="0.15">
      <c r="A3567" s="4"/>
      <c r="B3567" s="4"/>
    </row>
    <row r="3568" spans="1:2" x14ac:dyDescent="0.15">
      <c r="A3568" s="4"/>
      <c r="B3568" s="4"/>
    </row>
    <row r="3569" spans="1:2" x14ac:dyDescent="0.15">
      <c r="A3569" s="4"/>
      <c r="B3569" s="4"/>
    </row>
    <row r="3570" spans="1:2" x14ac:dyDescent="0.15">
      <c r="A3570" s="4"/>
      <c r="B3570" s="4"/>
    </row>
    <row r="3571" spans="1:2" x14ac:dyDescent="0.15">
      <c r="A3571" s="4"/>
      <c r="B3571" s="4"/>
    </row>
    <row r="3572" spans="1:2" x14ac:dyDescent="0.15">
      <c r="A3572" s="4"/>
      <c r="B3572" s="4"/>
    </row>
    <row r="3573" spans="1:2" x14ac:dyDescent="0.15">
      <c r="A3573" s="4"/>
      <c r="B3573" s="4"/>
    </row>
    <row r="3574" spans="1:2" x14ac:dyDescent="0.15">
      <c r="A3574" s="4"/>
      <c r="B3574" s="4"/>
    </row>
    <row r="3575" spans="1:2" x14ac:dyDescent="0.15">
      <c r="A3575" s="4"/>
      <c r="B3575" s="4"/>
    </row>
    <row r="3576" spans="1:2" x14ac:dyDescent="0.15">
      <c r="A3576" s="4"/>
      <c r="B3576" s="4"/>
    </row>
    <row r="3577" spans="1:2" x14ac:dyDescent="0.15">
      <c r="A3577" s="4"/>
      <c r="B3577" s="4"/>
    </row>
    <row r="3578" spans="1:2" x14ac:dyDescent="0.15">
      <c r="A3578" s="4"/>
      <c r="B3578" s="4"/>
    </row>
    <row r="3579" spans="1:2" x14ac:dyDescent="0.15">
      <c r="A3579" s="4"/>
      <c r="B3579" s="4"/>
    </row>
    <row r="3580" spans="1:2" x14ac:dyDescent="0.15">
      <c r="A3580" s="4"/>
      <c r="B3580" s="4"/>
    </row>
    <row r="3581" spans="1:2" x14ac:dyDescent="0.15">
      <c r="A3581" s="4"/>
      <c r="B3581" s="4"/>
    </row>
    <row r="3582" spans="1:2" x14ac:dyDescent="0.15">
      <c r="A3582" s="4"/>
      <c r="B3582" s="4"/>
    </row>
    <row r="3583" spans="1:2" x14ac:dyDescent="0.15">
      <c r="A3583" s="4"/>
      <c r="B3583" s="4"/>
    </row>
    <row r="3584" spans="1:2" x14ac:dyDescent="0.15">
      <c r="A3584" s="4"/>
      <c r="B3584" s="4"/>
    </row>
    <row r="3585" spans="1:2" x14ac:dyDescent="0.15">
      <c r="A3585" s="4"/>
      <c r="B3585" s="4"/>
    </row>
    <row r="3586" spans="1:2" x14ac:dyDescent="0.15">
      <c r="A3586" s="4"/>
      <c r="B3586" s="4"/>
    </row>
    <row r="3587" spans="1:2" x14ac:dyDescent="0.15">
      <c r="A3587" s="4"/>
      <c r="B3587" s="4"/>
    </row>
    <row r="3588" spans="1:2" x14ac:dyDescent="0.15">
      <c r="A3588" s="4"/>
      <c r="B3588" s="4"/>
    </row>
    <row r="3589" spans="1:2" x14ac:dyDescent="0.15">
      <c r="A3589" s="4"/>
      <c r="B3589" s="4"/>
    </row>
    <row r="3590" spans="1:2" x14ac:dyDescent="0.15">
      <c r="A3590" s="4"/>
      <c r="B3590" s="4"/>
    </row>
    <row r="3591" spans="1:2" x14ac:dyDescent="0.15">
      <c r="A3591" s="4"/>
      <c r="B3591" s="4"/>
    </row>
    <row r="3592" spans="1:2" x14ac:dyDescent="0.15">
      <c r="A3592" s="4"/>
      <c r="B3592" s="4"/>
    </row>
    <row r="3593" spans="1:2" x14ac:dyDescent="0.15">
      <c r="A3593" s="4"/>
      <c r="B3593" s="4"/>
    </row>
    <row r="3594" spans="1:2" x14ac:dyDescent="0.15">
      <c r="A3594" s="4"/>
      <c r="B3594" s="4"/>
    </row>
    <row r="3595" spans="1:2" x14ac:dyDescent="0.15">
      <c r="A3595" s="4"/>
      <c r="B3595" s="4"/>
    </row>
    <row r="3596" spans="1:2" x14ac:dyDescent="0.15">
      <c r="A3596" s="4"/>
      <c r="B3596" s="4"/>
    </row>
    <row r="3597" spans="1:2" x14ac:dyDescent="0.15">
      <c r="A3597" s="4"/>
      <c r="B3597" s="4"/>
    </row>
    <row r="3598" spans="1:2" x14ac:dyDescent="0.15">
      <c r="A3598" s="4"/>
      <c r="B3598" s="4"/>
    </row>
    <row r="3599" spans="1:2" x14ac:dyDescent="0.15">
      <c r="A3599" s="4"/>
      <c r="B3599" s="4"/>
    </row>
    <row r="3600" spans="1:2" x14ac:dyDescent="0.15">
      <c r="A3600" s="4"/>
      <c r="B3600" s="4"/>
    </row>
    <row r="3601" spans="1:2" x14ac:dyDescent="0.15">
      <c r="A3601" s="4"/>
      <c r="B3601" s="4"/>
    </row>
    <row r="3602" spans="1:2" x14ac:dyDescent="0.15">
      <c r="A3602" s="4"/>
      <c r="B3602" s="4"/>
    </row>
    <row r="3603" spans="1:2" x14ac:dyDescent="0.15">
      <c r="A3603" s="4"/>
      <c r="B3603" s="4"/>
    </row>
    <row r="3604" spans="1:2" x14ac:dyDescent="0.15">
      <c r="A3604" s="4"/>
      <c r="B3604" s="4"/>
    </row>
    <row r="3605" spans="1:2" x14ac:dyDescent="0.15">
      <c r="A3605" s="4"/>
      <c r="B3605" s="4"/>
    </row>
    <row r="3606" spans="1:2" x14ac:dyDescent="0.15">
      <c r="A3606" s="4"/>
      <c r="B3606" s="4"/>
    </row>
    <row r="3607" spans="1:2" x14ac:dyDescent="0.15">
      <c r="A3607" s="4"/>
      <c r="B3607" s="4"/>
    </row>
    <row r="3608" spans="1:2" x14ac:dyDescent="0.15">
      <c r="A3608" s="4"/>
      <c r="B3608" s="4"/>
    </row>
    <row r="3609" spans="1:2" x14ac:dyDescent="0.15">
      <c r="A3609" s="4"/>
      <c r="B3609" s="4"/>
    </row>
    <row r="3610" spans="1:2" x14ac:dyDescent="0.15">
      <c r="A3610" s="4"/>
      <c r="B3610" s="4"/>
    </row>
    <row r="3611" spans="1:2" x14ac:dyDescent="0.15">
      <c r="A3611" s="4"/>
      <c r="B3611" s="4"/>
    </row>
    <row r="3612" spans="1:2" x14ac:dyDescent="0.15">
      <c r="A3612" s="4"/>
      <c r="B3612" s="4"/>
    </row>
    <row r="3613" spans="1:2" x14ac:dyDescent="0.15">
      <c r="A3613" s="4"/>
      <c r="B3613" s="4"/>
    </row>
    <row r="3614" spans="1:2" x14ac:dyDescent="0.15">
      <c r="A3614" s="4"/>
      <c r="B3614" s="4"/>
    </row>
    <row r="3615" spans="1:2" x14ac:dyDescent="0.15">
      <c r="A3615" s="4"/>
      <c r="B3615" s="4"/>
    </row>
    <row r="3616" spans="1:2" x14ac:dyDescent="0.15">
      <c r="A3616" s="4"/>
      <c r="B3616" s="4"/>
    </row>
    <row r="3617" spans="1:2" x14ac:dyDescent="0.15">
      <c r="A3617" s="4"/>
      <c r="B3617" s="4"/>
    </row>
    <row r="3618" spans="1:2" x14ac:dyDescent="0.15">
      <c r="A3618" s="4"/>
      <c r="B3618" s="4"/>
    </row>
    <row r="3619" spans="1:2" x14ac:dyDescent="0.15">
      <c r="A3619" s="4"/>
      <c r="B3619" s="4"/>
    </row>
    <row r="3620" spans="1:2" x14ac:dyDescent="0.15">
      <c r="A3620" s="4"/>
      <c r="B3620" s="4"/>
    </row>
    <row r="3621" spans="1:2" x14ac:dyDescent="0.15">
      <c r="A3621" s="4"/>
      <c r="B3621" s="4"/>
    </row>
    <row r="3622" spans="1:2" x14ac:dyDescent="0.15">
      <c r="A3622" s="4"/>
      <c r="B3622" s="4"/>
    </row>
    <row r="3623" spans="1:2" x14ac:dyDescent="0.15">
      <c r="A3623" s="4"/>
      <c r="B3623" s="4"/>
    </row>
    <row r="3624" spans="1:2" x14ac:dyDescent="0.15">
      <c r="A3624" s="4"/>
      <c r="B3624" s="4"/>
    </row>
    <row r="3625" spans="1:2" x14ac:dyDescent="0.15">
      <c r="A3625" s="4"/>
      <c r="B3625" s="4"/>
    </row>
    <row r="3626" spans="1:2" x14ac:dyDescent="0.15">
      <c r="A3626" s="4"/>
      <c r="B3626" s="4"/>
    </row>
    <row r="3627" spans="1:2" x14ac:dyDescent="0.15">
      <c r="A3627" s="4"/>
      <c r="B3627" s="4"/>
    </row>
    <row r="3628" spans="1:2" x14ac:dyDescent="0.15">
      <c r="A3628" s="4"/>
      <c r="B3628" s="4"/>
    </row>
    <row r="3629" spans="1:2" x14ac:dyDescent="0.15">
      <c r="A3629" s="4"/>
      <c r="B3629" s="4"/>
    </row>
    <row r="3630" spans="1:2" x14ac:dyDescent="0.15">
      <c r="A3630" s="4"/>
      <c r="B3630" s="4"/>
    </row>
    <row r="3631" spans="1:2" x14ac:dyDescent="0.15">
      <c r="A3631" s="4"/>
      <c r="B3631" s="4"/>
    </row>
    <row r="3632" spans="1:2" x14ac:dyDescent="0.15">
      <c r="A3632" s="4"/>
      <c r="B3632" s="4"/>
    </row>
    <row r="3633" spans="1:2" x14ac:dyDescent="0.15">
      <c r="A3633" s="4"/>
      <c r="B3633" s="4"/>
    </row>
    <row r="3634" spans="1:2" x14ac:dyDescent="0.15">
      <c r="A3634" s="4"/>
      <c r="B3634" s="4"/>
    </row>
    <row r="3635" spans="1:2" x14ac:dyDescent="0.15">
      <c r="A3635" s="4"/>
      <c r="B3635" s="4"/>
    </row>
    <row r="3636" spans="1:2" x14ac:dyDescent="0.15">
      <c r="A3636" s="4"/>
      <c r="B3636" s="4"/>
    </row>
    <row r="3637" spans="1:2" x14ac:dyDescent="0.15">
      <c r="A3637" s="4"/>
      <c r="B3637" s="4"/>
    </row>
    <row r="3638" spans="1:2" x14ac:dyDescent="0.15">
      <c r="A3638" s="4"/>
      <c r="B3638" s="4"/>
    </row>
    <row r="3639" spans="1:2" x14ac:dyDescent="0.15">
      <c r="A3639" s="4"/>
      <c r="B3639" s="4"/>
    </row>
    <row r="3640" spans="1:2" x14ac:dyDescent="0.15">
      <c r="A3640" s="4"/>
      <c r="B3640" s="4"/>
    </row>
    <row r="3641" spans="1:2" x14ac:dyDescent="0.15">
      <c r="A3641" s="4"/>
      <c r="B3641" s="4"/>
    </row>
    <row r="3642" spans="1:2" x14ac:dyDescent="0.15">
      <c r="A3642" s="4"/>
      <c r="B3642" s="4"/>
    </row>
    <row r="3643" spans="1:2" x14ac:dyDescent="0.15">
      <c r="A3643" s="4"/>
      <c r="B3643" s="4"/>
    </row>
    <row r="3644" spans="1:2" x14ac:dyDescent="0.15">
      <c r="A3644" s="4"/>
      <c r="B3644" s="4"/>
    </row>
    <row r="3645" spans="1:2" x14ac:dyDescent="0.15">
      <c r="A3645" s="4"/>
      <c r="B3645" s="4"/>
    </row>
    <row r="3646" spans="1:2" x14ac:dyDescent="0.15">
      <c r="A3646" s="4"/>
      <c r="B3646" s="4"/>
    </row>
    <row r="3647" spans="1:2" x14ac:dyDescent="0.15">
      <c r="A3647" s="4"/>
      <c r="B3647" s="4"/>
    </row>
    <row r="3648" spans="1:2" x14ac:dyDescent="0.15">
      <c r="A3648" s="4"/>
      <c r="B3648" s="4"/>
    </row>
    <row r="3649" spans="1:2" x14ac:dyDescent="0.15">
      <c r="A3649" s="4"/>
      <c r="B3649" s="4"/>
    </row>
    <row r="3650" spans="1:2" x14ac:dyDescent="0.15">
      <c r="A3650" s="4"/>
      <c r="B3650" s="4"/>
    </row>
    <row r="3651" spans="1:2" x14ac:dyDescent="0.15">
      <c r="A3651" s="4"/>
      <c r="B3651" s="4"/>
    </row>
    <row r="3652" spans="1:2" x14ac:dyDescent="0.15">
      <c r="A3652" s="4"/>
      <c r="B3652" s="4"/>
    </row>
    <row r="3653" spans="1:2" x14ac:dyDescent="0.15">
      <c r="A3653" s="4"/>
      <c r="B3653" s="4"/>
    </row>
    <row r="3654" spans="1:2" x14ac:dyDescent="0.15">
      <c r="A3654" s="4"/>
      <c r="B3654" s="4"/>
    </row>
    <row r="3655" spans="1:2" x14ac:dyDescent="0.15">
      <c r="A3655" s="4"/>
      <c r="B3655" s="4"/>
    </row>
    <row r="3656" spans="1:2" x14ac:dyDescent="0.15">
      <c r="A3656" s="4"/>
      <c r="B3656" s="4"/>
    </row>
    <row r="3657" spans="1:2" x14ac:dyDescent="0.15">
      <c r="A3657" s="4"/>
      <c r="B3657" s="4"/>
    </row>
    <row r="3658" spans="1:2" x14ac:dyDescent="0.15">
      <c r="A3658" s="4"/>
      <c r="B3658" s="4"/>
    </row>
    <row r="3659" spans="1:2" x14ac:dyDescent="0.15">
      <c r="A3659" s="4"/>
      <c r="B3659" s="4"/>
    </row>
    <row r="3660" spans="1:2" x14ac:dyDescent="0.15">
      <c r="A3660" s="4"/>
      <c r="B3660" s="4"/>
    </row>
    <row r="3661" spans="1:2" x14ac:dyDescent="0.15">
      <c r="A3661" s="4"/>
      <c r="B3661" s="4"/>
    </row>
    <row r="3662" spans="1:2" x14ac:dyDescent="0.15">
      <c r="A3662" s="4"/>
      <c r="B3662" s="4"/>
    </row>
    <row r="3663" spans="1:2" x14ac:dyDescent="0.15">
      <c r="A3663" s="4"/>
      <c r="B3663" s="4"/>
    </row>
    <row r="3664" spans="1:2" x14ac:dyDescent="0.15">
      <c r="A3664" s="4"/>
      <c r="B3664" s="4"/>
    </row>
    <row r="3665" spans="1:2" x14ac:dyDescent="0.15">
      <c r="A3665" s="4"/>
      <c r="B3665" s="4"/>
    </row>
    <row r="3666" spans="1:2" x14ac:dyDescent="0.15">
      <c r="A3666" s="4"/>
      <c r="B3666" s="4"/>
    </row>
    <row r="3667" spans="1:2" x14ac:dyDescent="0.15">
      <c r="A3667" s="4"/>
      <c r="B3667" s="4"/>
    </row>
    <row r="3668" spans="1:2" x14ac:dyDescent="0.15">
      <c r="A3668" s="4"/>
      <c r="B3668" s="4"/>
    </row>
    <row r="3669" spans="1:2" x14ac:dyDescent="0.15">
      <c r="A3669" s="4"/>
      <c r="B3669" s="4"/>
    </row>
    <row r="3670" spans="1:2" x14ac:dyDescent="0.15">
      <c r="A3670" s="4"/>
      <c r="B3670" s="4"/>
    </row>
    <row r="3671" spans="1:2" x14ac:dyDescent="0.15">
      <c r="A3671" s="4"/>
      <c r="B3671" s="4"/>
    </row>
    <row r="3672" spans="1:2" x14ac:dyDescent="0.15">
      <c r="A3672" s="4"/>
      <c r="B3672" s="4"/>
    </row>
    <row r="3673" spans="1:2" x14ac:dyDescent="0.15">
      <c r="A3673" s="4"/>
      <c r="B3673" s="4"/>
    </row>
    <row r="3674" spans="1:2" x14ac:dyDescent="0.15">
      <c r="A3674" s="4"/>
      <c r="B3674" s="4"/>
    </row>
    <row r="3675" spans="1:2" x14ac:dyDescent="0.15">
      <c r="A3675" s="4"/>
      <c r="B3675" s="4"/>
    </row>
    <row r="3676" spans="1:2" x14ac:dyDescent="0.15">
      <c r="A3676" s="4"/>
      <c r="B3676" s="4"/>
    </row>
    <row r="3677" spans="1:2" x14ac:dyDescent="0.15">
      <c r="A3677" s="4"/>
      <c r="B3677" s="4"/>
    </row>
    <row r="3678" spans="1:2" x14ac:dyDescent="0.15">
      <c r="A3678" s="4"/>
      <c r="B3678" s="4"/>
    </row>
    <row r="3679" spans="1:2" x14ac:dyDescent="0.15">
      <c r="A3679" s="4"/>
      <c r="B3679" s="4"/>
    </row>
    <row r="3680" spans="1:2" x14ac:dyDescent="0.15">
      <c r="A3680" s="4"/>
      <c r="B3680" s="4"/>
    </row>
    <row r="3681" spans="1:2" x14ac:dyDescent="0.15">
      <c r="A3681" s="4"/>
      <c r="B3681" s="4"/>
    </row>
    <row r="3682" spans="1:2" x14ac:dyDescent="0.15">
      <c r="A3682" s="4"/>
      <c r="B3682" s="4"/>
    </row>
    <row r="3683" spans="1:2" x14ac:dyDescent="0.15">
      <c r="A3683" s="4"/>
      <c r="B3683" s="4"/>
    </row>
    <row r="3684" spans="1:2" x14ac:dyDescent="0.15">
      <c r="A3684" s="4"/>
      <c r="B3684" s="4"/>
    </row>
    <row r="3685" spans="1:2" x14ac:dyDescent="0.15">
      <c r="A3685" s="4"/>
      <c r="B3685" s="4"/>
    </row>
    <row r="3686" spans="1:2" x14ac:dyDescent="0.15">
      <c r="A3686" s="4"/>
      <c r="B3686" s="4"/>
    </row>
    <row r="3687" spans="1:2" x14ac:dyDescent="0.15">
      <c r="A3687" s="4"/>
      <c r="B3687" s="4"/>
    </row>
    <row r="3688" spans="1:2" x14ac:dyDescent="0.15">
      <c r="A3688" s="4"/>
      <c r="B3688" s="4"/>
    </row>
    <row r="3689" spans="1:2" x14ac:dyDescent="0.15">
      <c r="A3689" s="4"/>
      <c r="B3689" s="4"/>
    </row>
    <row r="3690" spans="1:2" x14ac:dyDescent="0.15">
      <c r="A3690" s="4"/>
      <c r="B3690" s="4"/>
    </row>
    <row r="3691" spans="1:2" x14ac:dyDescent="0.15">
      <c r="A3691" s="4"/>
      <c r="B3691" s="4"/>
    </row>
    <row r="3692" spans="1:2" x14ac:dyDescent="0.15">
      <c r="A3692" s="4"/>
      <c r="B3692" s="4"/>
    </row>
    <row r="3693" spans="1:2" x14ac:dyDescent="0.15">
      <c r="A3693" s="4"/>
      <c r="B3693" s="4"/>
    </row>
    <row r="3694" spans="1:2" x14ac:dyDescent="0.15">
      <c r="A3694" s="4"/>
      <c r="B3694" s="4"/>
    </row>
    <row r="3695" spans="1:2" x14ac:dyDescent="0.15">
      <c r="A3695" s="4"/>
      <c r="B3695" s="4"/>
    </row>
    <row r="3696" spans="1:2" x14ac:dyDescent="0.15">
      <c r="A3696" s="4"/>
      <c r="B3696" s="4"/>
    </row>
    <row r="3697" spans="1:2" x14ac:dyDescent="0.15">
      <c r="A3697" s="4"/>
      <c r="B3697" s="4"/>
    </row>
    <row r="3698" spans="1:2" x14ac:dyDescent="0.15">
      <c r="A3698" s="4"/>
      <c r="B3698" s="4"/>
    </row>
    <row r="3699" spans="1:2" x14ac:dyDescent="0.15">
      <c r="A3699" s="4"/>
      <c r="B3699" s="4"/>
    </row>
    <row r="3700" spans="1:2" x14ac:dyDescent="0.15">
      <c r="A3700" s="4"/>
      <c r="B3700" s="4"/>
    </row>
    <row r="3701" spans="1:2" x14ac:dyDescent="0.15">
      <c r="A3701" s="4"/>
      <c r="B3701" s="4"/>
    </row>
    <row r="3702" spans="1:2" x14ac:dyDescent="0.15">
      <c r="A3702" s="4"/>
      <c r="B3702" s="4"/>
    </row>
    <row r="3703" spans="1:2" x14ac:dyDescent="0.15">
      <c r="A3703" s="4"/>
      <c r="B3703" s="4"/>
    </row>
    <row r="3704" spans="1:2" x14ac:dyDescent="0.15">
      <c r="A3704" s="4"/>
      <c r="B3704" s="4"/>
    </row>
    <row r="3705" spans="1:2" x14ac:dyDescent="0.15">
      <c r="A3705" s="4"/>
      <c r="B3705" s="4"/>
    </row>
    <row r="3706" spans="1:2" x14ac:dyDescent="0.15">
      <c r="A3706" s="4"/>
      <c r="B3706" s="4"/>
    </row>
    <row r="3707" spans="1:2" x14ac:dyDescent="0.15">
      <c r="A3707" s="4"/>
      <c r="B3707" s="4"/>
    </row>
    <row r="3708" spans="1:2" x14ac:dyDescent="0.15">
      <c r="A3708" s="4"/>
      <c r="B3708" s="4"/>
    </row>
    <row r="3709" spans="1:2" x14ac:dyDescent="0.15">
      <c r="A3709" s="4"/>
      <c r="B3709" s="4"/>
    </row>
    <row r="3710" spans="1:2" x14ac:dyDescent="0.15">
      <c r="A3710" s="4"/>
      <c r="B3710" s="4"/>
    </row>
    <row r="3711" spans="1:2" x14ac:dyDescent="0.15">
      <c r="A3711" s="4"/>
      <c r="B3711" s="4"/>
    </row>
    <row r="3712" spans="1:2" x14ac:dyDescent="0.15">
      <c r="A3712" s="4"/>
      <c r="B3712" s="4"/>
    </row>
    <row r="3713" spans="1:2" x14ac:dyDescent="0.15">
      <c r="A3713" s="4"/>
      <c r="B3713" s="4"/>
    </row>
    <row r="3714" spans="1:2" x14ac:dyDescent="0.15">
      <c r="A3714" s="4"/>
      <c r="B3714" s="4"/>
    </row>
    <row r="3715" spans="1:2" x14ac:dyDescent="0.15">
      <c r="A3715" s="4"/>
      <c r="B3715" s="4"/>
    </row>
    <row r="3716" spans="1:2" x14ac:dyDescent="0.15">
      <c r="A3716" s="4"/>
      <c r="B3716" s="4"/>
    </row>
    <row r="3717" spans="1:2" x14ac:dyDescent="0.15">
      <c r="A3717" s="4"/>
      <c r="B3717" s="4"/>
    </row>
    <row r="3718" spans="1:2" x14ac:dyDescent="0.15">
      <c r="A3718" s="4"/>
      <c r="B3718" s="4"/>
    </row>
    <row r="3719" spans="1:2" x14ac:dyDescent="0.15">
      <c r="A3719" s="4"/>
      <c r="B3719" s="4"/>
    </row>
    <row r="3720" spans="1:2" x14ac:dyDescent="0.15">
      <c r="A3720" s="4"/>
      <c r="B3720" s="4"/>
    </row>
    <row r="3721" spans="1:2" x14ac:dyDescent="0.15">
      <c r="A3721" s="4"/>
      <c r="B3721" s="4"/>
    </row>
    <row r="3722" spans="1:2" x14ac:dyDescent="0.15">
      <c r="A3722" s="4"/>
      <c r="B3722" s="4"/>
    </row>
    <row r="3723" spans="1:2" x14ac:dyDescent="0.15">
      <c r="A3723" s="4"/>
      <c r="B3723" s="4"/>
    </row>
    <row r="3724" spans="1:2" x14ac:dyDescent="0.15">
      <c r="A3724" s="4"/>
      <c r="B3724" s="4"/>
    </row>
    <row r="3725" spans="1:2" x14ac:dyDescent="0.15">
      <c r="A3725" s="4"/>
      <c r="B3725" s="4"/>
    </row>
    <row r="3726" spans="1:2" x14ac:dyDescent="0.15">
      <c r="A3726" s="4"/>
      <c r="B3726" s="4"/>
    </row>
    <row r="3727" spans="1:2" x14ac:dyDescent="0.15">
      <c r="A3727" s="4"/>
      <c r="B3727" s="4"/>
    </row>
    <row r="3728" spans="1:2" x14ac:dyDescent="0.15">
      <c r="A3728" s="4"/>
      <c r="B3728" s="4"/>
    </row>
    <row r="3729" spans="1:2" x14ac:dyDescent="0.15">
      <c r="A3729" s="4"/>
      <c r="B3729" s="4"/>
    </row>
    <row r="3730" spans="1:2" x14ac:dyDescent="0.15">
      <c r="A3730" s="4"/>
      <c r="B3730" s="4"/>
    </row>
    <row r="3731" spans="1:2" x14ac:dyDescent="0.15">
      <c r="A3731" s="4"/>
      <c r="B3731" s="4"/>
    </row>
    <row r="3732" spans="1:2" x14ac:dyDescent="0.15">
      <c r="A3732" s="4"/>
      <c r="B3732" s="4"/>
    </row>
    <row r="3733" spans="1:2" x14ac:dyDescent="0.15">
      <c r="A3733" s="4"/>
      <c r="B3733" s="4"/>
    </row>
    <row r="3734" spans="1:2" x14ac:dyDescent="0.15">
      <c r="A3734" s="4"/>
      <c r="B3734" s="4"/>
    </row>
    <row r="3735" spans="1:2" x14ac:dyDescent="0.15">
      <c r="A3735" s="4"/>
      <c r="B3735" s="4"/>
    </row>
    <row r="3736" spans="1:2" x14ac:dyDescent="0.15">
      <c r="A3736" s="4"/>
      <c r="B3736" s="4"/>
    </row>
    <row r="3737" spans="1:2" x14ac:dyDescent="0.15">
      <c r="A3737" s="4"/>
      <c r="B3737" s="4"/>
    </row>
    <row r="3738" spans="1:2" x14ac:dyDescent="0.15">
      <c r="A3738" s="4"/>
      <c r="B3738" s="4"/>
    </row>
    <row r="3739" spans="1:2" x14ac:dyDescent="0.15">
      <c r="A3739" s="4"/>
      <c r="B3739" s="4"/>
    </row>
    <row r="3740" spans="1:2" x14ac:dyDescent="0.15">
      <c r="A3740" s="4"/>
      <c r="B3740" s="4"/>
    </row>
    <row r="3741" spans="1:2" x14ac:dyDescent="0.15">
      <c r="A3741" s="4"/>
      <c r="B3741" s="4"/>
    </row>
    <row r="3742" spans="1:2" x14ac:dyDescent="0.15">
      <c r="A3742" s="4"/>
      <c r="B3742" s="4"/>
    </row>
    <row r="3743" spans="1:2" x14ac:dyDescent="0.15">
      <c r="A3743" s="4"/>
      <c r="B3743" s="4"/>
    </row>
    <row r="3744" spans="1:2" x14ac:dyDescent="0.15">
      <c r="A3744" s="4"/>
      <c r="B3744" s="4"/>
    </row>
    <row r="3745" spans="1:2" x14ac:dyDescent="0.15">
      <c r="A3745" s="4"/>
      <c r="B3745" s="4"/>
    </row>
    <row r="3746" spans="1:2" x14ac:dyDescent="0.15">
      <c r="A3746" s="4"/>
      <c r="B3746" s="4"/>
    </row>
    <row r="3747" spans="1:2" x14ac:dyDescent="0.15">
      <c r="A3747" s="4"/>
      <c r="B3747" s="4"/>
    </row>
    <row r="3748" spans="1:2" x14ac:dyDescent="0.15">
      <c r="A3748" s="4"/>
      <c r="B3748" s="4"/>
    </row>
    <row r="3749" spans="1:2" x14ac:dyDescent="0.15">
      <c r="A3749" s="4"/>
      <c r="B3749" s="4"/>
    </row>
    <row r="3750" spans="1:2" x14ac:dyDescent="0.15">
      <c r="A3750" s="4"/>
      <c r="B3750" s="4"/>
    </row>
    <row r="3751" spans="1:2" x14ac:dyDescent="0.15">
      <c r="A3751" s="4"/>
      <c r="B3751" s="4"/>
    </row>
    <row r="3752" spans="1:2" x14ac:dyDescent="0.15">
      <c r="A3752" s="4"/>
      <c r="B3752" s="4"/>
    </row>
    <row r="3753" spans="1:2" x14ac:dyDescent="0.15">
      <c r="A3753" s="4"/>
      <c r="B3753" s="4"/>
    </row>
    <row r="3754" spans="1:2" x14ac:dyDescent="0.15">
      <c r="A3754" s="4"/>
      <c r="B3754" s="4"/>
    </row>
    <row r="3755" spans="1:2" x14ac:dyDescent="0.15">
      <c r="A3755" s="4"/>
      <c r="B3755" s="4"/>
    </row>
    <row r="3756" spans="1:2" x14ac:dyDescent="0.15">
      <c r="A3756" s="4"/>
      <c r="B3756" s="4"/>
    </row>
    <row r="3757" spans="1:2" x14ac:dyDescent="0.15">
      <c r="A3757" s="4"/>
      <c r="B3757" s="4"/>
    </row>
    <row r="3758" spans="1:2" x14ac:dyDescent="0.15">
      <c r="A3758" s="4"/>
      <c r="B3758" s="4"/>
    </row>
    <row r="3759" spans="1:2" x14ac:dyDescent="0.15">
      <c r="A3759" s="4"/>
      <c r="B3759" s="4"/>
    </row>
    <row r="3760" spans="1:2" x14ac:dyDescent="0.15">
      <c r="A3760" s="4"/>
      <c r="B3760" s="4"/>
    </row>
    <row r="3761" spans="1:2" x14ac:dyDescent="0.15">
      <c r="A3761" s="4"/>
      <c r="B3761" s="4"/>
    </row>
    <row r="3762" spans="1:2" x14ac:dyDescent="0.15">
      <c r="A3762" s="4"/>
      <c r="B3762" s="4"/>
    </row>
    <row r="3763" spans="1:2" x14ac:dyDescent="0.15">
      <c r="A3763" s="4"/>
      <c r="B3763" s="4"/>
    </row>
    <row r="3764" spans="1:2" x14ac:dyDescent="0.15">
      <c r="A3764" s="4"/>
      <c r="B3764" s="4"/>
    </row>
    <row r="3765" spans="1:2" x14ac:dyDescent="0.15">
      <c r="A3765" s="4"/>
      <c r="B3765" s="4"/>
    </row>
    <row r="3766" spans="1:2" x14ac:dyDescent="0.15">
      <c r="A3766" s="4"/>
      <c r="B3766" s="4"/>
    </row>
    <row r="3767" spans="1:2" x14ac:dyDescent="0.15">
      <c r="A3767" s="4"/>
      <c r="B3767" s="4"/>
    </row>
    <row r="3768" spans="1:2" x14ac:dyDescent="0.15">
      <c r="A3768" s="4"/>
      <c r="B3768" s="4"/>
    </row>
    <row r="3769" spans="1:2" x14ac:dyDescent="0.15">
      <c r="A3769" s="4"/>
      <c r="B3769" s="4"/>
    </row>
    <row r="3770" spans="1:2" x14ac:dyDescent="0.15">
      <c r="A3770" s="4"/>
      <c r="B3770" s="4"/>
    </row>
    <row r="3771" spans="1:2" x14ac:dyDescent="0.15">
      <c r="A3771" s="4"/>
      <c r="B3771" s="4"/>
    </row>
    <row r="3772" spans="1:2" x14ac:dyDescent="0.15">
      <c r="A3772" s="4"/>
      <c r="B3772" s="4"/>
    </row>
    <row r="3773" spans="1:2" x14ac:dyDescent="0.15">
      <c r="A3773" s="4"/>
      <c r="B3773" s="4"/>
    </row>
    <row r="3774" spans="1:2" x14ac:dyDescent="0.15">
      <c r="A3774" s="4"/>
      <c r="B3774" s="4"/>
    </row>
    <row r="3775" spans="1:2" x14ac:dyDescent="0.15">
      <c r="A3775" s="4"/>
      <c r="B3775" s="4"/>
    </row>
    <row r="3776" spans="1:2" x14ac:dyDescent="0.15">
      <c r="A3776" s="4"/>
      <c r="B3776" s="4"/>
    </row>
    <row r="3777" spans="1:2" x14ac:dyDescent="0.15">
      <c r="A3777" s="4"/>
      <c r="B3777" s="4"/>
    </row>
    <row r="3778" spans="1:2" x14ac:dyDescent="0.15">
      <c r="A3778" s="4"/>
      <c r="B3778" s="4"/>
    </row>
    <row r="3779" spans="1:2" x14ac:dyDescent="0.15">
      <c r="A3779" s="4"/>
      <c r="B3779" s="4"/>
    </row>
    <row r="3780" spans="1:2" x14ac:dyDescent="0.15">
      <c r="A3780" s="4"/>
      <c r="B3780" s="4"/>
    </row>
    <row r="3781" spans="1:2" x14ac:dyDescent="0.15">
      <c r="A3781" s="4"/>
      <c r="B3781" s="4"/>
    </row>
    <row r="3782" spans="1:2" x14ac:dyDescent="0.15">
      <c r="A3782" s="4"/>
      <c r="B3782" s="4"/>
    </row>
    <row r="3783" spans="1:2" x14ac:dyDescent="0.15">
      <c r="A3783" s="4"/>
      <c r="B3783" s="4"/>
    </row>
    <row r="3784" spans="1:2" x14ac:dyDescent="0.15">
      <c r="A3784" s="4"/>
      <c r="B3784" s="4"/>
    </row>
    <row r="3785" spans="1:2" x14ac:dyDescent="0.15">
      <c r="A3785" s="4"/>
      <c r="B3785" s="4"/>
    </row>
    <row r="3786" spans="1:2" x14ac:dyDescent="0.15">
      <c r="A3786" s="4"/>
      <c r="B3786" s="4"/>
    </row>
    <row r="3787" spans="1:2" x14ac:dyDescent="0.15">
      <c r="A3787" s="4"/>
      <c r="B3787" s="4"/>
    </row>
    <row r="3788" spans="1:2" x14ac:dyDescent="0.15">
      <c r="A3788" s="4"/>
      <c r="B3788" s="4"/>
    </row>
    <row r="3789" spans="1:2" x14ac:dyDescent="0.15">
      <c r="A3789" s="4"/>
      <c r="B3789" s="4"/>
    </row>
    <row r="3790" spans="1:2" x14ac:dyDescent="0.15">
      <c r="A3790" s="4"/>
      <c r="B3790" s="4"/>
    </row>
    <row r="3791" spans="1:2" x14ac:dyDescent="0.15">
      <c r="A3791" s="4"/>
      <c r="B3791" s="4"/>
    </row>
    <row r="3792" spans="1:2" x14ac:dyDescent="0.15">
      <c r="A3792" s="4"/>
      <c r="B3792" s="4"/>
    </row>
    <row r="3793" spans="1:2" x14ac:dyDescent="0.15">
      <c r="A3793" s="4"/>
      <c r="B3793" s="4"/>
    </row>
    <row r="3794" spans="1:2" x14ac:dyDescent="0.15">
      <c r="A3794" s="4"/>
      <c r="B3794" s="4"/>
    </row>
    <row r="3795" spans="1:2" x14ac:dyDescent="0.15">
      <c r="A3795" s="4"/>
      <c r="B3795" s="4"/>
    </row>
    <row r="3796" spans="1:2" x14ac:dyDescent="0.15">
      <c r="A3796" s="4"/>
      <c r="B3796" s="4"/>
    </row>
    <row r="3797" spans="1:2" x14ac:dyDescent="0.15">
      <c r="A3797" s="4"/>
      <c r="B3797" s="4"/>
    </row>
    <row r="3798" spans="1:2" x14ac:dyDescent="0.15">
      <c r="A3798" s="4"/>
      <c r="B3798" s="4"/>
    </row>
    <row r="3799" spans="1:2" x14ac:dyDescent="0.15">
      <c r="A3799" s="4"/>
      <c r="B3799" s="4"/>
    </row>
    <row r="3800" spans="1:2" x14ac:dyDescent="0.15">
      <c r="A3800" s="4"/>
      <c r="B3800" s="4"/>
    </row>
    <row r="3801" spans="1:2" x14ac:dyDescent="0.15">
      <c r="A3801" s="4"/>
      <c r="B3801" s="4"/>
    </row>
    <row r="3802" spans="1:2" x14ac:dyDescent="0.15">
      <c r="A3802" s="4"/>
      <c r="B3802" s="4"/>
    </row>
    <row r="3803" spans="1:2" x14ac:dyDescent="0.15">
      <c r="A3803" s="4"/>
      <c r="B3803" s="4"/>
    </row>
    <row r="3804" spans="1:2" x14ac:dyDescent="0.15">
      <c r="A3804" s="4"/>
      <c r="B3804" s="4"/>
    </row>
    <row r="3805" spans="1:2" x14ac:dyDescent="0.15">
      <c r="A3805" s="4"/>
      <c r="B3805" s="4"/>
    </row>
    <row r="3806" spans="1:2" x14ac:dyDescent="0.15">
      <c r="A3806" s="4"/>
      <c r="B3806" s="4"/>
    </row>
    <row r="3807" spans="1:2" x14ac:dyDescent="0.15">
      <c r="A3807" s="4"/>
      <c r="B3807" s="4"/>
    </row>
    <row r="3808" spans="1:2" x14ac:dyDescent="0.15">
      <c r="A3808" s="4"/>
      <c r="B3808" s="4"/>
    </row>
    <row r="3809" spans="1:2" x14ac:dyDescent="0.15">
      <c r="A3809" s="4"/>
      <c r="B3809" s="4"/>
    </row>
    <row r="3810" spans="1:2" x14ac:dyDescent="0.15">
      <c r="A3810" s="4"/>
      <c r="B3810" s="4"/>
    </row>
    <row r="3811" spans="1:2" x14ac:dyDescent="0.15">
      <c r="A3811" s="4"/>
      <c r="B3811" s="4"/>
    </row>
    <row r="3812" spans="1:2" x14ac:dyDescent="0.15">
      <c r="A3812" s="4"/>
      <c r="B3812" s="4"/>
    </row>
    <row r="3813" spans="1:2" x14ac:dyDescent="0.15">
      <c r="A3813" s="4"/>
      <c r="B3813" s="4"/>
    </row>
    <row r="3814" spans="1:2" x14ac:dyDescent="0.15">
      <c r="A3814" s="4"/>
      <c r="B3814" s="4"/>
    </row>
    <row r="3815" spans="1:2" x14ac:dyDescent="0.15">
      <c r="A3815" s="4"/>
      <c r="B3815" s="4"/>
    </row>
    <row r="3816" spans="1:2" x14ac:dyDescent="0.15">
      <c r="A3816" s="4"/>
      <c r="B3816" s="4"/>
    </row>
    <row r="3817" spans="1:2" x14ac:dyDescent="0.15">
      <c r="A3817" s="4"/>
      <c r="B3817" s="4"/>
    </row>
    <row r="3818" spans="1:2" x14ac:dyDescent="0.15">
      <c r="A3818" s="4"/>
      <c r="B3818" s="4"/>
    </row>
    <row r="3819" spans="1:2" x14ac:dyDescent="0.15">
      <c r="A3819" s="4"/>
      <c r="B3819" s="4"/>
    </row>
    <row r="3820" spans="1:2" x14ac:dyDescent="0.15">
      <c r="A3820" s="4"/>
      <c r="B3820" s="4"/>
    </row>
    <row r="3821" spans="1:2" x14ac:dyDescent="0.15">
      <c r="A3821" s="4"/>
      <c r="B3821" s="4"/>
    </row>
    <row r="3822" spans="1:2" x14ac:dyDescent="0.15">
      <c r="A3822" s="4"/>
      <c r="B3822" s="4"/>
    </row>
    <row r="3823" spans="1:2" x14ac:dyDescent="0.15">
      <c r="A3823" s="4"/>
      <c r="B3823" s="4"/>
    </row>
    <row r="3824" spans="1:2" x14ac:dyDescent="0.15">
      <c r="A3824" s="4"/>
      <c r="B3824" s="4"/>
    </row>
    <row r="3825" spans="1:2" x14ac:dyDescent="0.15">
      <c r="A3825" s="4"/>
      <c r="B3825" s="4"/>
    </row>
    <row r="3826" spans="1:2" x14ac:dyDescent="0.15">
      <c r="A3826" s="4"/>
      <c r="B3826" s="4"/>
    </row>
    <row r="3827" spans="1:2" x14ac:dyDescent="0.15">
      <c r="A3827" s="4"/>
      <c r="B3827" s="4"/>
    </row>
    <row r="3828" spans="1:2" x14ac:dyDescent="0.15">
      <c r="A3828" s="4"/>
      <c r="B3828" s="4"/>
    </row>
    <row r="3829" spans="1:2" x14ac:dyDescent="0.15">
      <c r="A3829" s="4"/>
      <c r="B3829" s="4"/>
    </row>
    <row r="3830" spans="1:2" x14ac:dyDescent="0.15">
      <c r="A3830" s="4"/>
      <c r="B3830" s="4"/>
    </row>
    <row r="3831" spans="1:2" x14ac:dyDescent="0.15">
      <c r="A3831" s="4"/>
      <c r="B3831" s="4"/>
    </row>
    <row r="3832" spans="1:2" x14ac:dyDescent="0.15">
      <c r="A3832" s="4"/>
      <c r="B3832" s="4"/>
    </row>
    <row r="3833" spans="1:2" x14ac:dyDescent="0.15">
      <c r="A3833" s="4"/>
      <c r="B3833" s="4"/>
    </row>
    <row r="3834" spans="1:2" x14ac:dyDescent="0.15">
      <c r="A3834" s="4"/>
      <c r="B3834" s="4"/>
    </row>
    <row r="3835" spans="1:2" x14ac:dyDescent="0.15">
      <c r="A3835" s="4"/>
      <c r="B3835" s="4"/>
    </row>
    <row r="3836" spans="1:2" x14ac:dyDescent="0.15">
      <c r="A3836" s="4"/>
      <c r="B3836" s="4"/>
    </row>
    <row r="3837" spans="1:2" x14ac:dyDescent="0.15">
      <c r="A3837" s="4"/>
      <c r="B3837" s="4"/>
    </row>
    <row r="3838" spans="1:2" x14ac:dyDescent="0.15">
      <c r="A3838" s="4"/>
      <c r="B3838" s="4"/>
    </row>
    <row r="3839" spans="1:2" x14ac:dyDescent="0.15">
      <c r="A3839" s="4"/>
      <c r="B3839" s="4"/>
    </row>
    <row r="3840" spans="1:2" x14ac:dyDescent="0.15">
      <c r="A3840" s="4"/>
      <c r="B3840" s="4"/>
    </row>
    <row r="3841" spans="1:2" x14ac:dyDescent="0.15">
      <c r="A3841" s="4"/>
      <c r="B3841" s="4"/>
    </row>
    <row r="3842" spans="1:2" x14ac:dyDescent="0.15">
      <c r="A3842" s="4"/>
      <c r="B3842" s="4"/>
    </row>
    <row r="3843" spans="1:2" x14ac:dyDescent="0.15">
      <c r="A3843" s="4"/>
      <c r="B3843" s="4"/>
    </row>
    <row r="3844" spans="1:2" x14ac:dyDescent="0.15">
      <c r="A3844" s="4"/>
      <c r="B3844" s="4"/>
    </row>
    <row r="3845" spans="1:2" x14ac:dyDescent="0.15">
      <c r="A3845" s="4"/>
      <c r="B3845" s="4"/>
    </row>
    <row r="3846" spans="1:2" x14ac:dyDescent="0.15">
      <c r="A3846" s="4"/>
      <c r="B3846" s="4"/>
    </row>
    <row r="3847" spans="1:2" x14ac:dyDescent="0.15">
      <c r="A3847" s="4"/>
      <c r="B3847" s="4"/>
    </row>
    <row r="3848" spans="1:2" x14ac:dyDescent="0.15">
      <c r="A3848" s="4"/>
      <c r="B3848" s="4"/>
    </row>
    <row r="3849" spans="1:2" x14ac:dyDescent="0.15">
      <c r="A3849" s="4"/>
      <c r="B3849" s="4"/>
    </row>
    <row r="3850" spans="1:2" x14ac:dyDescent="0.15">
      <c r="A3850" s="4"/>
      <c r="B3850" s="4"/>
    </row>
    <row r="3851" spans="1:2" x14ac:dyDescent="0.15">
      <c r="A3851" s="4"/>
      <c r="B3851" s="4"/>
    </row>
    <row r="3852" spans="1:2" x14ac:dyDescent="0.15">
      <c r="A3852" s="4"/>
      <c r="B3852" s="4"/>
    </row>
    <row r="3853" spans="1:2" x14ac:dyDescent="0.15">
      <c r="A3853" s="4"/>
      <c r="B3853" s="4"/>
    </row>
    <row r="3854" spans="1:2" x14ac:dyDescent="0.15">
      <c r="A3854" s="4"/>
      <c r="B3854" s="4"/>
    </row>
    <row r="3855" spans="1:2" x14ac:dyDescent="0.15">
      <c r="A3855" s="4"/>
      <c r="B3855" s="4"/>
    </row>
    <row r="3856" spans="1:2" x14ac:dyDescent="0.15">
      <c r="A3856" s="4"/>
      <c r="B3856" s="4"/>
    </row>
    <row r="3857" spans="1:2" x14ac:dyDescent="0.15">
      <c r="A3857" s="4"/>
      <c r="B3857" s="4"/>
    </row>
    <row r="3858" spans="1:2" x14ac:dyDescent="0.15">
      <c r="A3858" s="4"/>
      <c r="B3858" s="4"/>
    </row>
    <row r="3859" spans="1:2" x14ac:dyDescent="0.15">
      <c r="A3859" s="4"/>
      <c r="B3859" s="4"/>
    </row>
    <row r="3860" spans="1:2" x14ac:dyDescent="0.15">
      <c r="A3860" s="4"/>
      <c r="B3860" s="4"/>
    </row>
    <row r="3861" spans="1:2" x14ac:dyDescent="0.15">
      <c r="A3861" s="4"/>
      <c r="B3861" s="4"/>
    </row>
    <row r="3862" spans="1:2" x14ac:dyDescent="0.15">
      <c r="A3862" s="4"/>
      <c r="B3862" s="4"/>
    </row>
    <row r="3863" spans="1:2" x14ac:dyDescent="0.15">
      <c r="A3863" s="4"/>
      <c r="B3863" s="4"/>
    </row>
    <row r="3864" spans="1:2" x14ac:dyDescent="0.15">
      <c r="A3864" s="4"/>
      <c r="B3864" s="4"/>
    </row>
    <row r="3865" spans="1:2" x14ac:dyDescent="0.15">
      <c r="A3865" s="4"/>
      <c r="B3865" s="4"/>
    </row>
    <row r="3866" spans="1:2" x14ac:dyDescent="0.15">
      <c r="A3866" s="4"/>
      <c r="B3866" s="4"/>
    </row>
    <row r="3867" spans="1:2" x14ac:dyDescent="0.15">
      <c r="A3867" s="4"/>
      <c r="B3867" s="4"/>
    </row>
    <row r="3868" spans="1:2" x14ac:dyDescent="0.15">
      <c r="A3868" s="4"/>
      <c r="B3868" s="4"/>
    </row>
    <row r="3869" spans="1:2" x14ac:dyDescent="0.15">
      <c r="A3869" s="4"/>
      <c r="B3869" s="4"/>
    </row>
    <row r="3870" spans="1:2" x14ac:dyDescent="0.15">
      <c r="A3870" s="4"/>
      <c r="B3870" s="4"/>
    </row>
    <row r="3871" spans="1:2" x14ac:dyDescent="0.15">
      <c r="A3871" s="4"/>
      <c r="B3871" s="4"/>
    </row>
    <row r="3872" spans="1:2" x14ac:dyDescent="0.15">
      <c r="A3872" s="4"/>
      <c r="B3872" s="4"/>
    </row>
    <row r="3873" spans="1:2" x14ac:dyDescent="0.15">
      <c r="A3873" s="4"/>
      <c r="B3873" s="4"/>
    </row>
    <row r="3874" spans="1:2" x14ac:dyDescent="0.15">
      <c r="A3874" s="4"/>
      <c r="B3874" s="4"/>
    </row>
    <row r="3875" spans="1:2" x14ac:dyDescent="0.15">
      <c r="A3875" s="4"/>
      <c r="B3875" s="4"/>
    </row>
    <row r="3876" spans="1:2" x14ac:dyDescent="0.15">
      <c r="A3876" s="4"/>
      <c r="B3876" s="4"/>
    </row>
    <row r="3877" spans="1:2" x14ac:dyDescent="0.15">
      <c r="A3877" s="4"/>
      <c r="B3877" s="4"/>
    </row>
    <row r="3878" spans="1:2" x14ac:dyDescent="0.15">
      <c r="A3878" s="4"/>
      <c r="B3878" s="4"/>
    </row>
    <row r="3879" spans="1:2" x14ac:dyDescent="0.15">
      <c r="A3879" s="4"/>
      <c r="B3879" s="4"/>
    </row>
    <row r="3880" spans="1:2" x14ac:dyDescent="0.15">
      <c r="A3880" s="4"/>
      <c r="B3880" s="4"/>
    </row>
    <row r="3881" spans="1:2" x14ac:dyDescent="0.15">
      <c r="A3881" s="4"/>
      <c r="B3881" s="4"/>
    </row>
    <row r="3882" spans="1:2" x14ac:dyDescent="0.15">
      <c r="A3882" s="4"/>
      <c r="B3882" s="4"/>
    </row>
    <row r="3883" spans="1:2" x14ac:dyDescent="0.15">
      <c r="A3883" s="4"/>
      <c r="B3883" s="4"/>
    </row>
    <row r="3884" spans="1:2" x14ac:dyDescent="0.15">
      <c r="A3884" s="4"/>
      <c r="B3884" s="4"/>
    </row>
    <row r="3885" spans="1:2" x14ac:dyDescent="0.15">
      <c r="A3885" s="4"/>
      <c r="B3885" s="4"/>
    </row>
    <row r="3886" spans="1:2" x14ac:dyDescent="0.15">
      <c r="A3886" s="4"/>
      <c r="B3886" s="4"/>
    </row>
    <row r="3887" spans="1:2" x14ac:dyDescent="0.15">
      <c r="A3887" s="4"/>
      <c r="B3887" s="4"/>
    </row>
    <row r="3888" spans="1:2" x14ac:dyDescent="0.15">
      <c r="A3888" s="4"/>
      <c r="B3888" s="4"/>
    </row>
    <row r="3889" spans="1:2" x14ac:dyDescent="0.15">
      <c r="A3889" s="4"/>
      <c r="B3889" s="4"/>
    </row>
    <row r="3890" spans="1:2" x14ac:dyDescent="0.15">
      <c r="A3890" s="4"/>
      <c r="B3890" s="4"/>
    </row>
    <row r="3891" spans="1:2" x14ac:dyDescent="0.15">
      <c r="A3891" s="4"/>
      <c r="B3891" s="4"/>
    </row>
    <row r="3892" spans="1:2" x14ac:dyDescent="0.15">
      <c r="A3892" s="4"/>
      <c r="B3892" s="4"/>
    </row>
    <row r="3893" spans="1:2" x14ac:dyDescent="0.15">
      <c r="A3893" s="4"/>
      <c r="B3893" s="4"/>
    </row>
    <row r="3894" spans="1:2" x14ac:dyDescent="0.15">
      <c r="A3894" s="4"/>
      <c r="B3894" s="4"/>
    </row>
    <row r="3895" spans="1:2" x14ac:dyDescent="0.15">
      <c r="A3895" s="4"/>
      <c r="B3895" s="4"/>
    </row>
    <row r="3896" spans="1:2" x14ac:dyDescent="0.15">
      <c r="A3896" s="4"/>
      <c r="B3896" s="4"/>
    </row>
    <row r="3897" spans="1:2" x14ac:dyDescent="0.15">
      <c r="A3897" s="4"/>
      <c r="B3897" s="4"/>
    </row>
    <row r="3898" spans="1:2" x14ac:dyDescent="0.15">
      <c r="A3898" s="4"/>
      <c r="B3898" s="4"/>
    </row>
    <row r="3899" spans="1:2" x14ac:dyDescent="0.15">
      <c r="A3899" s="4"/>
      <c r="B3899" s="4"/>
    </row>
    <row r="3900" spans="1:2" x14ac:dyDescent="0.15">
      <c r="A3900" s="4"/>
      <c r="B3900" s="4"/>
    </row>
    <row r="3901" spans="1:2" x14ac:dyDescent="0.15">
      <c r="A3901" s="4"/>
      <c r="B3901" s="4"/>
    </row>
    <row r="3902" spans="1:2" x14ac:dyDescent="0.15">
      <c r="A3902" s="4"/>
      <c r="B3902" s="4"/>
    </row>
    <row r="3903" spans="1:2" x14ac:dyDescent="0.15">
      <c r="A3903" s="4"/>
      <c r="B3903" s="4"/>
    </row>
    <row r="3904" spans="1:2" x14ac:dyDescent="0.15">
      <c r="A3904" s="4"/>
      <c r="B3904" s="4"/>
    </row>
    <row r="3905" spans="1:2" x14ac:dyDescent="0.15">
      <c r="A3905" s="4"/>
      <c r="B3905" s="4"/>
    </row>
    <row r="3906" spans="1:2" x14ac:dyDescent="0.15">
      <c r="A3906" s="4"/>
      <c r="B3906" s="4"/>
    </row>
    <row r="3907" spans="1:2" x14ac:dyDescent="0.15">
      <c r="A3907" s="4"/>
      <c r="B3907" s="4"/>
    </row>
    <row r="3908" spans="1:2" x14ac:dyDescent="0.15">
      <c r="A3908" s="4"/>
      <c r="B3908" s="4"/>
    </row>
    <row r="3909" spans="1:2" x14ac:dyDescent="0.15">
      <c r="A3909" s="4"/>
      <c r="B3909" s="4"/>
    </row>
    <row r="3910" spans="1:2" x14ac:dyDescent="0.15">
      <c r="A3910" s="4"/>
      <c r="B3910" s="4"/>
    </row>
    <row r="3911" spans="1:2" x14ac:dyDescent="0.15">
      <c r="A3911" s="4"/>
      <c r="B3911" s="4"/>
    </row>
    <row r="3912" spans="1:2" x14ac:dyDescent="0.15">
      <c r="A3912" s="4"/>
      <c r="B3912" s="4"/>
    </row>
    <row r="3913" spans="1:2" x14ac:dyDescent="0.15">
      <c r="A3913" s="4"/>
      <c r="B3913" s="4"/>
    </row>
    <row r="3914" spans="1:2" x14ac:dyDescent="0.15">
      <c r="A3914" s="4"/>
      <c r="B3914" s="4"/>
    </row>
    <row r="3915" spans="1:2" x14ac:dyDescent="0.15">
      <c r="A3915" s="4"/>
      <c r="B3915" s="4"/>
    </row>
    <row r="3916" spans="1:2" x14ac:dyDescent="0.15">
      <c r="A3916" s="4"/>
      <c r="B3916" s="4"/>
    </row>
    <row r="3917" spans="1:2" x14ac:dyDescent="0.15">
      <c r="A3917" s="4"/>
      <c r="B3917" s="4"/>
    </row>
    <row r="3918" spans="1:2" x14ac:dyDescent="0.15">
      <c r="A3918" s="4"/>
      <c r="B3918" s="4"/>
    </row>
    <row r="3919" spans="1:2" x14ac:dyDescent="0.15">
      <c r="A3919" s="4"/>
      <c r="B3919" s="4"/>
    </row>
    <row r="3920" spans="1:2" x14ac:dyDescent="0.15">
      <c r="A3920" s="4"/>
      <c r="B3920" s="4"/>
    </row>
    <row r="3921" spans="1:2" x14ac:dyDescent="0.15">
      <c r="A3921" s="4"/>
      <c r="B3921" s="4"/>
    </row>
    <row r="3922" spans="1:2" x14ac:dyDescent="0.15">
      <c r="A3922" s="4"/>
      <c r="B3922" s="4"/>
    </row>
    <row r="3923" spans="1:2" x14ac:dyDescent="0.15">
      <c r="A3923" s="4"/>
      <c r="B3923" s="4"/>
    </row>
    <row r="3924" spans="1:2" x14ac:dyDescent="0.15">
      <c r="A3924" s="4"/>
      <c r="B3924" s="4"/>
    </row>
    <row r="3925" spans="1:2" x14ac:dyDescent="0.15">
      <c r="A3925" s="4"/>
      <c r="B3925" s="4"/>
    </row>
    <row r="3926" spans="1:2" x14ac:dyDescent="0.15">
      <c r="A3926" s="4"/>
      <c r="B3926" s="4"/>
    </row>
    <row r="3927" spans="1:2" x14ac:dyDescent="0.15">
      <c r="A3927" s="4"/>
      <c r="B3927" s="4"/>
    </row>
    <row r="3928" spans="1:2" x14ac:dyDescent="0.15">
      <c r="A3928" s="4"/>
      <c r="B3928" s="4"/>
    </row>
    <row r="3929" spans="1:2" x14ac:dyDescent="0.15">
      <c r="A3929" s="4"/>
      <c r="B3929" s="4"/>
    </row>
    <row r="3930" spans="1:2" x14ac:dyDescent="0.15">
      <c r="A3930" s="4"/>
      <c r="B3930" s="4"/>
    </row>
    <row r="3931" spans="1:2" x14ac:dyDescent="0.15">
      <c r="A3931" s="4"/>
      <c r="B3931" s="4"/>
    </row>
    <row r="3932" spans="1:2" x14ac:dyDescent="0.15">
      <c r="A3932" s="4"/>
      <c r="B3932" s="4"/>
    </row>
    <row r="3933" spans="1:2" x14ac:dyDescent="0.15">
      <c r="A3933" s="4"/>
      <c r="B3933" s="4"/>
    </row>
    <row r="3934" spans="1:2" x14ac:dyDescent="0.15">
      <c r="A3934" s="4"/>
      <c r="B3934" s="4"/>
    </row>
    <row r="3935" spans="1:2" x14ac:dyDescent="0.15">
      <c r="A3935" s="4"/>
      <c r="B3935" s="4"/>
    </row>
    <row r="3936" spans="1:2" x14ac:dyDescent="0.15">
      <c r="A3936" s="4"/>
      <c r="B3936" s="4"/>
    </row>
    <row r="3937" spans="1:2" x14ac:dyDescent="0.15">
      <c r="A3937" s="4"/>
      <c r="B3937" s="4"/>
    </row>
    <row r="3938" spans="1:2" x14ac:dyDescent="0.15">
      <c r="A3938" s="4"/>
      <c r="B3938" s="4"/>
    </row>
    <row r="3939" spans="1:2" x14ac:dyDescent="0.15">
      <c r="A3939" s="4"/>
      <c r="B3939" s="4"/>
    </row>
    <row r="3940" spans="1:2" x14ac:dyDescent="0.15">
      <c r="A3940" s="4"/>
      <c r="B3940" s="4"/>
    </row>
    <row r="3941" spans="1:2" x14ac:dyDescent="0.15">
      <c r="A3941" s="4"/>
      <c r="B3941" s="4"/>
    </row>
    <row r="3942" spans="1:2" x14ac:dyDescent="0.15">
      <c r="A3942" s="4"/>
      <c r="B3942" s="4"/>
    </row>
    <row r="3943" spans="1:2" x14ac:dyDescent="0.15">
      <c r="A3943" s="4"/>
      <c r="B3943" s="4"/>
    </row>
    <row r="3944" spans="1:2" x14ac:dyDescent="0.15">
      <c r="A3944" s="4"/>
      <c r="B3944" s="4"/>
    </row>
    <row r="3945" spans="1:2" x14ac:dyDescent="0.15">
      <c r="A3945" s="4"/>
      <c r="B3945" s="4"/>
    </row>
    <row r="3946" spans="1:2" x14ac:dyDescent="0.15">
      <c r="A3946" s="4"/>
      <c r="B3946" s="4"/>
    </row>
    <row r="3947" spans="1:2" x14ac:dyDescent="0.15">
      <c r="A3947" s="4"/>
      <c r="B3947" s="4"/>
    </row>
    <row r="3948" spans="1:2" x14ac:dyDescent="0.15">
      <c r="A3948" s="4"/>
      <c r="B3948" s="4"/>
    </row>
    <row r="3949" spans="1:2" x14ac:dyDescent="0.15">
      <c r="A3949" s="4"/>
      <c r="B3949" s="4"/>
    </row>
    <row r="3950" spans="1:2" x14ac:dyDescent="0.15">
      <c r="A3950" s="4"/>
      <c r="B3950" s="4"/>
    </row>
    <row r="3951" spans="1:2" x14ac:dyDescent="0.15">
      <c r="A3951" s="4"/>
      <c r="B3951" s="4"/>
    </row>
    <row r="3952" spans="1:2" x14ac:dyDescent="0.15">
      <c r="A3952" s="4"/>
      <c r="B3952" s="4"/>
    </row>
    <row r="3953" spans="1:2" x14ac:dyDescent="0.15">
      <c r="A3953" s="4"/>
      <c r="B3953" s="4"/>
    </row>
    <row r="3954" spans="1:2" x14ac:dyDescent="0.15">
      <c r="A3954" s="4"/>
      <c r="B3954" s="4"/>
    </row>
    <row r="3955" spans="1:2" x14ac:dyDescent="0.15">
      <c r="A3955" s="4"/>
      <c r="B3955" s="4"/>
    </row>
    <row r="3956" spans="1:2" x14ac:dyDescent="0.15">
      <c r="A3956" s="4"/>
      <c r="B3956" s="4"/>
    </row>
    <row r="3957" spans="1:2" x14ac:dyDescent="0.15">
      <c r="A3957" s="4"/>
      <c r="B3957" s="4"/>
    </row>
    <row r="3958" spans="1:2" x14ac:dyDescent="0.15">
      <c r="A3958" s="4"/>
      <c r="B3958" s="4"/>
    </row>
    <row r="3959" spans="1:2" x14ac:dyDescent="0.15">
      <c r="A3959" s="4"/>
      <c r="B3959" s="4"/>
    </row>
    <row r="3960" spans="1:2" x14ac:dyDescent="0.15">
      <c r="A3960" s="4"/>
      <c r="B3960" s="4"/>
    </row>
    <row r="3961" spans="1:2" x14ac:dyDescent="0.15">
      <c r="A3961" s="4"/>
      <c r="B3961" s="4"/>
    </row>
    <row r="3962" spans="1:2" x14ac:dyDescent="0.15">
      <c r="A3962" s="4"/>
      <c r="B3962" s="4"/>
    </row>
    <row r="3963" spans="1:2" x14ac:dyDescent="0.15">
      <c r="A3963" s="4"/>
      <c r="B3963" s="4"/>
    </row>
    <row r="3964" spans="1:2" x14ac:dyDescent="0.15">
      <c r="A3964" s="4"/>
      <c r="B3964" s="4"/>
    </row>
    <row r="3965" spans="1:2" x14ac:dyDescent="0.15">
      <c r="A3965" s="4"/>
      <c r="B3965" s="4"/>
    </row>
    <row r="3966" spans="1:2" x14ac:dyDescent="0.15">
      <c r="A3966" s="4"/>
      <c r="B3966" s="4"/>
    </row>
    <row r="3967" spans="1:2" x14ac:dyDescent="0.15">
      <c r="A3967" s="4"/>
      <c r="B3967" s="4"/>
    </row>
    <row r="3968" spans="1:2" x14ac:dyDescent="0.15">
      <c r="A3968" s="4"/>
      <c r="B3968" s="4"/>
    </row>
    <row r="3969" spans="1:2" x14ac:dyDescent="0.15">
      <c r="A3969" s="4"/>
      <c r="B3969" s="4"/>
    </row>
    <row r="3970" spans="1:2" x14ac:dyDescent="0.15">
      <c r="A3970" s="4"/>
      <c r="B3970" s="4"/>
    </row>
    <row r="3971" spans="1:2" x14ac:dyDescent="0.15">
      <c r="A3971" s="4"/>
      <c r="B3971" s="4"/>
    </row>
    <row r="3972" spans="1:2" x14ac:dyDescent="0.15">
      <c r="A3972" s="4"/>
      <c r="B3972" s="4"/>
    </row>
    <row r="3973" spans="1:2" x14ac:dyDescent="0.15">
      <c r="A3973" s="4"/>
      <c r="B3973" s="4"/>
    </row>
    <row r="3974" spans="1:2" x14ac:dyDescent="0.15">
      <c r="A3974" s="4"/>
      <c r="B3974" s="4"/>
    </row>
    <row r="3975" spans="1:2" x14ac:dyDescent="0.15">
      <c r="A3975" s="4"/>
      <c r="B3975" s="4"/>
    </row>
    <row r="3976" spans="1:2" x14ac:dyDescent="0.15">
      <c r="A3976" s="4"/>
      <c r="B3976" s="4"/>
    </row>
    <row r="3977" spans="1:2" x14ac:dyDescent="0.15">
      <c r="A3977" s="4"/>
      <c r="B3977" s="4"/>
    </row>
    <row r="3978" spans="1:2" x14ac:dyDescent="0.15">
      <c r="A3978" s="4"/>
      <c r="B3978" s="4"/>
    </row>
    <row r="3979" spans="1:2" x14ac:dyDescent="0.15">
      <c r="A3979" s="4"/>
      <c r="B3979" s="4"/>
    </row>
    <row r="3980" spans="1:2" x14ac:dyDescent="0.15">
      <c r="A3980" s="4"/>
      <c r="B3980" s="4"/>
    </row>
    <row r="3981" spans="1:2" x14ac:dyDescent="0.15">
      <c r="A3981" s="4"/>
      <c r="B3981" s="4"/>
    </row>
    <row r="3982" spans="1:2" x14ac:dyDescent="0.15">
      <c r="A3982" s="4"/>
      <c r="B3982" s="4"/>
    </row>
    <row r="3983" spans="1:2" x14ac:dyDescent="0.15">
      <c r="A3983" s="4"/>
      <c r="B3983" s="4"/>
    </row>
    <row r="3984" spans="1:2" x14ac:dyDescent="0.15">
      <c r="A3984" s="4"/>
      <c r="B3984" s="4"/>
    </row>
    <row r="3985" spans="1:2" x14ac:dyDescent="0.15">
      <c r="A3985" s="4"/>
      <c r="B3985" s="4"/>
    </row>
    <row r="3986" spans="1:2" x14ac:dyDescent="0.15">
      <c r="A3986" s="4"/>
      <c r="B3986" s="4"/>
    </row>
    <row r="3987" spans="1:2" x14ac:dyDescent="0.15">
      <c r="A3987" s="4"/>
      <c r="B3987" s="4"/>
    </row>
    <row r="3988" spans="1:2" x14ac:dyDescent="0.15">
      <c r="A3988" s="4"/>
      <c r="B3988" s="4"/>
    </row>
    <row r="3989" spans="1:2" x14ac:dyDescent="0.15">
      <c r="A3989" s="4"/>
      <c r="B3989" s="4"/>
    </row>
    <row r="3990" spans="1:2" x14ac:dyDescent="0.15">
      <c r="A3990" s="4"/>
      <c r="B3990" s="4"/>
    </row>
    <row r="3991" spans="1:2" x14ac:dyDescent="0.15">
      <c r="A3991" s="4"/>
      <c r="B3991" s="4"/>
    </row>
    <row r="3992" spans="1:2" x14ac:dyDescent="0.15">
      <c r="A3992" s="4"/>
      <c r="B3992" s="4"/>
    </row>
    <row r="3993" spans="1:2" x14ac:dyDescent="0.15">
      <c r="A3993" s="4"/>
      <c r="B3993" s="4"/>
    </row>
    <row r="3994" spans="1:2" x14ac:dyDescent="0.15">
      <c r="A3994" s="4"/>
      <c r="B3994" s="4"/>
    </row>
    <row r="3995" spans="1:2" x14ac:dyDescent="0.15">
      <c r="A3995" s="4"/>
      <c r="B3995" s="4"/>
    </row>
    <row r="3996" spans="1:2" x14ac:dyDescent="0.15">
      <c r="A3996" s="4"/>
      <c r="B3996" s="4"/>
    </row>
    <row r="3997" spans="1:2" x14ac:dyDescent="0.15">
      <c r="A3997" s="4"/>
      <c r="B3997" s="4"/>
    </row>
    <row r="3998" spans="1:2" x14ac:dyDescent="0.15">
      <c r="A3998" s="4"/>
      <c r="B3998" s="4"/>
    </row>
    <row r="3999" spans="1:2" x14ac:dyDescent="0.15">
      <c r="A3999" s="4"/>
      <c r="B3999" s="4"/>
    </row>
    <row r="4000" spans="1:2" x14ac:dyDescent="0.15">
      <c r="A4000" s="4"/>
      <c r="B4000" s="4"/>
    </row>
    <row r="4001" spans="1:2" x14ac:dyDescent="0.15">
      <c r="A4001" s="4"/>
      <c r="B4001" s="4"/>
    </row>
    <row r="4002" spans="1:2" x14ac:dyDescent="0.15">
      <c r="A4002" s="4"/>
      <c r="B4002" s="4"/>
    </row>
    <row r="4003" spans="1:2" x14ac:dyDescent="0.15">
      <c r="A4003" s="4"/>
      <c r="B4003" s="4"/>
    </row>
    <row r="4004" spans="1:2" x14ac:dyDescent="0.15">
      <c r="A4004" s="4"/>
      <c r="B4004" s="4"/>
    </row>
    <row r="4005" spans="1:2" x14ac:dyDescent="0.15">
      <c r="A4005" s="4"/>
      <c r="B4005" s="4"/>
    </row>
    <row r="4006" spans="1:2" x14ac:dyDescent="0.15">
      <c r="A4006" s="4"/>
      <c r="B4006" s="4"/>
    </row>
    <row r="4007" spans="1:2" x14ac:dyDescent="0.15">
      <c r="A4007" s="4"/>
      <c r="B4007" s="4"/>
    </row>
    <row r="4008" spans="1:2" x14ac:dyDescent="0.15">
      <c r="A4008" s="4"/>
      <c r="B4008" s="4"/>
    </row>
    <row r="4009" spans="1:2" x14ac:dyDescent="0.15">
      <c r="A4009" s="4"/>
      <c r="B4009" s="4"/>
    </row>
    <row r="4010" spans="1:2" x14ac:dyDescent="0.15">
      <c r="A4010" s="4"/>
      <c r="B4010" s="4"/>
    </row>
    <row r="4011" spans="1:2" x14ac:dyDescent="0.15">
      <c r="A4011" s="4"/>
      <c r="B4011" s="4"/>
    </row>
    <row r="4012" spans="1:2" x14ac:dyDescent="0.15">
      <c r="A4012" s="4"/>
      <c r="B4012" s="4"/>
    </row>
    <row r="4013" spans="1:2" x14ac:dyDescent="0.15">
      <c r="A4013" s="4"/>
      <c r="B4013" s="4"/>
    </row>
    <row r="4014" spans="1:2" x14ac:dyDescent="0.15">
      <c r="A4014" s="4"/>
      <c r="B4014" s="4"/>
    </row>
    <row r="4015" spans="1:2" x14ac:dyDescent="0.15">
      <c r="A4015" s="4"/>
      <c r="B4015" s="4"/>
    </row>
    <row r="4016" spans="1:2" x14ac:dyDescent="0.15">
      <c r="A4016" s="4"/>
      <c r="B4016" s="4"/>
    </row>
    <row r="4017" spans="1:2" x14ac:dyDescent="0.15">
      <c r="A4017" s="4"/>
      <c r="B4017" s="4"/>
    </row>
    <row r="4018" spans="1:2" x14ac:dyDescent="0.15">
      <c r="A4018" s="4"/>
      <c r="B4018" s="4"/>
    </row>
    <row r="4019" spans="1:2" x14ac:dyDescent="0.15">
      <c r="A4019" s="4"/>
      <c r="B4019" s="4"/>
    </row>
    <row r="4020" spans="1:2" x14ac:dyDescent="0.15">
      <c r="A4020" s="4"/>
      <c r="B4020" s="4"/>
    </row>
    <row r="4021" spans="1:2" x14ac:dyDescent="0.15">
      <c r="A4021" s="4"/>
      <c r="B4021" s="4"/>
    </row>
    <row r="4022" spans="1:2" x14ac:dyDescent="0.15">
      <c r="A4022" s="4"/>
      <c r="B4022" s="4"/>
    </row>
    <row r="4023" spans="1:2" x14ac:dyDescent="0.15">
      <c r="A4023" s="4"/>
      <c r="B4023" s="4"/>
    </row>
    <row r="4024" spans="1:2" x14ac:dyDescent="0.15">
      <c r="A4024" s="4"/>
      <c r="B4024" s="4"/>
    </row>
    <row r="4025" spans="1:2" x14ac:dyDescent="0.15">
      <c r="A4025" s="4"/>
      <c r="B4025" s="4"/>
    </row>
    <row r="4026" spans="1:2" x14ac:dyDescent="0.15">
      <c r="A4026" s="4"/>
      <c r="B4026" s="4"/>
    </row>
    <row r="4027" spans="1:2" x14ac:dyDescent="0.15">
      <c r="A4027" s="4"/>
      <c r="B4027" s="4"/>
    </row>
    <row r="4028" spans="1:2" x14ac:dyDescent="0.15">
      <c r="A4028" s="4"/>
      <c r="B4028" s="4"/>
    </row>
    <row r="4029" spans="1:2" x14ac:dyDescent="0.15">
      <c r="A4029" s="4"/>
      <c r="B4029" s="4"/>
    </row>
    <row r="4030" spans="1:2" x14ac:dyDescent="0.15">
      <c r="A4030" s="4"/>
      <c r="B4030" s="4"/>
    </row>
    <row r="4031" spans="1:2" x14ac:dyDescent="0.15">
      <c r="A4031" s="4"/>
      <c r="B4031" s="4"/>
    </row>
    <row r="4032" spans="1:2" x14ac:dyDescent="0.15">
      <c r="A4032" s="4"/>
      <c r="B4032" s="4"/>
    </row>
    <row r="4033" spans="1:2" x14ac:dyDescent="0.15">
      <c r="A4033" s="4"/>
      <c r="B4033" s="4"/>
    </row>
    <row r="4034" spans="1:2" x14ac:dyDescent="0.15">
      <c r="A4034" s="4"/>
      <c r="B4034" s="4"/>
    </row>
    <row r="4035" spans="1:2" x14ac:dyDescent="0.15">
      <c r="A4035" s="4"/>
      <c r="B4035" s="4"/>
    </row>
    <row r="4036" spans="1:2" x14ac:dyDescent="0.15">
      <c r="A4036" s="4"/>
      <c r="B4036" s="4"/>
    </row>
    <row r="4037" spans="1:2" x14ac:dyDescent="0.15">
      <c r="A4037" s="4"/>
      <c r="B4037" s="4"/>
    </row>
    <row r="4038" spans="1:2" x14ac:dyDescent="0.15">
      <c r="A4038" s="4"/>
      <c r="B4038" s="4"/>
    </row>
    <row r="4039" spans="1:2" x14ac:dyDescent="0.15">
      <c r="A4039" s="4"/>
      <c r="B4039" s="4"/>
    </row>
    <row r="4040" spans="1:2" x14ac:dyDescent="0.15">
      <c r="A4040" s="4"/>
      <c r="B4040" s="4"/>
    </row>
    <row r="4041" spans="1:2" x14ac:dyDescent="0.15">
      <c r="A4041" s="4"/>
      <c r="B4041" s="4"/>
    </row>
    <row r="4042" spans="1:2" x14ac:dyDescent="0.15">
      <c r="A4042" s="4"/>
      <c r="B4042" s="4"/>
    </row>
    <row r="4043" spans="1:2" x14ac:dyDescent="0.15">
      <c r="A4043" s="4"/>
      <c r="B4043" s="4"/>
    </row>
    <row r="4044" spans="1:2" x14ac:dyDescent="0.15">
      <c r="A4044" s="4"/>
      <c r="B4044" s="4"/>
    </row>
    <row r="4045" spans="1:2" x14ac:dyDescent="0.15">
      <c r="A4045" s="4"/>
      <c r="B4045" s="4"/>
    </row>
    <row r="4046" spans="1:2" x14ac:dyDescent="0.15">
      <c r="A4046" s="4"/>
      <c r="B4046" s="4"/>
    </row>
    <row r="4047" spans="1:2" x14ac:dyDescent="0.15">
      <c r="A4047" s="4"/>
      <c r="B4047" s="4"/>
    </row>
    <row r="4048" spans="1:2" x14ac:dyDescent="0.15">
      <c r="A4048" s="4"/>
      <c r="B4048" s="4"/>
    </row>
    <row r="4049" spans="1:2" x14ac:dyDescent="0.15">
      <c r="A4049" s="4"/>
      <c r="B4049" s="4"/>
    </row>
    <row r="4050" spans="1:2" x14ac:dyDescent="0.15">
      <c r="A4050" s="4"/>
      <c r="B4050" s="4"/>
    </row>
    <row r="4051" spans="1:2" x14ac:dyDescent="0.15">
      <c r="A4051" s="4"/>
      <c r="B4051" s="4"/>
    </row>
    <row r="4052" spans="1:2" x14ac:dyDescent="0.15">
      <c r="A4052" s="4"/>
      <c r="B4052" s="4"/>
    </row>
    <row r="4053" spans="1:2" x14ac:dyDescent="0.15">
      <c r="A4053" s="4"/>
      <c r="B4053" s="4"/>
    </row>
    <row r="4054" spans="1:2" x14ac:dyDescent="0.15">
      <c r="A4054" s="4"/>
      <c r="B4054" s="4"/>
    </row>
    <row r="4055" spans="1:2" x14ac:dyDescent="0.15">
      <c r="A4055" s="4"/>
      <c r="B4055" s="4"/>
    </row>
    <row r="4056" spans="1:2" x14ac:dyDescent="0.15">
      <c r="A4056" s="4"/>
      <c r="B4056" s="4"/>
    </row>
    <row r="4057" spans="1:2" x14ac:dyDescent="0.15">
      <c r="A4057" s="4"/>
      <c r="B4057" s="4"/>
    </row>
    <row r="4058" spans="1:2" x14ac:dyDescent="0.15">
      <c r="A4058" s="4"/>
      <c r="B4058" s="4"/>
    </row>
    <row r="4059" spans="1:2" x14ac:dyDescent="0.15">
      <c r="A4059" s="4"/>
      <c r="B4059" s="4"/>
    </row>
    <row r="4060" spans="1:2" x14ac:dyDescent="0.15">
      <c r="A4060" s="4"/>
      <c r="B4060" s="4"/>
    </row>
    <row r="4061" spans="1:2" x14ac:dyDescent="0.15">
      <c r="A4061" s="4"/>
      <c r="B4061" s="4"/>
    </row>
    <row r="4062" spans="1:2" x14ac:dyDescent="0.15">
      <c r="A4062" s="4"/>
      <c r="B4062" s="4"/>
    </row>
    <row r="4063" spans="1:2" x14ac:dyDescent="0.15">
      <c r="A4063" s="4"/>
      <c r="B4063" s="4"/>
    </row>
    <row r="4064" spans="1:2" x14ac:dyDescent="0.15">
      <c r="A4064" s="4"/>
      <c r="B4064" s="4"/>
    </row>
    <row r="4065" spans="1:2" x14ac:dyDescent="0.15">
      <c r="A4065" s="4"/>
      <c r="B4065" s="4"/>
    </row>
    <row r="4066" spans="1:2" x14ac:dyDescent="0.15">
      <c r="A4066" s="4"/>
      <c r="B4066" s="4"/>
    </row>
    <row r="4067" spans="1:2" x14ac:dyDescent="0.15">
      <c r="A4067" s="4"/>
      <c r="B4067" s="4"/>
    </row>
    <row r="4068" spans="1:2" x14ac:dyDescent="0.15">
      <c r="A4068" s="4"/>
      <c r="B4068" s="4"/>
    </row>
    <row r="4069" spans="1:2" x14ac:dyDescent="0.15">
      <c r="A4069" s="4"/>
      <c r="B4069" s="4"/>
    </row>
    <row r="4070" spans="1:2" x14ac:dyDescent="0.15">
      <c r="A4070" s="4"/>
      <c r="B4070" s="4"/>
    </row>
    <row r="4071" spans="1:2" x14ac:dyDescent="0.15">
      <c r="A4071" s="4"/>
      <c r="B4071" s="4"/>
    </row>
    <row r="4072" spans="1:2" x14ac:dyDescent="0.15">
      <c r="A4072" s="4"/>
      <c r="B4072" s="4"/>
    </row>
    <row r="4073" spans="1:2" x14ac:dyDescent="0.15">
      <c r="A4073" s="4"/>
      <c r="B4073" s="4"/>
    </row>
    <row r="4074" spans="1:2" x14ac:dyDescent="0.15">
      <c r="A4074" s="4"/>
      <c r="B4074" s="4"/>
    </row>
    <row r="4075" spans="1:2" x14ac:dyDescent="0.15">
      <c r="A4075" s="4"/>
      <c r="B4075" s="4"/>
    </row>
    <row r="4076" spans="1:2" x14ac:dyDescent="0.15">
      <c r="A4076" s="4"/>
      <c r="B4076" s="4"/>
    </row>
    <row r="4077" spans="1:2" x14ac:dyDescent="0.15">
      <c r="A4077" s="4"/>
      <c r="B4077" s="4"/>
    </row>
    <row r="4078" spans="1:2" x14ac:dyDescent="0.15">
      <c r="A4078" s="4"/>
      <c r="B4078" s="4"/>
    </row>
    <row r="4079" spans="1:2" x14ac:dyDescent="0.15">
      <c r="A4079" s="4"/>
      <c r="B4079" s="4"/>
    </row>
    <row r="4080" spans="1:2" x14ac:dyDescent="0.15">
      <c r="A4080" s="4"/>
      <c r="B4080" s="4"/>
    </row>
    <row r="4081" spans="1:2" x14ac:dyDescent="0.15">
      <c r="A4081" s="4"/>
      <c r="B4081" s="4"/>
    </row>
    <row r="4082" spans="1:2" x14ac:dyDescent="0.15">
      <c r="A4082" s="4"/>
      <c r="B4082" s="4"/>
    </row>
    <row r="4083" spans="1:2" x14ac:dyDescent="0.15">
      <c r="A4083" s="4"/>
      <c r="B4083" s="4"/>
    </row>
    <row r="4084" spans="1:2" x14ac:dyDescent="0.15">
      <c r="A4084" s="4"/>
      <c r="B4084" s="4"/>
    </row>
    <row r="4085" spans="1:2" x14ac:dyDescent="0.15">
      <c r="A4085" s="4"/>
      <c r="B4085" s="4"/>
    </row>
    <row r="4086" spans="1:2" x14ac:dyDescent="0.15">
      <c r="A4086" s="4"/>
      <c r="B4086" s="4"/>
    </row>
    <row r="4087" spans="1:2" x14ac:dyDescent="0.15">
      <c r="A4087" s="4"/>
      <c r="B4087" s="4"/>
    </row>
    <row r="4088" spans="1:2" x14ac:dyDescent="0.15">
      <c r="A4088" s="4"/>
      <c r="B4088" s="4"/>
    </row>
    <row r="4089" spans="1:2" x14ac:dyDescent="0.15">
      <c r="A4089" s="4"/>
      <c r="B4089" s="4"/>
    </row>
    <row r="4090" spans="1:2" x14ac:dyDescent="0.15">
      <c r="A4090" s="4"/>
      <c r="B4090" s="4"/>
    </row>
    <row r="4091" spans="1:2" x14ac:dyDescent="0.15">
      <c r="A4091" s="4"/>
      <c r="B4091" s="4"/>
    </row>
    <row r="4092" spans="1:2" x14ac:dyDescent="0.15">
      <c r="A4092" s="4"/>
      <c r="B4092" s="4"/>
    </row>
    <row r="4093" spans="1:2" x14ac:dyDescent="0.15">
      <c r="A4093" s="4"/>
      <c r="B4093" s="4"/>
    </row>
    <row r="4094" spans="1:2" x14ac:dyDescent="0.15">
      <c r="A4094" s="4"/>
      <c r="B4094" s="4"/>
    </row>
    <row r="4095" spans="1:2" x14ac:dyDescent="0.15">
      <c r="A4095" s="4"/>
      <c r="B4095" s="4"/>
    </row>
    <row r="4096" spans="1:2" x14ac:dyDescent="0.15">
      <c r="A4096" s="4"/>
      <c r="B4096" s="4"/>
    </row>
    <row r="4097" spans="1:2" x14ac:dyDescent="0.15">
      <c r="A4097" s="4"/>
      <c r="B4097" s="4"/>
    </row>
    <row r="4098" spans="1:2" x14ac:dyDescent="0.15">
      <c r="A4098" s="4"/>
      <c r="B4098" s="4"/>
    </row>
    <row r="4099" spans="1:2" x14ac:dyDescent="0.15">
      <c r="A4099" s="4"/>
      <c r="B4099" s="4"/>
    </row>
    <row r="4100" spans="1:2" x14ac:dyDescent="0.15">
      <c r="A4100" s="4"/>
      <c r="B4100" s="4"/>
    </row>
    <row r="4101" spans="1:2" x14ac:dyDescent="0.15">
      <c r="A4101" s="4"/>
      <c r="B4101" s="4"/>
    </row>
    <row r="4102" spans="1:2" x14ac:dyDescent="0.15">
      <c r="A4102" s="4"/>
      <c r="B4102" s="4"/>
    </row>
    <row r="4103" spans="1:2" x14ac:dyDescent="0.15">
      <c r="A4103" s="4"/>
      <c r="B4103" s="4"/>
    </row>
    <row r="4104" spans="1:2" x14ac:dyDescent="0.15">
      <c r="A4104" s="4"/>
      <c r="B4104" s="4"/>
    </row>
    <row r="4105" spans="1:2" x14ac:dyDescent="0.15">
      <c r="A4105" s="4"/>
      <c r="B4105" s="4"/>
    </row>
    <row r="4106" spans="1:2" x14ac:dyDescent="0.15">
      <c r="A4106" s="4"/>
      <c r="B4106" s="4"/>
    </row>
    <row r="4107" spans="1:2" x14ac:dyDescent="0.15">
      <c r="A4107" s="4"/>
      <c r="B4107" s="4"/>
    </row>
    <row r="4108" spans="1:2" x14ac:dyDescent="0.15">
      <c r="A4108" s="4"/>
      <c r="B4108" s="4"/>
    </row>
    <row r="4109" spans="1:2" x14ac:dyDescent="0.15">
      <c r="A4109" s="4"/>
      <c r="B4109" s="4"/>
    </row>
    <row r="4110" spans="1:2" x14ac:dyDescent="0.15">
      <c r="A4110" s="4"/>
      <c r="B4110" s="4"/>
    </row>
    <row r="4111" spans="1:2" x14ac:dyDescent="0.15">
      <c r="A4111" s="4"/>
      <c r="B4111" s="4"/>
    </row>
    <row r="4112" spans="1:2" x14ac:dyDescent="0.15">
      <c r="A4112" s="4"/>
      <c r="B4112" s="4"/>
    </row>
    <row r="4113" spans="1:2" x14ac:dyDescent="0.15">
      <c r="A4113" s="4"/>
      <c r="B4113" s="4"/>
    </row>
    <row r="4114" spans="1:2" x14ac:dyDescent="0.15">
      <c r="A4114" s="4"/>
      <c r="B4114" s="4"/>
    </row>
    <row r="4115" spans="1:2" x14ac:dyDescent="0.15">
      <c r="A4115" s="4"/>
      <c r="B4115" s="4"/>
    </row>
    <row r="4116" spans="1:2" x14ac:dyDescent="0.15">
      <c r="A4116" s="4"/>
      <c r="B4116" s="4"/>
    </row>
    <row r="4117" spans="1:2" x14ac:dyDescent="0.15">
      <c r="A4117" s="4"/>
      <c r="B4117" s="4"/>
    </row>
    <row r="4118" spans="1:2" x14ac:dyDescent="0.15">
      <c r="A4118" s="4"/>
      <c r="B4118" s="4"/>
    </row>
    <row r="4119" spans="1:2" x14ac:dyDescent="0.15">
      <c r="A4119" s="4"/>
      <c r="B4119" s="4"/>
    </row>
    <row r="4120" spans="1:2" x14ac:dyDescent="0.15">
      <c r="A4120" s="4"/>
      <c r="B4120" s="4"/>
    </row>
    <row r="4121" spans="1:2" x14ac:dyDescent="0.15">
      <c r="A4121" s="4"/>
      <c r="B4121" s="4"/>
    </row>
    <row r="4122" spans="1:2" x14ac:dyDescent="0.15">
      <c r="A4122" s="4"/>
      <c r="B4122" s="4"/>
    </row>
    <row r="4123" spans="1:2" x14ac:dyDescent="0.15">
      <c r="A4123" s="4"/>
      <c r="B4123" s="4"/>
    </row>
    <row r="4124" spans="1:2" x14ac:dyDescent="0.15">
      <c r="A4124" s="4"/>
      <c r="B4124" s="4"/>
    </row>
    <row r="4125" spans="1:2" x14ac:dyDescent="0.15">
      <c r="A4125" s="4"/>
      <c r="B4125" s="4"/>
    </row>
    <row r="4126" spans="1:2" x14ac:dyDescent="0.15">
      <c r="A4126" s="4"/>
      <c r="B4126" s="4"/>
    </row>
    <row r="4127" spans="1:2" x14ac:dyDescent="0.15">
      <c r="A4127" s="4"/>
      <c r="B4127" s="4"/>
    </row>
    <row r="4128" spans="1:2" x14ac:dyDescent="0.15">
      <c r="A4128" s="4"/>
      <c r="B4128" s="4"/>
    </row>
    <row r="4129" spans="1:2" x14ac:dyDescent="0.15">
      <c r="A4129" s="4"/>
      <c r="B4129" s="4"/>
    </row>
    <row r="4130" spans="1:2" x14ac:dyDescent="0.15">
      <c r="A4130" s="4"/>
      <c r="B4130" s="4"/>
    </row>
    <row r="4131" spans="1:2" x14ac:dyDescent="0.15">
      <c r="A4131" s="4"/>
      <c r="B4131" s="4"/>
    </row>
    <row r="4132" spans="1:2" x14ac:dyDescent="0.15">
      <c r="A4132" s="4"/>
      <c r="B4132" s="4"/>
    </row>
    <row r="4133" spans="1:2" x14ac:dyDescent="0.15">
      <c r="A4133" s="4"/>
      <c r="B4133" s="4"/>
    </row>
    <row r="4134" spans="1:2" x14ac:dyDescent="0.15">
      <c r="A4134" s="4"/>
      <c r="B4134" s="4"/>
    </row>
    <row r="4135" spans="1:2" x14ac:dyDescent="0.15">
      <c r="A4135" s="4"/>
      <c r="B4135" s="4"/>
    </row>
    <row r="4136" spans="1:2" x14ac:dyDescent="0.15">
      <c r="A4136" s="4"/>
      <c r="B4136" s="4"/>
    </row>
    <row r="4137" spans="1:2" x14ac:dyDescent="0.15">
      <c r="A4137" s="4"/>
      <c r="B4137" s="4"/>
    </row>
    <row r="4138" spans="1:2" x14ac:dyDescent="0.15">
      <c r="A4138" s="4"/>
      <c r="B4138" s="4"/>
    </row>
    <row r="4139" spans="1:2" x14ac:dyDescent="0.15">
      <c r="A4139" s="4"/>
      <c r="B4139" s="4"/>
    </row>
    <row r="4140" spans="1:2" x14ac:dyDescent="0.15">
      <c r="A4140" s="4"/>
      <c r="B4140" s="4"/>
    </row>
    <row r="4141" spans="1:2" x14ac:dyDescent="0.15">
      <c r="A4141" s="4"/>
      <c r="B4141" s="4"/>
    </row>
    <row r="4142" spans="1:2" x14ac:dyDescent="0.15">
      <c r="A4142" s="4"/>
      <c r="B4142" s="4"/>
    </row>
    <row r="4143" spans="1:2" x14ac:dyDescent="0.15">
      <c r="A4143" s="4"/>
      <c r="B4143" s="4"/>
    </row>
    <row r="4144" spans="1:2" x14ac:dyDescent="0.15">
      <c r="A4144" s="4"/>
      <c r="B4144" s="4"/>
    </row>
    <row r="4145" spans="1:2" x14ac:dyDescent="0.15">
      <c r="A4145" s="4"/>
      <c r="B4145" s="4"/>
    </row>
    <row r="4146" spans="1:2" x14ac:dyDescent="0.15">
      <c r="A4146" s="4"/>
      <c r="B4146" s="4"/>
    </row>
    <row r="4147" spans="1:2" x14ac:dyDescent="0.15">
      <c r="A4147" s="4"/>
      <c r="B4147" s="4"/>
    </row>
    <row r="4148" spans="1:2" x14ac:dyDescent="0.15">
      <c r="A4148" s="4"/>
      <c r="B4148" s="4"/>
    </row>
    <row r="4149" spans="1:2" x14ac:dyDescent="0.15">
      <c r="A4149" s="4"/>
      <c r="B4149" s="4"/>
    </row>
    <row r="4150" spans="1:2" x14ac:dyDescent="0.15">
      <c r="A4150" s="4"/>
      <c r="B4150" s="4"/>
    </row>
    <row r="4151" spans="1:2" x14ac:dyDescent="0.15">
      <c r="A4151" s="4"/>
      <c r="B4151" s="4"/>
    </row>
    <row r="4152" spans="1:2" x14ac:dyDescent="0.15">
      <c r="A4152" s="4"/>
      <c r="B4152" s="4"/>
    </row>
    <row r="4153" spans="1:2" x14ac:dyDescent="0.15">
      <c r="A4153" s="4"/>
      <c r="B4153" s="4"/>
    </row>
    <row r="4154" spans="1:2" x14ac:dyDescent="0.15">
      <c r="A4154" s="4"/>
      <c r="B4154" s="4"/>
    </row>
    <row r="4155" spans="1:2" x14ac:dyDescent="0.15">
      <c r="A4155" s="4"/>
      <c r="B4155" s="4"/>
    </row>
    <row r="4156" spans="1:2" x14ac:dyDescent="0.15">
      <c r="A4156" s="4"/>
      <c r="B4156" s="4"/>
    </row>
    <row r="4157" spans="1:2" x14ac:dyDescent="0.15">
      <c r="A4157" s="4"/>
      <c r="B4157" s="4"/>
    </row>
    <row r="4158" spans="1:2" x14ac:dyDescent="0.15">
      <c r="A4158" s="4"/>
      <c r="B4158" s="4"/>
    </row>
    <row r="4159" spans="1:2" x14ac:dyDescent="0.15">
      <c r="A4159" s="4"/>
      <c r="B4159" s="4"/>
    </row>
    <row r="4160" spans="1:2" x14ac:dyDescent="0.15">
      <c r="A4160" s="4"/>
      <c r="B4160" s="4"/>
    </row>
    <row r="4161" spans="1:2" x14ac:dyDescent="0.15">
      <c r="A4161" s="4"/>
      <c r="B4161" s="4"/>
    </row>
    <row r="4162" spans="1:2" x14ac:dyDescent="0.15">
      <c r="A4162" s="4"/>
      <c r="B4162" s="4"/>
    </row>
    <row r="4163" spans="1:2" x14ac:dyDescent="0.15">
      <c r="A4163" s="4"/>
      <c r="B4163" s="4"/>
    </row>
    <row r="4164" spans="1:2" x14ac:dyDescent="0.15">
      <c r="A4164" s="4"/>
      <c r="B4164" s="4"/>
    </row>
    <row r="4165" spans="1:2" x14ac:dyDescent="0.15">
      <c r="A4165" s="4"/>
      <c r="B4165" s="4"/>
    </row>
    <row r="4166" spans="1:2" x14ac:dyDescent="0.15">
      <c r="A4166" s="4"/>
      <c r="B4166" s="4"/>
    </row>
    <row r="4167" spans="1:2" x14ac:dyDescent="0.15">
      <c r="A4167" s="4"/>
      <c r="B4167" s="4"/>
    </row>
    <row r="4168" spans="1:2" x14ac:dyDescent="0.15">
      <c r="A4168" s="4"/>
      <c r="B4168" s="4"/>
    </row>
    <row r="4169" spans="1:2" x14ac:dyDescent="0.15">
      <c r="A4169" s="4"/>
      <c r="B4169" s="4"/>
    </row>
    <row r="4170" spans="1:2" x14ac:dyDescent="0.15">
      <c r="A4170" s="4"/>
      <c r="B4170" s="4"/>
    </row>
    <row r="4171" spans="1:2" x14ac:dyDescent="0.15">
      <c r="A4171" s="4"/>
      <c r="B4171" s="4"/>
    </row>
    <row r="4172" spans="1:2" x14ac:dyDescent="0.15">
      <c r="A4172" s="4"/>
      <c r="B4172" s="4"/>
    </row>
    <row r="4173" spans="1:2" x14ac:dyDescent="0.15">
      <c r="A4173" s="4"/>
      <c r="B4173" s="4"/>
    </row>
    <row r="4174" spans="1:2" x14ac:dyDescent="0.15">
      <c r="A4174" s="4"/>
      <c r="B4174" s="4"/>
    </row>
    <row r="4175" spans="1:2" x14ac:dyDescent="0.15">
      <c r="A4175" s="4"/>
      <c r="B4175" s="4"/>
    </row>
    <row r="4176" spans="1:2" x14ac:dyDescent="0.15">
      <c r="A4176" s="4"/>
      <c r="B4176" s="4"/>
    </row>
    <row r="4177" spans="1:2" x14ac:dyDescent="0.15">
      <c r="A4177" s="4"/>
      <c r="B4177" s="4"/>
    </row>
    <row r="4178" spans="1:2" x14ac:dyDescent="0.15">
      <c r="A4178" s="4"/>
      <c r="B4178" s="4"/>
    </row>
    <row r="4179" spans="1:2" x14ac:dyDescent="0.15">
      <c r="A4179" s="4"/>
      <c r="B4179" s="4"/>
    </row>
    <row r="4180" spans="1:2" x14ac:dyDescent="0.15">
      <c r="A4180" s="4"/>
      <c r="B4180" s="4"/>
    </row>
    <row r="4181" spans="1:2" x14ac:dyDescent="0.15">
      <c r="A4181" s="4"/>
      <c r="B4181" s="4"/>
    </row>
    <row r="4182" spans="1:2" x14ac:dyDescent="0.15">
      <c r="A4182" s="4"/>
      <c r="B4182" s="4"/>
    </row>
    <row r="4183" spans="1:2" x14ac:dyDescent="0.15">
      <c r="A4183" s="4"/>
      <c r="B4183" s="4"/>
    </row>
    <row r="4184" spans="1:2" x14ac:dyDescent="0.15">
      <c r="A4184" s="4"/>
      <c r="B4184" s="4"/>
    </row>
    <row r="4185" spans="1:2" x14ac:dyDescent="0.15">
      <c r="A4185" s="4"/>
      <c r="B4185" s="4"/>
    </row>
    <row r="4186" spans="1:2" x14ac:dyDescent="0.15">
      <c r="A4186" s="4"/>
      <c r="B4186" s="4"/>
    </row>
    <row r="4187" spans="1:2" x14ac:dyDescent="0.15">
      <c r="A4187" s="4"/>
      <c r="B4187" s="4"/>
    </row>
    <row r="4188" spans="1:2" x14ac:dyDescent="0.15">
      <c r="A4188" s="4"/>
      <c r="B4188" s="4"/>
    </row>
    <row r="4189" spans="1:2" x14ac:dyDescent="0.15">
      <c r="A4189" s="4"/>
      <c r="B4189" s="4"/>
    </row>
    <row r="4190" spans="1:2" x14ac:dyDescent="0.15">
      <c r="A4190" s="4"/>
      <c r="B4190" s="4"/>
    </row>
    <row r="4191" spans="1:2" x14ac:dyDescent="0.15">
      <c r="A4191" s="4"/>
      <c r="B4191" s="4"/>
    </row>
    <row r="4192" spans="1:2" x14ac:dyDescent="0.15">
      <c r="A4192" s="4"/>
      <c r="B4192" s="4"/>
    </row>
    <row r="4193" spans="1:2" x14ac:dyDescent="0.15">
      <c r="A4193" s="4"/>
      <c r="B4193" s="4"/>
    </row>
    <row r="4194" spans="1:2" x14ac:dyDescent="0.15">
      <c r="A4194" s="4"/>
      <c r="B4194" s="4"/>
    </row>
    <row r="4195" spans="1:2" x14ac:dyDescent="0.15">
      <c r="A4195" s="4"/>
      <c r="B4195" s="4"/>
    </row>
    <row r="4196" spans="1:2" x14ac:dyDescent="0.15">
      <c r="A4196" s="4"/>
      <c r="B4196" s="4"/>
    </row>
    <row r="4197" spans="1:2" x14ac:dyDescent="0.15">
      <c r="A4197" s="4"/>
      <c r="B4197" s="4"/>
    </row>
    <row r="4198" spans="1:2" x14ac:dyDescent="0.15">
      <c r="A4198" s="4"/>
      <c r="B4198" s="4"/>
    </row>
    <row r="4199" spans="1:2" x14ac:dyDescent="0.15">
      <c r="A4199" s="4"/>
      <c r="B4199" s="4"/>
    </row>
    <row r="4200" spans="1:2" x14ac:dyDescent="0.15">
      <c r="A4200" s="4"/>
      <c r="B4200" s="4"/>
    </row>
    <row r="4201" spans="1:2" x14ac:dyDescent="0.15">
      <c r="A4201" s="4"/>
      <c r="B4201" s="4"/>
    </row>
    <row r="4202" spans="1:2" x14ac:dyDescent="0.15">
      <c r="A4202" s="4"/>
      <c r="B4202" s="4"/>
    </row>
    <row r="4203" spans="1:2" x14ac:dyDescent="0.15">
      <c r="A4203" s="4"/>
      <c r="B4203" s="4"/>
    </row>
    <row r="4204" spans="1:2" x14ac:dyDescent="0.15">
      <c r="A4204" s="4"/>
      <c r="B4204" s="4"/>
    </row>
    <row r="4205" spans="1:2" x14ac:dyDescent="0.15">
      <c r="A4205" s="4"/>
      <c r="B4205" s="4"/>
    </row>
    <row r="4206" spans="1:2" x14ac:dyDescent="0.15">
      <c r="A4206" s="4"/>
      <c r="B4206" s="4"/>
    </row>
    <row r="4207" spans="1:2" x14ac:dyDescent="0.15">
      <c r="A4207" s="4"/>
      <c r="B4207" s="4"/>
    </row>
    <row r="4208" spans="1:2" x14ac:dyDescent="0.15">
      <c r="A4208" s="4"/>
      <c r="B4208" s="4"/>
    </row>
    <row r="4209" spans="1:2" x14ac:dyDescent="0.15">
      <c r="A4209" s="4"/>
      <c r="B4209" s="4"/>
    </row>
    <row r="4210" spans="1:2" x14ac:dyDescent="0.15">
      <c r="A4210" s="4"/>
      <c r="B4210" s="4"/>
    </row>
    <row r="4211" spans="1:2" x14ac:dyDescent="0.15">
      <c r="A4211" s="4"/>
      <c r="B4211" s="4"/>
    </row>
    <row r="4212" spans="1:2" x14ac:dyDescent="0.15">
      <c r="A4212" s="4"/>
      <c r="B4212" s="4"/>
    </row>
    <row r="4213" spans="1:2" x14ac:dyDescent="0.15">
      <c r="A4213" s="4"/>
      <c r="B4213" s="4"/>
    </row>
    <row r="4214" spans="1:2" x14ac:dyDescent="0.15">
      <c r="A4214" s="4"/>
      <c r="B4214" s="4"/>
    </row>
    <row r="4215" spans="1:2" x14ac:dyDescent="0.15">
      <c r="A4215" s="4"/>
      <c r="B4215" s="4"/>
    </row>
    <row r="4216" spans="1:2" x14ac:dyDescent="0.15">
      <c r="A4216" s="4"/>
      <c r="B4216" s="4"/>
    </row>
    <row r="4217" spans="1:2" x14ac:dyDescent="0.15">
      <c r="A4217" s="4"/>
      <c r="B4217" s="4"/>
    </row>
    <row r="4218" spans="1:2" x14ac:dyDescent="0.15">
      <c r="A4218" s="4"/>
      <c r="B4218" s="4"/>
    </row>
    <row r="4219" spans="1:2" x14ac:dyDescent="0.15">
      <c r="A4219" s="4"/>
      <c r="B4219" s="4"/>
    </row>
    <row r="4220" spans="1:2" x14ac:dyDescent="0.15">
      <c r="A4220" s="4"/>
      <c r="B4220" s="4"/>
    </row>
    <row r="4221" spans="1:2" x14ac:dyDescent="0.15">
      <c r="A4221" s="4"/>
      <c r="B4221" s="4"/>
    </row>
    <row r="4222" spans="1:2" x14ac:dyDescent="0.15">
      <c r="A4222" s="4"/>
      <c r="B4222" s="4"/>
    </row>
    <row r="4223" spans="1:2" x14ac:dyDescent="0.15">
      <c r="A4223" s="4"/>
      <c r="B4223" s="4"/>
    </row>
    <row r="4224" spans="1:2" x14ac:dyDescent="0.15">
      <c r="A4224" s="4"/>
      <c r="B4224" s="4"/>
    </row>
    <row r="4225" spans="1:2" x14ac:dyDescent="0.15">
      <c r="A4225" s="4"/>
      <c r="B4225" s="4"/>
    </row>
    <row r="4226" spans="1:2" x14ac:dyDescent="0.15">
      <c r="A4226" s="4"/>
      <c r="B4226" s="4"/>
    </row>
    <row r="4227" spans="1:2" x14ac:dyDescent="0.15">
      <c r="A4227" s="4"/>
      <c r="B4227" s="4"/>
    </row>
    <row r="4228" spans="1:2" x14ac:dyDescent="0.15">
      <c r="A4228" s="4"/>
      <c r="B4228" s="4"/>
    </row>
    <row r="4229" spans="1:2" x14ac:dyDescent="0.15">
      <c r="A4229" s="4"/>
      <c r="B4229" s="4"/>
    </row>
    <row r="4230" spans="1:2" x14ac:dyDescent="0.15">
      <c r="A4230" s="4"/>
      <c r="B4230" s="4"/>
    </row>
    <row r="4231" spans="1:2" x14ac:dyDescent="0.15">
      <c r="A4231" s="4"/>
      <c r="B4231" s="4"/>
    </row>
    <row r="4232" spans="1:2" x14ac:dyDescent="0.15">
      <c r="A4232" s="4"/>
      <c r="B4232" s="4"/>
    </row>
    <row r="4233" spans="1:2" x14ac:dyDescent="0.15">
      <c r="A4233" s="4"/>
      <c r="B4233" s="4"/>
    </row>
    <row r="4234" spans="1:2" x14ac:dyDescent="0.15">
      <c r="A4234" s="4"/>
      <c r="B4234" s="4"/>
    </row>
    <row r="4235" spans="1:2" x14ac:dyDescent="0.15">
      <c r="A4235" s="4"/>
      <c r="B4235" s="4"/>
    </row>
    <row r="4236" spans="1:2" x14ac:dyDescent="0.15">
      <c r="A4236" s="4"/>
      <c r="B4236" s="4"/>
    </row>
    <row r="4237" spans="1:2" x14ac:dyDescent="0.15">
      <c r="A4237" s="4"/>
      <c r="B4237" s="4"/>
    </row>
    <row r="4238" spans="1:2" x14ac:dyDescent="0.15">
      <c r="A4238" s="4"/>
      <c r="B4238" s="4"/>
    </row>
    <row r="4239" spans="1:2" x14ac:dyDescent="0.15">
      <c r="A4239" s="4"/>
      <c r="B4239" s="4"/>
    </row>
    <row r="4240" spans="1:2" x14ac:dyDescent="0.15">
      <c r="A4240" s="4"/>
      <c r="B4240" s="4"/>
    </row>
    <row r="4241" spans="1:2" x14ac:dyDescent="0.15">
      <c r="A4241" s="4"/>
      <c r="B4241" s="4"/>
    </row>
    <row r="4242" spans="1:2" x14ac:dyDescent="0.15">
      <c r="A4242" s="4"/>
      <c r="B4242" s="4"/>
    </row>
    <row r="4243" spans="1:2" x14ac:dyDescent="0.15">
      <c r="A4243" s="4"/>
      <c r="B4243" s="4"/>
    </row>
    <row r="4244" spans="1:2" x14ac:dyDescent="0.15">
      <c r="A4244" s="4"/>
      <c r="B4244" s="4"/>
    </row>
    <row r="4245" spans="1:2" x14ac:dyDescent="0.15">
      <c r="A4245" s="4"/>
      <c r="B4245" s="4"/>
    </row>
    <row r="4246" spans="1:2" x14ac:dyDescent="0.15">
      <c r="A4246" s="4"/>
      <c r="B4246" s="4"/>
    </row>
    <row r="4247" spans="1:2" x14ac:dyDescent="0.15">
      <c r="A4247" s="4"/>
      <c r="B4247" s="4"/>
    </row>
    <row r="4248" spans="1:2" x14ac:dyDescent="0.15">
      <c r="A4248" s="4"/>
      <c r="B4248" s="4"/>
    </row>
    <row r="4249" spans="1:2" x14ac:dyDescent="0.15">
      <c r="A4249" s="4"/>
      <c r="B4249" s="4"/>
    </row>
    <row r="4250" spans="1:2" x14ac:dyDescent="0.15">
      <c r="A4250" s="4"/>
      <c r="B4250" s="4"/>
    </row>
    <row r="4251" spans="1:2" x14ac:dyDescent="0.15">
      <c r="A4251" s="4"/>
      <c r="B4251" s="4"/>
    </row>
    <row r="4252" spans="1:2" x14ac:dyDescent="0.15">
      <c r="A4252" s="4"/>
      <c r="B4252" s="4"/>
    </row>
    <row r="4253" spans="1:2" x14ac:dyDescent="0.15">
      <c r="A4253" s="4"/>
      <c r="B4253" s="4"/>
    </row>
    <row r="4254" spans="1:2" x14ac:dyDescent="0.15">
      <c r="A4254" s="4"/>
      <c r="B4254" s="4"/>
    </row>
    <row r="4255" spans="1:2" x14ac:dyDescent="0.15">
      <c r="A4255" s="4"/>
      <c r="B4255" s="4"/>
    </row>
    <row r="4256" spans="1:2" x14ac:dyDescent="0.15">
      <c r="A4256" s="4"/>
      <c r="B4256" s="4"/>
    </row>
    <row r="4257" spans="1:2" x14ac:dyDescent="0.15">
      <c r="A4257" s="4"/>
      <c r="B4257" s="4"/>
    </row>
    <row r="4258" spans="1:2" x14ac:dyDescent="0.15">
      <c r="A4258" s="4"/>
      <c r="B4258" s="4"/>
    </row>
    <row r="4259" spans="1:2" x14ac:dyDescent="0.15">
      <c r="A4259" s="4"/>
      <c r="B4259" s="4"/>
    </row>
    <row r="4260" spans="1:2" x14ac:dyDescent="0.15">
      <c r="A4260" s="4"/>
      <c r="B4260" s="4"/>
    </row>
    <row r="4261" spans="1:2" x14ac:dyDescent="0.15">
      <c r="A4261" s="4"/>
      <c r="B4261" s="4"/>
    </row>
    <row r="4262" spans="1:2" x14ac:dyDescent="0.15">
      <c r="A4262" s="4"/>
      <c r="B4262" s="4"/>
    </row>
    <row r="4263" spans="1:2" x14ac:dyDescent="0.15">
      <c r="A4263" s="4"/>
      <c r="B4263" s="4"/>
    </row>
    <row r="4264" spans="1:2" x14ac:dyDescent="0.15">
      <c r="A4264" s="4"/>
      <c r="B4264" s="4"/>
    </row>
    <row r="4265" spans="1:2" x14ac:dyDescent="0.15">
      <c r="A4265" s="4"/>
      <c r="B4265" s="4"/>
    </row>
    <row r="4266" spans="1:2" x14ac:dyDescent="0.15">
      <c r="A4266" s="4"/>
      <c r="B4266" s="4"/>
    </row>
    <row r="4267" spans="1:2" x14ac:dyDescent="0.15">
      <c r="A4267" s="4"/>
      <c r="B4267" s="4"/>
    </row>
    <row r="4268" spans="1:2" x14ac:dyDescent="0.15">
      <c r="A4268" s="4"/>
      <c r="B4268" s="4"/>
    </row>
    <row r="4269" spans="1:2" x14ac:dyDescent="0.15">
      <c r="A4269" s="4"/>
      <c r="B4269" s="4"/>
    </row>
    <row r="4270" spans="1:2" x14ac:dyDescent="0.15">
      <c r="A4270" s="4"/>
      <c r="B4270" s="4"/>
    </row>
    <row r="4271" spans="1:2" x14ac:dyDescent="0.15">
      <c r="A4271" s="4"/>
      <c r="B4271" s="4"/>
    </row>
    <row r="4272" spans="1:2" x14ac:dyDescent="0.15">
      <c r="A4272" s="4"/>
      <c r="B4272" s="4"/>
    </row>
    <row r="4273" spans="1:2" x14ac:dyDescent="0.15">
      <c r="A4273" s="4"/>
      <c r="B4273" s="4"/>
    </row>
    <row r="4274" spans="1:2" x14ac:dyDescent="0.15">
      <c r="A4274" s="4"/>
      <c r="B4274" s="4"/>
    </row>
    <row r="4275" spans="1:2" x14ac:dyDescent="0.15">
      <c r="A4275" s="4"/>
      <c r="B4275" s="4"/>
    </row>
    <row r="4276" spans="1:2" x14ac:dyDescent="0.15">
      <c r="A4276" s="4"/>
      <c r="B4276" s="4"/>
    </row>
    <row r="4277" spans="1:2" x14ac:dyDescent="0.15">
      <c r="A4277" s="4"/>
      <c r="B4277" s="4"/>
    </row>
    <row r="4278" spans="1:2" x14ac:dyDescent="0.15">
      <c r="A4278" s="4"/>
      <c r="B4278" s="4"/>
    </row>
    <row r="4279" spans="1:2" x14ac:dyDescent="0.15">
      <c r="A4279" s="4"/>
      <c r="B4279" s="4"/>
    </row>
    <row r="4280" spans="1:2" x14ac:dyDescent="0.15">
      <c r="A4280" s="4"/>
      <c r="B4280" s="4"/>
    </row>
    <row r="4281" spans="1:2" x14ac:dyDescent="0.15">
      <c r="A4281" s="4"/>
      <c r="B4281" s="4"/>
    </row>
    <row r="4282" spans="1:2" x14ac:dyDescent="0.15">
      <c r="A4282" s="4"/>
      <c r="B4282" s="4"/>
    </row>
    <row r="4283" spans="1:2" x14ac:dyDescent="0.15">
      <c r="A4283" s="4"/>
      <c r="B4283" s="4"/>
    </row>
    <row r="4284" spans="1:2" x14ac:dyDescent="0.15">
      <c r="A4284" s="4"/>
      <c r="B4284" s="4"/>
    </row>
    <row r="4285" spans="1:2" x14ac:dyDescent="0.15">
      <c r="A4285" s="4"/>
      <c r="B4285" s="4"/>
    </row>
    <row r="4286" spans="1:2" x14ac:dyDescent="0.15">
      <c r="A4286" s="4"/>
      <c r="B4286" s="4"/>
    </row>
    <row r="4287" spans="1:2" x14ac:dyDescent="0.15">
      <c r="A4287" s="4"/>
      <c r="B4287" s="4"/>
    </row>
    <row r="4288" spans="1:2" x14ac:dyDescent="0.15">
      <c r="A4288" s="4"/>
      <c r="B4288" s="4"/>
    </row>
    <row r="4289" spans="1:2" x14ac:dyDescent="0.15">
      <c r="A4289" s="4"/>
      <c r="B4289" s="4"/>
    </row>
    <row r="4290" spans="1:2" x14ac:dyDescent="0.15">
      <c r="A4290" s="4"/>
      <c r="B4290" s="4"/>
    </row>
    <row r="4291" spans="1:2" x14ac:dyDescent="0.15">
      <c r="A4291" s="4"/>
      <c r="B4291" s="4"/>
    </row>
    <row r="4292" spans="1:2" x14ac:dyDescent="0.15">
      <c r="A4292" s="4"/>
      <c r="B4292" s="4"/>
    </row>
    <row r="4293" spans="1:2" x14ac:dyDescent="0.15">
      <c r="A4293" s="4"/>
      <c r="B4293" s="4"/>
    </row>
    <row r="4294" spans="1:2" x14ac:dyDescent="0.15">
      <c r="A4294" s="4"/>
      <c r="B4294" s="4"/>
    </row>
    <row r="4295" spans="1:2" x14ac:dyDescent="0.15">
      <c r="A4295" s="4"/>
      <c r="B4295" s="4"/>
    </row>
    <row r="4296" spans="1:2" x14ac:dyDescent="0.15">
      <c r="A4296" s="4"/>
      <c r="B4296" s="4"/>
    </row>
    <row r="4297" spans="1:2" x14ac:dyDescent="0.15">
      <c r="A4297" s="4"/>
      <c r="B4297" s="4"/>
    </row>
    <row r="4298" spans="1:2" x14ac:dyDescent="0.15">
      <c r="A4298" s="4"/>
      <c r="B4298" s="4"/>
    </row>
    <row r="4299" spans="1:2" x14ac:dyDescent="0.15">
      <c r="A4299" s="4"/>
      <c r="B4299" s="4"/>
    </row>
    <row r="4300" spans="1:2" x14ac:dyDescent="0.15">
      <c r="A4300" s="4"/>
      <c r="B4300" s="4"/>
    </row>
    <row r="4301" spans="1:2" x14ac:dyDescent="0.15">
      <c r="A4301" s="4"/>
      <c r="B4301" s="4"/>
    </row>
    <row r="4302" spans="1:2" x14ac:dyDescent="0.15">
      <c r="A4302" s="4"/>
      <c r="B4302" s="4"/>
    </row>
    <row r="4303" spans="1:2" x14ac:dyDescent="0.15">
      <c r="A4303" s="4"/>
      <c r="B4303" s="4"/>
    </row>
    <row r="4304" spans="1:2" x14ac:dyDescent="0.15">
      <c r="A4304" s="4"/>
      <c r="B4304" s="4"/>
    </row>
    <row r="4305" spans="1:2" x14ac:dyDescent="0.15">
      <c r="A4305" s="4"/>
      <c r="B4305" s="4"/>
    </row>
    <row r="4306" spans="1:2" x14ac:dyDescent="0.15">
      <c r="A4306" s="4"/>
      <c r="B4306" s="4"/>
    </row>
    <row r="4307" spans="1:2" x14ac:dyDescent="0.15">
      <c r="A4307" s="4"/>
      <c r="B4307" s="4"/>
    </row>
    <row r="4308" spans="1:2" x14ac:dyDescent="0.15">
      <c r="A4308" s="4"/>
      <c r="B4308" s="4"/>
    </row>
    <row r="4309" spans="1:2" x14ac:dyDescent="0.15">
      <c r="A4309" s="4"/>
      <c r="B4309" s="4"/>
    </row>
    <row r="4310" spans="1:2" x14ac:dyDescent="0.15">
      <c r="A4310" s="4"/>
      <c r="B4310" s="4"/>
    </row>
    <row r="4311" spans="1:2" x14ac:dyDescent="0.15">
      <c r="A4311" s="4"/>
      <c r="B4311" s="4"/>
    </row>
    <row r="4312" spans="1:2" x14ac:dyDescent="0.15">
      <c r="A4312" s="4"/>
      <c r="B4312" s="4"/>
    </row>
    <row r="4313" spans="1:2" x14ac:dyDescent="0.15">
      <c r="A4313" s="4"/>
      <c r="B4313" s="4"/>
    </row>
    <row r="4314" spans="1:2" x14ac:dyDescent="0.15">
      <c r="A4314" s="4"/>
      <c r="B4314" s="4"/>
    </row>
    <row r="4315" spans="1:2" x14ac:dyDescent="0.15">
      <c r="A4315" s="4"/>
      <c r="B4315" s="4"/>
    </row>
    <row r="4316" spans="1:2" x14ac:dyDescent="0.15">
      <c r="A4316" s="4"/>
      <c r="B4316" s="4"/>
    </row>
    <row r="4317" spans="1:2" x14ac:dyDescent="0.15">
      <c r="A4317" s="4"/>
      <c r="B4317" s="4"/>
    </row>
    <row r="4318" spans="1:2" x14ac:dyDescent="0.15">
      <c r="A4318" s="4"/>
      <c r="B4318" s="4"/>
    </row>
    <row r="4319" spans="1:2" x14ac:dyDescent="0.15">
      <c r="A4319" s="4"/>
      <c r="B4319" s="4"/>
    </row>
    <row r="4320" spans="1:2" x14ac:dyDescent="0.15">
      <c r="A4320" s="4"/>
      <c r="B4320" s="4"/>
    </row>
    <row r="4321" spans="1:2" x14ac:dyDescent="0.15">
      <c r="A4321" s="4"/>
      <c r="B4321" s="4"/>
    </row>
    <row r="4322" spans="1:2" x14ac:dyDescent="0.15">
      <c r="A4322" s="4"/>
      <c r="B4322" s="4"/>
    </row>
    <row r="4323" spans="1:2" x14ac:dyDescent="0.15">
      <c r="A4323" s="4"/>
      <c r="B4323" s="4"/>
    </row>
    <row r="4324" spans="1:2" x14ac:dyDescent="0.15">
      <c r="A4324" s="4"/>
      <c r="B4324" s="4"/>
    </row>
    <row r="4325" spans="1:2" x14ac:dyDescent="0.15">
      <c r="A4325" s="4"/>
      <c r="B4325" s="4"/>
    </row>
    <row r="4326" spans="1:2" x14ac:dyDescent="0.15">
      <c r="A4326" s="4"/>
      <c r="B4326" s="4"/>
    </row>
    <row r="4327" spans="1:2" x14ac:dyDescent="0.15">
      <c r="A4327" s="4"/>
      <c r="B4327" s="4"/>
    </row>
    <row r="4328" spans="1:2" x14ac:dyDescent="0.15">
      <c r="A4328" s="4"/>
      <c r="B4328" s="4"/>
    </row>
    <row r="4329" spans="1:2" x14ac:dyDescent="0.15">
      <c r="A4329" s="4"/>
      <c r="B4329" s="4"/>
    </row>
    <row r="4330" spans="1:2" x14ac:dyDescent="0.15">
      <c r="A4330" s="4"/>
      <c r="B4330" s="4"/>
    </row>
    <row r="4331" spans="1:2" x14ac:dyDescent="0.15">
      <c r="A4331" s="4"/>
      <c r="B4331" s="4"/>
    </row>
    <row r="4332" spans="1:2" x14ac:dyDescent="0.15">
      <c r="A4332" s="4"/>
      <c r="B4332" s="4"/>
    </row>
    <row r="4333" spans="1:2" x14ac:dyDescent="0.15">
      <c r="A4333" s="4"/>
      <c r="B4333" s="4"/>
    </row>
    <row r="4334" spans="1:2" x14ac:dyDescent="0.15">
      <c r="A4334" s="4"/>
      <c r="B4334" s="4"/>
    </row>
    <row r="4335" spans="1:2" x14ac:dyDescent="0.15">
      <c r="A4335" s="4"/>
      <c r="B4335" s="4"/>
    </row>
    <row r="4336" spans="1:2" x14ac:dyDescent="0.15">
      <c r="A4336" s="4"/>
      <c r="B4336" s="4"/>
    </row>
    <row r="4337" spans="1:2" x14ac:dyDescent="0.15">
      <c r="A4337" s="4"/>
      <c r="B4337" s="4"/>
    </row>
    <row r="4338" spans="1:2" x14ac:dyDescent="0.15">
      <c r="A4338" s="4"/>
      <c r="B4338" s="4"/>
    </row>
    <row r="4339" spans="1:2" x14ac:dyDescent="0.15">
      <c r="A4339" s="4"/>
      <c r="B4339" s="4"/>
    </row>
    <row r="4340" spans="1:2" x14ac:dyDescent="0.15">
      <c r="A4340" s="4"/>
      <c r="B4340" s="4"/>
    </row>
    <row r="4341" spans="1:2" x14ac:dyDescent="0.15">
      <c r="A4341" s="4"/>
      <c r="B4341" s="4"/>
    </row>
    <row r="4342" spans="1:2" x14ac:dyDescent="0.15">
      <c r="A4342" s="4"/>
      <c r="B4342" s="4"/>
    </row>
    <row r="4343" spans="1:2" x14ac:dyDescent="0.15">
      <c r="A4343" s="4"/>
      <c r="B4343" s="4"/>
    </row>
    <row r="4344" spans="1:2" x14ac:dyDescent="0.15">
      <c r="A4344" s="4"/>
      <c r="B4344" s="4"/>
    </row>
    <row r="4345" spans="1:2" x14ac:dyDescent="0.15">
      <c r="A4345" s="4"/>
      <c r="B4345" s="4"/>
    </row>
    <row r="4346" spans="1:2" x14ac:dyDescent="0.15">
      <c r="A4346" s="4"/>
      <c r="B4346" s="4"/>
    </row>
    <row r="4347" spans="1:2" x14ac:dyDescent="0.15">
      <c r="A4347" s="4"/>
      <c r="B4347" s="4"/>
    </row>
    <row r="4348" spans="1:2" x14ac:dyDescent="0.15">
      <c r="A4348" s="4"/>
      <c r="B4348" s="4"/>
    </row>
    <row r="4349" spans="1:2" x14ac:dyDescent="0.15">
      <c r="A4349" s="4"/>
      <c r="B4349" s="4"/>
    </row>
    <row r="4350" spans="1:2" x14ac:dyDescent="0.15">
      <c r="A4350" s="4"/>
      <c r="B4350" s="4"/>
    </row>
    <row r="4351" spans="1:2" x14ac:dyDescent="0.15">
      <c r="A4351" s="4"/>
      <c r="B4351" s="4"/>
    </row>
    <row r="4352" spans="1:2" x14ac:dyDescent="0.15">
      <c r="A4352" s="4"/>
      <c r="B4352" s="4"/>
    </row>
    <row r="4353" spans="1:2" x14ac:dyDescent="0.15">
      <c r="A4353" s="4"/>
      <c r="B4353" s="4"/>
    </row>
    <row r="4354" spans="1:2" x14ac:dyDescent="0.15">
      <c r="A4354" s="4"/>
      <c r="B4354" s="4"/>
    </row>
    <row r="4355" spans="1:2" x14ac:dyDescent="0.15">
      <c r="A4355" s="4"/>
      <c r="B4355" s="4"/>
    </row>
    <row r="4356" spans="1:2" x14ac:dyDescent="0.15">
      <c r="A4356" s="4"/>
      <c r="B4356" s="4"/>
    </row>
    <row r="4357" spans="1:2" x14ac:dyDescent="0.15">
      <c r="A4357" s="4"/>
      <c r="B4357" s="4"/>
    </row>
    <row r="4358" spans="1:2" x14ac:dyDescent="0.15">
      <c r="A4358" s="4"/>
      <c r="B4358" s="4"/>
    </row>
    <row r="4359" spans="1:2" x14ac:dyDescent="0.15">
      <c r="A4359" s="4"/>
      <c r="B4359" s="4"/>
    </row>
    <row r="4360" spans="1:2" x14ac:dyDescent="0.15">
      <c r="A4360" s="4"/>
      <c r="B4360" s="4"/>
    </row>
    <row r="4361" spans="1:2" x14ac:dyDescent="0.15">
      <c r="A4361" s="4"/>
      <c r="B4361" s="4"/>
    </row>
    <row r="4362" spans="1:2" x14ac:dyDescent="0.15">
      <c r="A4362" s="4"/>
      <c r="B4362" s="4"/>
    </row>
    <row r="4363" spans="1:2" x14ac:dyDescent="0.15">
      <c r="A4363" s="4"/>
      <c r="B4363" s="4"/>
    </row>
    <row r="4364" spans="1:2" x14ac:dyDescent="0.15">
      <c r="A4364" s="4"/>
      <c r="B4364" s="4"/>
    </row>
    <row r="4365" spans="1:2" x14ac:dyDescent="0.15">
      <c r="A4365" s="4"/>
      <c r="B4365" s="4"/>
    </row>
    <row r="4366" spans="1:2" x14ac:dyDescent="0.15">
      <c r="A4366" s="4"/>
      <c r="B4366" s="4"/>
    </row>
    <row r="4367" spans="1:2" x14ac:dyDescent="0.15">
      <c r="A4367" s="4"/>
      <c r="B4367" s="4"/>
    </row>
    <row r="4368" spans="1:2" x14ac:dyDescent="0.15">
      <c r="A4368" s="4"/>
      <c r="B4368" s="4"/>
    </row>
    <row r="4369" spans="1:2" x14ac:dyDescent="0.15">
      <c r="A4369" s="4"/>
      <c r="B4369" s="4"/>
    </row>
    <row r="4370" spans="1:2" x14ac:dyDescent="0.15">
      <c r="A4370" s="4"/>
      <c r="B4370" s="4"/>
    </row>
    <row r="4371" spans="1:2" x14ac:dyDescent="0.15">
      <c r="A4371" s="4"/>
      <c r="B4371" s="4"/>
    </row>
    <row r="4372" spans="1:2" x14ac:dyDescent="0.15">
      <c r="A4372" s="4"/>
      <c r="B4372" s="4"/>
    </row>
    <row r="4373" spans="1:2" x14ac:dyDescent="0.15">
      <c r="A4373" s="4"/>
      <c r="B4373" s="4"/>
    </row>
    <row r="4374" spans="1:2" x14ac:dyDescent="0.15">
      <c r="A4374" s="4"/>
      <c r="B4374" s="4"/>
    </row>
    <row r="4375" spans="1:2" x14ac:dyDescent="0.15">
      <c r="A4375" s="4"/>
      <c r="B4375" s="4"/>
    </row>
    <row r="4376" spans="1:2" x14ac:dyDescent="0.15">
      <c r="A4376" s="4"/>
      <c r="B4376" s="4"/>
    </row>
    <row r="4377" spans="1:2" x14ac:dyDescent="0.15">
      <c r="A4377" s="4"/>
      <c r="B4377" s="4"/>
    </row>
    <row r="4378" spans="1:2" x14ac:dyDescent="0.15">
      <c r="A4378" s="4"/>
      <c r="B4378" s="4"/>
    </row>
    <row r="4379" spans="1:2" x14ac:dyDescent="0.15">
      <c r="A4379" s="4"/>
      <c r="B4379" s="4"/>
    </row>
    <row r="4380" spans="1:2" x14ac:dyDescent="0.15">
      <c r="A4380" s="4"/>
      <c r="B4380" s="4"/>
    </row>
    <row r="4381" spans="1:2" x14ac:dyDescent="0.15">
      <c r="A4381" s="4"/>
      <c r="B4381" s="4"/>
    </row>
    <row r="4382" spans="1:2" x14ac:dyDescent="0.15">
      <c r="A4382" s="4"/>
      <c r="B4382" s="4"/>
    </row>
    <row r="4383" spans="1:2" x14ac:dyDescent="0.15">
      <c r="A4383" s="4"/>
      <c r="B4383" s="4"/>
    </row>
    <row r="4384" spans="1:2" x14ac:dyDescent="0.15">
      <c r="A4384" s="4"/>
      <c r="B4384" s="4"/>
    </row>
    <row r="4385" spans="1:2" x14ac:dyDescent="0.15">
      <c r="A4385" s="4"/>
      <c r="B4385" s="4"/>
    </row>
    <row r="4386" spans="1:2" x14ac:dyDescent="0.15">
      <c r="A4386" s="4"/>
      <c r="B4386" s="4"/>
    </row>
    <row r="4387" spans="1:2" x14ac:dyDescent="0.15">
      <c r="A4387" s="4"/>
      <c r="B4387" s="4"/>
    </row>
    <row r="4388" spans="1:2" x14ac:dyDescent="0.15">
      <c r="A4388" s="4"/>
      <c r="B4388" s="4"/>
    </row>
    <row r="4389" spans="1:2" x14ac:dyDescent="0.15">
      <c r="A4389" s="4"/>
      <c r="B4389" s="4"/>
    </row>
    <row r="4390" spans="1:2" x14ac:dyDescent="0.15">
      <c r="A4390" s="4"/>
      <c r="B4390" s="4"/>
    </row>
    <row r="4391" spans="1:2" x14ac:dyDescent="0.15">
      <c r="A4391" s="4"/>
      <c r="B4391" s="4"/>
    </row>
    <row r="4392" spans="1:2" x14ac:dyDescent="0.15">
      <c r="A4392" s="4"/>
      <c r="B4392" s="4"/>
    </row>
    <row r="4393" spans="1:2" x14ac:dyDescent="0.15">
      <c r="A4393" s="4"/>
      <c r="B4393" s="4"/>
    </row>
    <row r="4394" spans="1:2" x14ac:dyDescent="0.15">
      <c r="A4394" s="4"/>
      <c r="B4394" s="4"/>
    </row>
    <row r="4395" spans="1:2" x14ac:dyDescent="0.15">
      <c r="A4395" s="4"/>
      <c r="B4395" s="4"/>
    </row>
    <row r="4396" spans="1:2" x14ac:dyDescent="0.15">
      <c r="A4396" s="4"/>
      <c r="B4396" s="4"/>
    </row>
    <row r="4397" spans="1:2" x14ac:dyDescent="0.15">
      <c r="A4397" s="4"/>
      <c r="B4397" s="4"/>
    </row>
    <row r="4398" spans="1:2" x14ac:dyDescent="0.15">
      <c r="A4398" s="4"/>
      <c r="B4398" s="4"/>
    </row>
    <row r="4399" spans="1:2" x14ac:dyDescent="0.15">
      <c r="A4399" s="4"/>
      <c r="B4399" s="4"/>
    </row>
    <row r="4400" spans="1:2" x14ac:dyDescent="0.15">
      <c r="A4400" s="4"/>
      <c r="B4400" s="4"/>
    </row>
    <row r="4401" spans="1:2" x14ac:dyDescent="0.15">
      <c r="A4401" s="4"/>
      <c r="B4401" s="4"/>
    </row>
    <row r="4402" spans="1:2" x14ac:dyDescent="0.15">
      <c r="A4402" s="4"/>
      <c r="B4402" s="4"/>
    </row>
    <row r="4403" spans="1:2" x14ac:dyDescent="0.15">
      <c r="A4403" s="4"/>
      <c r="B4403" s="4"/>
    </row>
    <row r="4404" spans="1:2" x14ac:dyDescent="0.15">
      <c r="A4404" s="4"/>
      <c r="B4404" s="4"/>
    </row>
    <row r="4405" spans="1:2" x14ac:dyDescent="0.15">
      <c r="A4405" s="4"/>
      <c r="B4405" s="4"/>
    </row>
    <row r="4406" spans="1:2" x14ac:dyDescent="0.15">
      <c r="A4406" s="4"/>
      <c r="B4406" s="4"/>
    </row>
    <row r="4407" spans="1:2" x14ac:dyDescent="0.15">
      <c r="A4407" s="4"/>
      <c r="B4407" s="4"/>
    </row>
    <row r="4408" spans="1:2" x14ac:dyDescent="0.15">
      <c r="A4408" s="4"/>
      <c r="B4408" s="4"/>
    </row>
    <row r="4409" spans="1:2" x14ac:dyDescent="0.15">
      <c r="A4409" s="4"/>
      <c r="B4409" s="4"/>
    </row>
    <row r="4410" spans="1:2" x14ac:dyDescent="0.15">
      <c r="A4410" s="4"/>
      <c r="B4410" s="4"/>
    </row>
    <row r="4411" spans="1:2" x14ac:dyDescent="0.15">
      <c r="A4411" s="4"/>
      <c r="B4411" s="4"/>
    </row>
    <row r="4412" spans="1:2" x14ac:dyDescent="0.15">
      <c r="A4412" s="4"/>
      <c r="B4412" s="4"/>
    </row>
    <row r="4413" spans="1:2" x14ac:dyDescent="0.15">
      <c r="A4413" s="4"/>
      <c r="B4413" s="4"/>
    </row>
    <row r="4414" spans="1:2" x14ac:dyDescent="0.15">
      <c r="A4414" s="4"/>
      <c r="B4414" s="4"/>
    </row>
    <row r="4415" spans="1:2" x14ac:dyDescent="0.15">
      <c r="A4415" s="4"/>
      <c r="B4415" s="4"/>
    </row>
    <row r="4416" spans="1:2" x14ac:dyDescent="0.15">
      <c r="A4416" s="4"/>
      <c r="B4416" s="4"/>
    </row>
    <row r="4417" spans="1:2" x14ac:dyDescent="0.15">
      <c r="A4417" s="4"/>
      <c r="B4417" s="4"/>
    </row>
    <row r="4418" spans="1:2" x14ac:dyDescent="0.15">
      <c r="A4418" s="4"/>
      <c r="B4418" s="4"/>
    </row>
    <row r="4419" spans="1:2" x14ac:dyDescent="0.15">
      <c r="A4419" s="4"/>
      <c r="B4419" s="4"/>
    </row>
    <row r="4420" spans="1:2" x14ac:dyDescent="0.15">
      <c r="A4420" s="4"/>
      <c r="B4420" s="4"/>
    </row>
    <row r="4421" spans="1:2" x14ac:dyDescent="0.15">
      <c r="A4421" s="4"/>
      <c r="B4421" s="4"/>
    </row>
    <row r="4422" spans="1:2" x14ac:dyDescent="0.15">
      <c r="A4422" s="4"/>
      <c r="B4422" s="4"/>
    </row>
    <row r="4423" spans="1:2" x14ac:dyDescent="0.15">
      <c r="A4423" s="4"/>
      <c r="B4423" s="4"/>
    </row>
    <row r="4424" spans="1:2" x14ac:dyDescent="0.15">
      <c r="A4424" s="4"/>
      <c r="B4424" s="4"/>
    </row>
    <row r="4425" spans="1:2" x14ac:dyDescent="0.15">
      <c r="A4425" s="4"/>
      <c r="B4425" s="4"/>
    </row>
    <row r="4426" spans="1:2" x14ac:dyDescent="0.15">
      <c r="A4426" s="4"/>
      <c r="B4426" s="4"/>
    </row>
    <row r="4427" spans="1:2" x14ac:dyDescent="0.15">
      <c r="A4427" s="4"/>
      <c r="B4427" s="4"/>
    </row>
    <row r="4428" spans="1:2" x14ac:dyDescent="0.15">
      <c r="A4428" s="4"/>
      <c r="B4428" s="4"/>
    </row>
    <row r="4429" spans="1:2" x14ac:dyDescent="0.15">
      <c r="A4429" s="4"/>
      <c r="B4429" s="4"/>
    </row>
    <row r="4430" spans="1:2" x14ac:dyDescent="0.15">
      <c r="A4430" s="4"/>
      <c r="B4430" s="4"/>
    </row>
    <row r="4431" spans="1:2" x14ac:dyDescent="0.15">
      <c r="A4431" s="4"/>
      <c r="B4431" s="4"/>
    </row>
    <row r="4432" spans="1:2" x14ac:dyDescent="0.15">
      <c r="A4432" s="4"/>
      <c r="B4432" s="4"/>
    </row>
    <row r="4433" spans="1:2" x14ac:dyDescent="0.15">
      <c r="A4433" s="4"/>
      <c r="B4433" s="4"/>
    </row>
    <row r="4434" spans="1:2" x14ac:dyDescent="0.15">
      <c r="A4434" s="4"/>
      <c r="B4434" s="4"/>
    </row>
    <row r="4435" spans="1:2" x14ac:dyDescent="0.15">
      <c r="A4435" s="4"/>
      <c r="B4435" s="4"/>
    </row>
    <row r="4436" spans="1:2" x14ac:dyDescent="0.15">
      <c r="A4436" s="4"/>
      <c r="B4436" s="4"/>
    </row>
    <row r="4437" spans="1:2" x14ac:dyDescent="0.15">
      <c r="A4437" s="4"/>
      <c r="B4437" s="4"/>
    </row>
    <row r="4438" spans="1:2" x14ac:dyDescent="0.15">
      <c r="A4438" s="4"/>
      <c r="B4438" s="4"/>
    </row>
    <row r="4439" spans="1:2" x14ac:dyDescent="0.15">
      <c r="A4439" s="4"/>
      <c r="B4439" s="4"/>
    </row>
    <row r="4440" spans="1:2" x14ac:dyDescent="0.15">
      <c r="A4440" s="4"/>
      <c r="B4440" s="4"/>
    </row>
    <row r="4441" spans="1:2" x14ac:dyDescent="0.15">
      <c r="A4441" s="4"/>
      <c r="B4441" s="4"/>
    </row>
    <row r="4442" spans="1:2" x14ac:dyDescent="0.15">
      <c r="A4442" s="4"/>
      <c r="B4442" s="4"/>
    </row>
    <row r="4443" spans="1:2" x14ac:dyDescent="0.15">
      <c r="A4443" s="4"/>
      <c r="B4443" s="4"/>
    </row>
    <row r="4444" spans="1:2" x14ac:dyDescent="0.15">
      <c r="A4444" s="4"/>
      <c r="B4444" s="4"/>
    </row>
    <row r="4445" spans="1:2" x14ac:dyDescent="0.15">
      <c r="A4445" s="4"/>
      <c r="B4445" s="4"/>
    </row>
    <row r="4446" spans="1:2" x14ac:dyDescent="0.15">
      <c r="A4446" s="4"/>
      <c r="B4446" s="4"/>
    </row>
    <row r="4447" spans="1:2" x14ac:dyDescent="0.15">
      <c r="A4447" s="4"/>
      <c r="B4447" s="4"/>
    </row>
    <row r="4448" spans="1:2" x14ac:dyDescent="0.15">
      <c r="A4448" s="4"/>
      <c r="B4448" s="4"/>
    </row>
    <row r="4449" spans="1:2" x14ac:dyDescent="0.15">
      <c r="A4449" s="4"/>
      <c r="B4449" s="4"/>
    </row>
    <row r="4450" spans="1:2" x14ac:dyDescent="0.15">
      <c r="A4450" s="4"/>
      <c r="B4450" s="4"/>
    </row>
    <row r="4451" spans="1:2" x14ac:dyDescent="0.15">
      <c r="A4451" s="4"/>
      <c r="B4451" s="4"/>
    </row>
    <row r="4452" spans="1:2" x14ac:dyDescent="0.15">
      <c r="A4452" s="4"/>
      <c r="B4452" s="4"/>
    </row>
    <row r="4453" spans="1:2" x14ac:dyDescent="0.15">
      <c r="A4453" s="4"/>
      <c r="B4453" s="4"/>
    </row>
    <row r="4454" spans="1:2" x14ac:dyDescent="0.15">
      <c r="A4454" s="4"/>
      <c r="B4454" s="4"/>
    </row>
    <row r="4455" spans="1:2" x14ac:dyDescent="0.15">
      <c r="A4455" s="4"/>
      <c r="B4455" s="4"/>
    </row>
    <row r="4456" spans="1:2" x14ac:dyDescent="0.15">
      <c r="A4456" s="4"/>
      <c r="B4456" s="4"/>
    </row>
    <row r="4457" spans="1:2" x14ac:dyDescent="0.15">
      <c r="A4457" s="4"/>
      <c r="B4457" s="4"/>
    </row>
    <row r="4458" spans="1:2" x14ac:dyDescent="0.15">
      <c r="A4458" s="4"/>
      <c r="B4458" s="4"/>
    </row>
    <row r="4459" spans="1:2" x14ac:dyDescent="0.15">
      <c r="A4459" s="4"/>
      <c r="B4459" s="4"/>
    </row>
    <row r="4460" spans="1:2" x14ac:dyDescent="0.15">
      <c r="A4460" s="4"/>
      <c r="B4460" s="4"/>
    </row>
    <row r="4461" spans="1:2" x14ac:dyDescent="0.15">
      <c r="A4461" s="4"/>
      <c r="B4461" s="4"/>
    </row>
    <row r="4462" spans="1:2" x14ac:dyDescent="0.15">
      <c r="A4462" s="4"/>
      <c r="B4462" s="4"/>
    </row>
    <row r="4463" spans="1:2" x14ac:dyDescent="0.15">
      <c r="A4463" s="4"/>
      <c r="B4463" s="4"/>
    </row>
    <row r="4464" spans="1:2" x14ac:dyDescent="0.15">
      <c r="A4464" s="4"/>
      <c r="B4464" s="4"/>
    </row>
    <row r="4465" spans="1:2" x14ac:dyDescent="0.15">
      <c r="A4465" s="4"/>
      <c r="B4465" s="4"/>
    </row>
    <row r="4466" spans="1:2" x14ac:dyDescent="0.15">
      <c r="A4466" s="4"/>
      <c r="B4466" s="4"/>
    </row>
    <row r="4467" spans="1:2" x14ac:dyDescent="0.15">
      <c r="A4467" s="4"/>
      <c r="B4467" s="4"/>
    </row>
    <row r="4468" spans="1:2" x14ac:dyDescent="0.15">
      <c r="A4468" s="4"/>
      <c r="B4468" s="4"/>
    </row>
    <row r="4469" spans="1:2" x14ac:dyDescent="0.15">
      <c r="A4469" s="4"/>
      <c r="B4469" s="4"/>
    </row>
    <row r="4470" spans="1:2" x14ac:dyDescent="0.15">
      <c r="A4470" s="4"/>
      <c r="B4470" s="4"/>
    </row>
    <row r="4471" spans="1:2" x14ac:dyDescent="0.15">
      <c r="A4471" s="4"/>
      <c r="B4471" s="4"/>
    </row>
    <row r="4472" spans="1:2" x14ac:dyDescent="0.15">
      <c r="A4472" s="4"/>
      <c r="B4472" s="4"/>
    </row>
    <row r="4473" spans="1:2" x14ac:dyDescent="0.15">
      <c r="A4473" s="4"/>
      <c r="B4473" s="4"/>
    </row>
    <row r="4474" spans="1:2" x14ac:dyDescent="0.15">
      <c r="A4474" s="4"/>
      <c r="B4474" s="4"/>
    </row>
    <row r="4475" spans="1:2" x14ac:dyDescent="0.15">
      <c r="A4475" s="4"/>
      <c r="B4475" s="4"/>
    </row>
    <row r="4476" spans="1:2" x14ac:dyDescent="0.15">
      <c r="A4476" s="4"/>
      <c r="B4476" s="4"/>
    </row>
    <row r="4477" spans="1:2" x14ac:dyDescent="0.15">
      <c r="A4477" s="4"/>
      <c r="B4477" s="4"/>
    </row>
    <row r="4478" spans="1:2" x14ac:dyDescent="0.15">
      <c r="A4478" s="4"/>
      <c r="B4478" s="4"/>
    </row>
    <row r="4479" spans="1:2" x14ac:dyDescent="0.15">
      <c r="A4479" s="4"/>
      <c r="B4479" s="4"/>
    </row>
    <row r="4480" spans="1:2" x14ac:dyDescent="0.15">
      <c r="A4480" s="4"/>
      <c r="B4480" s="4"/>
    </row>
    <row r="4481" spans="1:2" x14ac:dyDescent="0.15">
      <c r="A4481" s="4"/>
      <c r="B4481" s="4"/>
    </row>
    <row r="4482" spans="1:2" x14ac:dyDescent="0.15">
      <c r="A4482" s="4"/>
      <c r="B4482" s="4"/>
    </row>
    <row r="4483" spans="1:2" x14ac:dyDescent="0.15">
      <c r="A4483" s="4"/>
      <c r="B4483" s="4"/>
    </row>
    <row r="4484" spans="1:2" x14ac:dyDescent="0.15">
      <c r="A4484" s="4"/>
      <c r="B4484" s="4"/>
    </row>
    <row r="4485" spans="1:2" x14ac:dyDescent="0.15">
      <c r="A4485" s="4"/>
      <c r="B4485" s="4"/>
    </row>
    <row r="4486" spans="1:2" x14ac:dyDescent="0.15">
      <c r="A4486" s="4"/>
      <c r="B4486" s="4"/>
    </row>
    <row r="4487" spans="1:2" x14ac:dyDescent="0.15">
      <c r="A4487" s="4"/>
      <c r="B4487" s="4"/>
    </row>
    <row r="4488" spans="1:2" x14ac:dyDescent="0.15">
      <c r="A4488" s="4"/>
      <c r="B4488" s="4"/>
    </row>
    <row r="4489" spans="1:2" x14ac:dyDescent="0.15">
      <c r="A4489" s="4"/>
      <c r="B4489" s="4"/>
    </row>
    <row r="4490" spans="1:2" x14ac:dyDescent="0.15">
      <c r="A4490" s="4"/>
      <c r="B4490" s="4"/>
    </row>
    <row r="4491" spans="1:2" x14ac:dyDescent="0.15">
      <c r="A4491" s="4"/>
      <c r="B4491" s="4"/>
    </row>
    <row r="4492" spans="1:2" x14ac:dyDescent="0.15">
      <c r="A4492" s="4"/>
      <c r="B4492" s="4"/>
    </row>
    <row r="4493" spans="1:2" x14ac:dyDescent="0.15">
      <c r="A4493" s="4"/>
      <c r="B4493" s="4"/>
    </row>
    <row r="4494" spans="1:2" x14ac:dyDescent="0.15">
      <c r="A4494" s="4"/>
      <c r="B4494" s="4"/>
    </row>
    <row r="4495" spans="1:2" x14ac:dyDescent="0.15">
      <c r="A4495" s="4"/>
      <c r="B4495" s="4"/>
    </row>
    <row r="4496" spans="1:2" x14ac:dyDescent="0.15">
      <c r="A4496" s="4"/>
      <c r="B4496" s="4"/>
    </row>
    <row r="4497" spans="1:2" x14ac:dyDescent="0.15">
      <c r="A4497" s="4"/>
      <c r="B4497" s="4"/>
    </row>
    <row r="4498" spans="1:2" x14ac:dyDescent="0.15">
      <c r="A4498" s="4"/>
      <c r="B4498" s="4"/>
    </row>
    <row r="4499" spans="1:2" x14ac:dyDescent="0.15">
      <c r="A4499" s="4"/>
      <c r="B4499" s="4"/>
    </row>
    <row r="4500" spans="1:2" x14ac:dyDescent="0.15">
      <c r="A4500" s="4"/>
      <c r="B4500" s="4"/>
    </row>
    <row r="4501" spans="1:2" x14ac:dyDescent="0.15">
      <c r="A4501" s="4"/>
      <c r="B4501" s="4"/>
    </row>
    <row r="4502" spans="1:2" x14ac:dyDescent="0.15">
      <c r="A4502" s="4"/>
      <c r="B4502" s="4"/>
    </row>
    <row r="4503" spans="1:2" x14ac:dyDescent="0.15">
      <c r="A4503" s="4"/>
      <c r="B4503" s="4"/>
    </row>
    <row r="4504" spans="1:2" x14ac:dyDescent="0.15">
      <c r="A4504" s="4"/>
      <c r="B4504" s="4"/>
    </row>
    <row r="4505" spans="1:2" x14ac:dyDescent="0.15">
      <c r="A4505" s="4"/>
      <c r="B4505" s="4"/>
    </row>
    <row r="4506" spans="1:2" x14ac:dyDescent="0.15">
      <c r="A4506" s="4"/>
      <c r="B4506" s="4"/>
    </row>
    <row r="4507" spans="1:2" x14ac:dyDescent="0.15">
      <c r="A4507" s="4"/>
      <c r="B4507" s="4"/>
    </row>
    <row r="4508" spans="1:2" x14ac:dyDescent="0.15">
      <c r="A4508" s="4"/>
      <c r="B4508" s="4"/>
    </row>
    <row r="4509" spans="1:2" x14ac:dyDescent="0.15">
      <c r="A4509" s="4"/>
      <c r="B4509" s="4"/>
    </row>
    <row r="4510" spans="1:2" x14ac:dyDescent="0.15">
      <c r="A4510" s="4"/>
      <c r="B4510" s="4"/>
    </row>
    <row r="4511" spans="1:2" x14ac:dyDescent="0.15">
      <c r="A4511" s="4"/>
      <c r="B4511" s="4"/>
    </row>
    <row r="4512" spans="1:2" x14ac:dyDescent="0.15">
      <c r="A4512" s="4"/>
      <c r="B4512" s="4"/>
    </row>
    <row r="4513" spans="1:2" x14ac:dyDescent="0.15">
      <c r="A4513" s="4"/>
      <c r="B4513" s="4"/>
    </row>
    <row r="4514" spans="1:2" x14ac:dyDescent="0.15">
      <c r="A4514" s="4"/>
      <c r="B4514" s="4"/>
    </row>
    <row r="4515" spans="1:2" x14ac:dyDescent="0.15">
      <c r="A4515" s="4"/>
      <c r="B4515" s="4"/>
    </row>
    <row r="4516" spans="1:2" x14ac:dyDescent="0.15">
      <c r="A4516" s="4"/>
      <c r="B4516" s="4"/>
    </row>
    <row r="4517" spans="1:2" x14ac:dyDescent="0.15">
      <c r="A4517" s="4"/>
      <c r="B4517" s="4"/>
    </row>
    <row r="4518" spans="1:2" x14ac:dyDescent="0.15">
      <c r="A4518" s="4"/>
      <c r="B4518" s="4"/>
    </row>
    <row r="4519" spans="1:2" x14ac:dyDescent="0.15">
      <c r="A4519" s="4"/>
      <c r="B4519" s="4"/>
    </row>
    <row r="4520" spans="1:2" x14ac:dyDescent="0.15">
      <c r="A4520" s="4"/>
      <c r="B4520" s="4"/>
    </row>
    <row r="4521" spans="1:2" x14ac:dyDescent="0.15">
      <c r="A4521" s="4"/>
      <c r="B4521" s="4"/>
    </row>
    <row r="4522" spans="1:2" x14ac:dyDescent="0.15">
      <c r="A4522" s="4"/>
      <c r="B4522" s="4"/>
    </row>
    <row r="4523" spans="1:2" x14ac:dyDescent="0.15">
      <c r="A4523" s="4"/>
      <c r="B4523" s="4"/>
    </row>
    <row r="4524" spans="1:2" x14ac:dyDescent="0.15">
      <c r="A4524" s="4"/>
      <c r="B4524" s="4"/>
    </row>
    <row r="4525" spans="1:2" x14ac:dyDescent="0.15">
      <c r="A4525" s="4"/>
      <c r="B4525" s="4"/>
    </row>
    <row r="4526" spans="1:2" x14ac:dyDescent="0.15">
      <c r="A4526" s="4"/>
      <c r="B4526" s="4"/>
    </row>
    <row r="4527" spans="1:2" x14ac:dyDescent="0.15">
      <c r="A4527" s="4"/>
      <c r="B4527" s="4"/>
    </row>
    <row r="4528" spans="1:2" x14ac:dyDescent="0.15">
      <c r="A4528" s="4"/>
      <c r="B4528" s="4"/>
    </row>
    <row r="4529" spans="1:2" x14ac:dyDescent="0.15">
      <c r="A4529" s="4"/>
      <c r="B4529" s="4"/>
    </row>
    <row r="4530" spans="1:2" x14ac:dyDescent="0.15">
      <c r="A4530" s="4"/>
      <c r="B4530" s="4"/>
    </row>
    <row r="4531" spans="1:2" x14ac:dyDescent="0.15">
      <c r="A4531" s="4"/>
      <c r="B4531" s="4"/>
    </row>
    <row r="4532" spans="1:2" x14ac:dyDescent="0.15">
      <c r="A4532" s="4"/>
      <c r="B4532" s="4"/>
    </row>
    <row r="4533" spans="1:2" x14ac:dyDescent="0.15">
      <c r="A4533" s="4"/>
      <c r="B4533" s="4"/>
    </row>
    <row r="4534" spans="1:2" x14ac:dyDescent="0.15">
      <c r="A4534" s="4"/>
      <c r="B4534" s="4"/>
    </row>
    <row r="4535" spans="1:2" x14ac:dyDescent="0.15">
      <c r="A4535" s="4"/>
      <c r="B4535" s="4"/>
    </row>
    <row r="4536" spans="1:2" x14ac:dyDescent="0.15">
      <c r="A4536" s="4"/>
      <c r="B4536" s="4"/>
    </row>
    <row r="4537" spans="1:2" x14ac:dyDescent="0.15">
      <c r="A4537" s="4"/>
      <c r="B4537" s="4"/>
    </row>
    <row r="4538" spans="1:2" x14ac:dyDescent="0.15">
      <c r="A4538" s="4"/>
      <c r="B4538" s="4"/>
    </row>
    <row r="4539" spans="1:2" x14ac:dyDescent="0.15">
      <c r="A4539" s="4"/>
      <c r="B4539" s="4"/>
    </row>
    <row r="4540" spans="1:2" x14ac:dyDescent="0.15">
      <c r="A4540" s="4"/>
      <c r="B4540" s="4"/>
    </row>
    <row r="4541" spans="1:2" x14ac:dyDescent="0.15">
      <c r="A4541" s="4"/>
      <c r="B4541" s="4"/>
    </row>
    <row r="4542" spans="1:2" x14ac:dyDescent="0.15">
      <c r="A4542" s="4"/>
      <c r="B4542" s="4"/>
    </row>
    <row r="4543" spans="1:2" x14ac:dyDescent="0.15">
      <c r="A4543" s="4"/>
      <c r="B4543" s="4"/>
    </row>
    <row r="4544" spans="1:2" x14ac:dyDescent="0.15">
      <c r="A4544" s="4"/>
      <c r="B4544" s="4"/>
    </row>
    <row r="4545" spans="1:2" x14ac:dyDescent="0.15">
      <c r="A4545" s="4"/>
      <c r="B4545" s="4"/>
    </row>
    <row r="4546" spans="1:2" x14ac:dyDescent="0.15">
      <c r="A4546" s="4"/>
      <c r="B4546" s="4"/>
    </row>
    <row r="4547" spans="1:2" x14ac:dyDescent="0.15">
      <c r="A4547" s="4"/>
      <c r="B4547" s="4"/>
    </row>
    <row r="4548" spans="1:2" x14ac:dyDescent="0.15">
      <c r="A4548" s="4"/>
      <c r="B4548" s="4"/>
    </row>
    <row r="4549" spans="1:2" x14ac:dyDescent="0.15">
      <c r="A4549" s="4"/>
      <c r="B4549" s="4"/>
    </row>
    <row r="4550" spans="1:2" x14ac:dyDescent="0.15">
      <c r="A4550" s="4"/>
      <c r="B4550" s="4"/>
    </row>
    <row r="4551" spans="1:2" x14ac:dyDescent="0.15">
      <c r="A4551" s="4"/>
      <c r="B4551" s="4"/>
    </row>
    <row r="4552" spans="1:2" x14ac:dyDescent="0.15">
      <c r="A4552" s="4"/>
      <c r="B4552" s="4"/>
    </row>
    <row r="4553" spans="1:2" x14ac:dyDescent="0.15">
      <c r="A4553" s="4"/>
      <c r="B4553" s="4"/>
    </row>
    <row r="4554" spans="1:2" x14ac:dyDescent="0.15">
      <c r="A4554" s="4"/>
      <c r="B4554" s="4"/>
    </row>
    <row r="4555" spans="1:2" x14ac:dyDescent="0.15">
      <c r="A4555" s="4"/>
      <c r="B4555" s="4"/>
    </row>
    <row r="4556" spans="1:2" x14ac:dyDescent="0.15">
      <c r="A4556" s="4"/>
      <c r="B4556" s="4"/>
    </row>
    <row r="4557" spans="1:2" x14ac:dyDescent="0.15">
      <c r="A4557" s="4"/>
      <c r="B4557" s="4"/>
    </row>
    <row r="4558" spans="1:2" x14ac:dyDescent="0.15">
      <c r="A4558" s="4"/>
      <c r="B4558" s="4"/>
    </row>
    <row r="4559" spans="1:2" x14ac:dyDescent="0.15">
      <c r="A4559" s="4"/>
      <c r="B4559" s="4"/>
    </row>
    <row r="4560" spans="1:2" x14ac:dyDescent="0.15">
      <c r="A4560" s="4"/>
      <c r="B4560" s="4"/>
    </row>
    <row r="4561" spans="1:2" x14ac:dyDescent="0.15">
      <c r="A4561" s="4"/>
      <c r="B4561" s="4"/>
    </row>
    <row r="4562" spans="1:2" x14ac:dyDescent="0.15">
      <c r="A4562" s="4"/>
      <c r="B4562" s="4"/>
    </row>
    <row r="4563" spans="1:2" x14ac:dyDescent="0.15">
      <c r="A4563" s="4"/>
      <c r="B4563" s="4"/>
    </row>
    <row r="4564" spans="1:2" x14ac:dyDescent="0.15">
      <c r="A4564" s="4"/>
      <c r="B4564" s="4"/>
    </row>
    <row r="4565" spans="1:2" x14ac:dyDescent="0.15">
      <c r="A4565" s="4"/>
      <c r="B4565" s="4"/>
    </row>
    <row r="4566" spans="1:2" x14ac:dyDescent="0.15">
      <c r="A4566" s="4"/>
      <c r="B4566" s="4"/>
    </row>
    <row r="4567" spans="1:2" x14ac:dyDescent="0.15">
      <c r="A4567" s="4"/>
      <c r="B4567" s="4"/>
    </row>
    <row r="4568" spans="1:2" x14ac:dyDescent="0.15">
      <c r="A4568" s="4"/>
      <c r="B4568" s="4"/>
    </row>
    <row r="4569" spans="1:2" x14ac:dyDescent="0.15">
      <c r="A4569" s="4"/>
      <c r="B4569" s="4"/>
    </row>
    <row r="4570" spans="1:2" x14ac:dyDescent="0.15">
      <c r="A4570" s="4"/>
      <c r="B4570" s="4"/>
    </row>
    <row r="4571" spans="1:2" x14ac:dyDescent="0.15">
      <c r="A4571" s="4"/>
      <c r="B4571" s="4"/>
    </row>
    <row r="4572" spans="1:2" x14ac:dyDescent="0.15">
      <c r="A4572" s="4"/>
      <c r="B4572" s="4"/>
    </row>
    <row r="4573" spans="1:2" x14ac:dyDescent="0.15">
      <c r="A4573" s="4"/>
      <c r="B4573" s="4"/>
    </row>
    <row r="4574" spans="1:2" x14ac:dyDescent="0.15">
      <c r="A4574" s="4"/>
      <c r="B4574" s="4"/>
    </row>
    <row r="4575" spans="1:2" x14ac:dyDescent="0.15">
      <c r="A4575" s="4"/>
      <c r="B4575" s="4"/>
    </row>
    <row r="4576" spans="1:2" x14ac:dyDescent="0.15">
      <c r="A4576" s="4"/>
      <c r="B4576" s="4"/>
    </row>
    <row r="4577" spans="1:2" x14ac:dyDescent="0.15">
      <c r="A4577" s="4"/>
      <c r="B4577" s="4"/>
    </row>
    <row r="4578" spans="1:2" x14ac:dyDescent="0.15">
      <c r="A4578" s="4"/>
      <c r="B4578" s="4"/>
    </row>
    <row r="4579" spans="1:2" x14ac:dyDescent="0.15">
      <c r="A4579" s="4"/>
      <c r="B4579" s="4"/>
    </row>
    <row r="4580" spans="1:2" x14ac:dyDescent="0.15">
      <c r="A4580" s="4"/>
      <c r="B4580" s="4"/>
    </row>
    <row r="4581" spans="1:2" x14ac:dyDescent="0.15">
      <c r="A4581" s="4"/>
      <c r="B4581" s="4"/>
    </row>
    <row r="4582" spans="1:2" x14ac:dyDescent="0.15">
      <c r="A4582" s="4"/>
      <c r="B4582" s="4"/>
    </row>
    <row r="4583" spans="1:2" x14ac:dyDescent="0.15">
      <c r="A4583" s="4"/>
      <c r="B4583" s="4"/>
    </row>
    <row r="4584" spans="1:2" x14ac:dyDescent="0.15">
      <c r="A4584" s="4"/>
      <c r="B4584" s="4"/>
    </row>
    <row r="4585" spans="1:2" x14ac:dyDescent="0.15">
      <c r="A4585" s="4"/>
      <c r="B4585" s="4"/>
    </row>
    <row r="4586" spans="1:2" x14ac:dyDescent="0.15">
      <c r="A4586" s="4"/>
      <c r="B4586" s="4"/>
    </row>
    <row r="4587" spans="1:2" x14ac:dyDescent="0.15">
      <c r="A4587" s="4"/>
      <c r="B4587" s="4"/>
    </row>
    <row r="4588" spans="1:2" x14ac:dyDescent="0.15">
      <c r="A4588" s="4"/>
      <c r="B4588" s="4"/>
    </row>
    <row r="4589" spans="1:2" x14ac:dyDescent="0.15">
      <c r="A4589" s="4"/>
      <c r="B4589" s="4"/>
    </row>
    <row r="4590" spans="1:2" x14ac:dyDescent="0.15">
      <c r="A4590" s="4"/>
      <c r="B4590" s="4"/>
    </row>
    <row r="4591" spans="1:2" x14ac:dyDescent="0.15">
      <c r="A4591" s="4"/>
      <c r="B4591" s="4"/>
    </row>
    <row r="4592" spans="1:2" x14ac:dyDescent="0.15">
      <c r="A4592" s="4"/>
      <c r="B4592" s="4"/>
    </row>
    <row r="4593" spans="1:2" x14ac:dyDescent="0.15">
      <c r="A4593" s="4"/>
      <c r="B4593" s="4"/>
    </row>
    <row r="4594" spans="1:2" x14ac:dyDescent="0.15">
      <c r="A4594" s="4"/>
      <c r="B4594" s="4"/>
    </row>
    <row r="4595" spans="1:2" x14ac:dyDescent="0.15">
      <c r="A4595" s="4"/>
      <c r="B4595" s="4"/>
    </row>
    <row r="4596" spans="1:2" x14ac:dyDescent="0.15">
      <c r="A4596" s="4"/>
      <c r="B4596" s="4"/>
    </row>
    <row r="4597" spans="1:2" x14ac:dyDescent="0.15">
      <c r="A4597" s="4"/>
      <c r="B4597" s="4"/>
    </row>
    <row r="4598" spans="1:2" x14ac:dyDescent="0.15">
      <c r="A4598" s="4"/>
      <c r="B4598" s="4"/>
    </row>
    <row r="4599" spans="1:2" x14ac:dyDescent="0.15">
      <c r="A4599" s="4"/>
      <c r="B4599" s="4"/>
    </row>
    <row r="4600" spans="1:2" x14ac:dyDescent="0.15">
      <c r="A4600" s="4"/>
      <c r="B4600" s="4"/>
    </row>
    <row r="4601" spans="1:2" x14ac:dyDescent="0.15">
      <c r="A4601" s="4"/>
      <c r="B4601" s="4"/>
    </row>
    <row r="4602" spans="1:2" x14ac:dyDescent="0.15">
      <c r="A4602" s="4"/>
      <c r="B4602" s="4"/>
    </row>
    <row r="4603" spans="1:2" x14ac:dyDescent="0.15">
      <c r="A4603" s="4"/>
      <c r="B4603" s="4"/>
    </row>
    <row r="4604" spans="1:2" x14ac:dyDescent="0.15">
      <c r="A4604" s="4"/>
      <c r="B4604" s="4"/>
    </row>
    <row r="4605" spans="1:2" x14ac:dyDescent="0.15">
      <c r="A4605" s="4"/>
      <c r="B4605" s="4"/>
    </row>
    <row r="4606" spans="1:2" x14ac:dyDescent="0.15">
      <c r="A4606" s="4"/>
      <c r="B4606" s="4"/>
    </row>
    <row r="4607" spans="1:2" x14ac:dyDescent="0.15">
      <c r="A4607" s="4"/>
      <c r="B4607" s="4"/>
    </row>
    <row r="4608" spans="1:2" x14ac:dyDescent="0.15">
      <c r="A4608" s="4"/>
      <c r="B4608" s="4"/>
    </row>
    <row r="4609" spans="1:2" x14ac:dyDescent="0.15">
      <c r="A4609" s="4"/>
      <c r="B4609" s="4"/>
    </row>
    <row r="4610" spans="1:2" x14ac:dyDescent="0.15">
      <c r="A4610" s="4"/>
      <c r="B4610" s="4"/>
    </row>
    <row r="4611" spans="1:2" x14ac:dyDescent="0.15">
      <c r="A4611" s="4"/>
      <c r="B4611" s="4"/>
    </row>
    <row r="4612" spans="1:2" x14ac:dyDescent="0.15">
      <c r="A4612" s="4"/>
      <c r="B4612" s="4"/>
    </row>
    <row r="4613" spans="1:2" x14ac:dyDescent="0.15">
      <c r="A4613" s="4"/>
      <c r="B4613" s="4"/>
    </row>
    <row r="4614" spans="1:2" x14ac:dyDescent="0.15">
      <c r="A4614" s="4"/>
      <c r="B4614" s="4"/>
    </row>
    <row r="4615" spans="1:2" x14ac:dyDescent="0.15">
      <c r="A4615" s="4"/>
      <c r="B4615" s="4"/>
    </row>
    <row r="4616" spans="1:2" x14ac:dyDescent="0.15">
      <c r="A4616" s="4"/>
      <c r="B4616" s="4"/>
    </row>
    <row r="4617" spans="1:2" x14ac:dyDescent="0.15">
      <c r="A4617" s="4"/>
      <c r="B4617" s="4"/>
    </row>
    <row r="4618" spans="1:2" x14ac:dyDescent="0.15">
      <c r="A4618" s="4"/>
      <c r="B4618" s="4"/>
    </row>
    <row r="4619" spans="1:2" x14ac:dyDescent="0.15">
      <c r="A4619" s="4"/>
      <c r="B4619" s="4"/>
    </row>
    <row r="4620" spans="1:2" x14ac:dyDescent="0.15">
      <c r="A4620" s="4"/>
      <c r="B4620" s="4"/>
    </row>
    <row r="4621" spans="1:2" x14ac:dyDescent="0.15">
      <c r="A4621" s="4"/>
      <c r="B4621" s="4"/>
    </row>
    <row r="4622" spans="1:2" x14ac:dyDescent="0.15">
      <c r="A4622" s="4"/>
      <c r="B4622" s="4"/>
    </row>
    <row r="4623" spans="1:2" x14ac:dyDescent="0.15">
      <c r="A4623" s="4"/>
      <c r="B4623" s="4"/>
    </row>
    <row r="4624" spans="1:2" x14ac:dyDescent="0.15">
      <c r="A4624" s="4"/>
      <c r="B4624" s="4"/>
    </row>
    <row r="4625" spans="1:2" x14ac:dyDescent="0.15">
      <c r="A4625" s="4"/>
      <c r="B4625" s="4"/>
    </row>
    <row r="4626" spans="1:2" x14ac:dyDescent="0.15">
      <c r="A4626" s="4"/>
      <c r="B4626" s="4"/>
    </row>
    <row r="4627" spans="1:2" x14ac:dyDescent="0.15">
      <c r="A4627" s="4"/>
      <c r="B4627" s="4"/>
    </row>
    <row r="4628" spans="1:2" x14ac:dyDescent="0.15">
      <c r="A4628" s="4"/>
      <c r="B4628" s="4"/>
    </row>
    <row r="4629" spans="1:2" x14ac:dyDescent="0.15">
      <c r="A4629" s="4"/>
      <c r="B4629" s="4"/>
    </row>
    <row r="4630" spans="1:2" x14ac:dyDescent="0.15">
      <c r="A4630" s="4"/>
      <c r="B4630" s="4"/>
    </row>
    <row r="4631" spans="1:2" x14ac:dyDescent="0.15">
      <c r="A4631" s="4"/>
      <c r="B4631" s="4"/>
    </row>
    <row r="4632" spans="1:2" x14ac:dyDescent="0.15">
      <c r="A4632" s="4"/>
      <c r="B4632" s="4"/>
    </row>
    <row r="4633" spans="1:2" x14ac:dyDescent="0.15">
      <c r="A4633" s="4"/>
      <c r="B4633" s="4"/>
    </row>
    <row r="4634" spans="1:2" x14ac:dyDescent="0.15">
      <c r="A4634" s="4"/>
      <c r="B4634" s="4"/>
    </row>
    <row r="4635" spans="1:2" x14ac:dyDescent="0.15">
      <c r="A4635" s="4"/>
      <c r="B4635" s="4"/>
    </row>
    <row r="4636" spans="1:2" x14ac:dyDescent="0.15">
      <c r="A4636" s="4"/>
      <c r="B4636" s="4"/>
    </row>
    <row r="4637" spans="1:2" x14ac:dyDescent="0.15">
      <c r="A4637" s="4"/>
      <c r="B4637" s="4"/>
    </row>
    <row r="4638" spans="1:2" x14ac:dyDescent="0.15">
      <c r="A4638" s="4"/>
      <c r="B4638" s="4"/>
    </row>
    <row r="4639" spans="1:2" x14ac:dyDescent="0.15">
      <c r="A4639" s="4"/>
      <c r="B4639" s="4"/>
    </row>
    <row r="4640" spans="1:2" x14ac:dyDescent="0.15">
      <c r="A4640" s="4"/>
      <c r="B4640" s="4"/>
    </row>
    <row r="4641" spans="1:2" x14ac:dyDescent="0.15">
      <c r="A4641" s="4"/>
      <c r="B4641" s="4"/>
    </row>
    <row r="4642" spans="1:2" x14ac:dyDescent="0.15">
      <c r="A4642" s="4"/>
      <c r="B4642" s="4"/>
    </row>
    <row r="4643" spans="1:2" x14ac:dyDescent="0.15">
      <c r="A4643" s="4"/>
      <c r="B4643" s="4"/>
    </row>
    <row r="4644" spans="1:2" x14ac:dyDescent="0.15">
      <c r="A4644" s="4"/>
      <c r="B4644" s="4"/>
    </row>
    <row r="4645" spans="1:2" x14ac:dyDescent="0.15">
      <c r="A4645" s="4"/>
      <c r="B4645" s="4"/>
    </row>
    <row r="4646" spans="1:2" x14ac:dyDescent="0.15">
      <c r="A4646" s="4"/>
      <c r="B4646" s="4"/>
    </row>
    <row r="4647" spans="1:2" x14ac:dyDescent="0.15">
      <c r="A4647" s="4"/>
      <c r="B4647" s="4"/>
    </row>
    <row r="4648" spans="1:2" x14ac:dyDescent="0.15">
      <c r="A4648" s="4"/>
      <c r="B4648" s="4"/>
    </row>
    <row r="4649" spans="1:2" x14ac:dyDescent="0.15">
      <c r="A4649" s="4"/>
      <c r="B4649" s="4"/>
    </row>
    <row r="4650" spans="1:2" x14ac:dyDescent="0.15">
      <c r="A4650" s="4"/>
      <c r="B4650" s="4"/>
    </row>
    <row r="4651" spans="1:2" x14ac:dyDescent="0.15">
      <c r="A4651" s="4"/>
      <c r="B4651" s="4"/>
    </row>
    <row r="4652" spans="1:2" x14ac:dyDescent="0.15">
      <c r="A4652" s="4"/>
      <c r="B4652" s="4"/>
    </row>
    <row r="4653" spans="1:2" x14ac:dyDescent="0.15">
      <c r="A4653" s="4"/>
      <c r="B4653" s="4"/>
    </row>
    <row r="4654" spans="1:2" x14ac:dyDescent="0.15">
      <c r="A4654" s="4"/>
      <c r="B4654" s="4"/>
    </row>
    <row r="4655" spans="1:2" x14ac:dyDescent="0.15">
      <c r="A4655" s="4"/>
      <c r="B4655" s="4"/>
    </row>
    <row r="4656" spans="1:2" x14ac:dyDescent="0.15">
      <c r="A4656" s="4"/>
      <c r="B4656" s="4"/>
    </row>
    <row r="4657" spans="1:2" x14ac:dyDescent="0.15">
      <c r="A4657" s="4"/>
      <c r="B4657" s="4"/>
    </row>
    <row r="4658" spans="1:2" x14ac:dyDescent="0.15">
      <c r="A4658" s="4"/>
      <c r="B4658" s="4"/>
    </row>
    <row r="4659" spans="1:2" x14ac:dyDescent="0.15">
      <c r="A4659" s="4"/>
      <c r="B4659" s="4"/>
    </row>
    <row r="4660" spans="1:2" x14ac:dyDescent="0.15">
      <c r="A4660" s="4"/>
      <c r="B4660" s="4"/>
    </row>
    <row r="4661" spans="1:2" x14ac:dyDescent="0.15">
      <c r="A4661" s="4"/>
      <c r="B4661" s="4"/>
    </row>
    <row r="4662" spans="1:2" x14ac:dyDescent="0.15">
      <c r="A4662" s="4"/>
      <c r="B4662" s="4"/>
    </row>
    <row r="4663" spans="1:2" x14ac:dyDescent="0.15">
      <c r="A4663" s="4"/>
      <c r="B4663" s="4"/>
    </row>
    <row r="4664" spans="1:2" x14ac:dyDescent="0.15">
      <c r="A4664" s="4"/>
      <c r="B4664" s="4"/>
    </row>
    <row r="4665" spans="1:2" x14ac:dyDescent="0.15">
      <c r="A4665" s="4"/>
      <c r="B4665" s="4"/>
    </row>
    <row r="4666" spans="1:2" x14ac:dyDescent="0.15">
      <c r="A4666" s="4"/>
      <c r="B4666" s="4"/>
    </row>
    <row r="4667" spans="1:2" x14ac:dyDescent="0.15">
      <c r="A4667" s="4"/>
      <c r="B4667" s="4"/>
    </row>
    <row r="4668" spans="1:2" x14ac:dyDescent="0.15">
      <c r="A4668" s="4"/>
      <c r="B4668" s="4"/>
    </row>
    <row r="4669" spans="1:2" x14ac:dyDescent="0.15">
      <c r="A4669" s="4"/>
      <c r="B4669" s="4"/>
    </row>
    <row r="4670" spans="1:2" x14ac:dyDescent="0.15">
      <c r="A4670" s="4"/>
      <c r="B4670" s="4"/>
    </row>
    <row r="4671" spans="1:2" x14ac:dyDescent="0.15">
      <c r="A4671" s="4"/>
      <c r="B4671" s="4"/>
    </row>
    <row r="4672" spans="1:2" x14ac:dyDescent="0.15">
      <c r="A4672" s="4"/>
      <c r="B4672" s="4"/>
    </row>
    <row r="4673" spans="1:2" x14ac:dyDescent="0.15">
      <c r="A4673" s="4"/>
      <c r="B4673" s="4"/>
    </row>
    <row r="4674" spans="1:2" x14ac:dyDescent="0.15">
      <c r="A4674" s="4"/>
      <c r="B4674" s="4"/>
    </row>
    <row r="4675" spans="1:2" x14ac:dyDescent="0.15">
      <c r="A4675" s="4"/>
      <c r="B4675" s="4"/>
    </row>
    <row r="4676" spans="1:2" x14ac:dyDescent="0.15">
      <c r="A4676" s="4"/>
      <c r="B4676" s="4"/>
    </row>
    <row r="4677" spans="1:2" x14ac:dyDescent="0.15">
      <c r="A4677" s="4"/>
      <c r="B4677" s="4"/>
    </row>
    <row r="4678" spans="1:2" x14ac:dyDescent="0.15">
      <c r="A4678" s="4"/>
      <c r="B4678" s="4"/>
    </row>
    <row r="4679" spans="1:2" x14ac:dyDescent="0.15">
      <c r="A4679" s="4"/>
      <c r="B4679" s="4"/>
    </row>
    <row r="4680" spans="1:2" x14ac:dyDescent="0.15">
      <c r="A4680" s="4"/>
      <c r="B4680" s="4"/>
    </row>
    <row r="4681" spans="1:2" x14ac:dyDescent="0.15">
      <c r="A4681" s="4"/>
      <c r="B4681" s="4"/>
    </row>
    <row r="4682" spans="1:2" x14ac:dyDescent="0.15">
      <c r="A4682" s="4"/>
      <c r="B4682" s="4"/>
    </row>
    <row r="4683" spans="1:2" x14ac:dyDescent="0.15">
      <c r="A4683" s="4"/>
      <c r="B4683" s="4"/>
    </row>
    <row r="4684" spans="1:2" x14ac:dyDescent="0.15">
      <c r="A4684" s="4"/>
      <c r="B4684" s="4"/>
    </row>
    <row r="4685" spans="1:2" x14ac:dyDescent="0.15">
      <c r="A4685" s="4"/>
      <c r="B4685" s="4"/>
    </row>
    <row r="4686" spans="1:2" x14ac:dyDescent="0.15">
      <c r="A4686" s="4"/>
      <c r="B4686" s="4"/>
    </row>
    <row r="4687" spans="1:2" x14ac:dyDescent="0.15">
      <c r="A4687" s="4"/>
      <c r="B4687" s="4"/>
    </row>
    <row r="4688" spans="1:2" x14ac:dyDescent="0.15">
      <c r="A4688" s="4"/>
      <c r="B4688" s="4"/>
    </row>
    <row r="4689" spans="1:2" x14ac:dyDescent="0.15">
      <c r="A4689" s="4"/>
      <c r="B4689" s="4"/>
    </row>
    <row r="4690" spans="1:2" x14ac:dyDescent="0.15">
      <c r="A4690" s="4"/>
      <c r="B4690" s="4"/>
    </row>
    <row r="4691" spans="1:2" x14ac:dyDescent="0.15">
      <c r="A4691" s="4"/>
      <c r="B4691" s="4"/>
    </row>
    <row r="4692" spans="1:2" x14ac:dyDescent="0.15">
      <c r="A4692" s="4"/>
      <c r="B4692" s="4"/>
    </row>
    <row r="4693" spans="1:2" x14ac:dyDescent="0.15">
      <c r="A4693" s="4"/>
      <c r="B4693" s="4"/>
    </row>
    <row r="4694" spans="1:2" x14ac:dyDescent="0.15">
      <c r="A4694" s="4"/>
      <c r="B4694" s="4"/>
    </row>
    <row r="4695" spans="1:2" x14ac:dyDescent="0.15">
      <c r="A4695" s="4"/>
      <c r="B4695" s="4"/>
    </row>
    <row r="4696" spans="1:2" x14ac:dyDescent="0.15">
      <c r="A4696" s="4"/>
      <c r="B4696" s="4"/>
    </row>
    <row r="4697" spans="1:2" x14ac:dyDescent="0.15">
      <c r="A4697" s="4"/>
      <c r="B4697" s="4"/>
    </row>
    <row r="4698" spans="1:2" x14ac:dyDescent="0.15">
      <c r="A4698" s="4"/>
      <c r="B4698" s="4"/>
    </row>
    <row r="4699" spans="1:2" x14ac:dyDescent="0.15">
      <c r="A4699" s="4"/>
      <c r="B4699" s="4"/>
    </row>
    <row r="4700" spans="1:2" x14ac:dyDescent="0.15">
      <c r="A4700" s="4"/>
      <c r="B4700" s="4"/>
    </row>
    <row r="4701" spans="1:2" x14ac:dyDescent="0.15">
      <c r="A4701" s="4"/>
      <c r="B4701" s="4"/>
    </row>
    <row r="4702" spans="1:2" x14ac:dyDescent="0.15">
      <c r="A4702" s="4"/>
      <c r="B4702" s="4"/>
    </row>
    <row r="4703" spans="1:2" x14ac:dyDescent="0.15">
      <c r="A4703" s="4"/>
      <c r="B4703" s="4"/>
    </row>
    <row r="4704" spans="1:2" x14ac:dyDescent="0.15">
      <c r="A4704" s="4"/>
      <c r="B4704" s="4"/>
    </row>
    <row r="4705" spans="1:2" x14ac:dyDescent="0.15">
      <c r="A4705" s="4"/>
      <c r="B4705" s="4"/>
    </row>
    <row r="4706" spans="1:2" x14ac:dyDescent="0.15">
      <c r="A4706" s="4"/>
      <c r="B4706" s="4"/>
    </row>
    <row r="4707" spans="1:2" x14ac:dyDescent="0.15">
      <c r="A4707" s="4"/>
      <c r="B4707" s="4"/>
    </row>
    <row r="4708" spans="1:2" x14ac:dyDescent="0.15">
      <c r="A4708" s="4"/>
      <c r="B4708" s="4"/>
    </row>
    <row r="4709" spans="1:2" x14ac:dyDescent="0.15">
      <c r="A4709" s="4"/>
      <c r="B4709" s="4"/>
    </row>
    <row r="4710" spans="1:2" x14ac:dyDescent="0.15">
      <c r="A4710" s="4"/>
      <c r="B4710" s="4"/>
    </row>
    <row r="4711" spans="1:2" x14ac:dyDescent="0.15">
      <c r="A4711" s="4"/>
      <c r="B4711" s="4"/>
    </row>
    <row r="4712" spans="1:2" x14ac:dyDescent="0.15">
      <c r="A4712" s="4"/>
      <c r="B4712" s="4"/>
    </row>
    <row r="4713" spans="1:2" x14ac:dyDescent="0.15">
      <c r="A4713" s="4"/>
      <c r="B4713" s="4"/>
    </row>
    <row r="4714" spans="1:2" x14ac:dyDescent="0.15">
      <c r="A4714" s="4"/>
      <c r="B4714" s="4"/>
    </row>
    <row r="4715" spans="1:2" x14ac:dyDescent="0.15">
      <c r="A4715" s="4"/>
      <c r="B4715" s="4"/>
    </row>
    <row r="4716" spans="1:2" x14ac:dyDescent="0.15">
      <c r="A4716" s="4"/>
      <c r="B4716" s="4"/>
    </row>
    <row r="4717" spans="1:2" x14ac:dyDescent="0.15">
      <c r="A4717" s="4"/>
      <c r="B4717" s="4"/>
    </row>
    <row r="4718" spans="1:2" x14ac:dyDescent="0.15">
      <c r="A4718" s="4"/>
      <c r="B4718" s="4"/>
    </row>
    <row r="4719" spans="1:2" x14ac:dyDescent="0.15">
      <c r="A4719" s="4"/>
      <c r="B4719" s="4"/>
    </row>
    <row r="4720" spans="1:2" x14ac:dyDescent="0.15">
      <c r="A4720" s="4"/>
      <c r="B4720" s="4"/>
    </row>
    <row r="4721" spans="1:2" x14ac:dyDescent="0.15">
      <c r="A4721" s="4"/>
      <c r="B4721" s="4"/>
    </row>
    <row r="4722" spans="1:2" x14ac:dyDescent="0.15">
      <c r="A4722" s="4"/>
      <c r="B4722" s="4"/>
    </row>
    <row r="4723" spans="1:2" x14ac:dyDescent="0.15">
      <c r="A4723" s="4"/>
      <c r="B4723" s="4"/>
    </row>
    <row r="4724" spans="1:2" x14ac:dyDescent="0.15">
      <c r="A4724" s="4"/>
      <c r="B4724" s="4"/>
    </row>
    <row r="4725" spans="1:2" x14ac:dyDescent="0.15">
      <c r="A4725" s="4"/>
      <c r="B4725" s="4"/>
    </row>
    <row r="4726" spans="1:2" x14ac:dyDescent="0.15">
      <c r="A4726" s="4"/>
      <c r="B4726" s="4"/>
    </row>
    <row r="4727" spans="1:2" x14ac:dyDescent="0.15">
      <c r="A4727" s="4"/>
      <c r="B4727" s="4"/>
    </row>
    <row r="4728" spans="1:2" x14ac:dyDescent="0.15">
      <c r="A4728" s="4"/>
      <c r="B4728" s="4"/>
    </row>
    <row r="4729" spans="1:2" x14ac:dyDescent="0.15">
      <c r="A4729" s="4"/>
      <c r="B4729" s="4"/>
    </row>
    <row r="4730" spans="1:2" x14ac:dyDescent="0.15">
      <c r="A4730" s="4"/>
      <c r="B4730" s="4"/>
    </row>
    <row r="4731" spans="1:2" x14ac:dyDescent="0.15">
      <c r="A4731" s="4"/>
      <c r="B4731" s="4"/>
    </row>
    <row r="4732" spans="1:2" x14ac:dyDescent="0.15">
      <c r="A4732" s="4"/>
      <c r="B4732" s="4"/>
    </row>
    <row r="4733" spans="1:2" x14ac:dyDescent="0.15">
      <c r="A4733" s="4"/>
      <c r="B4733" s="4"/>
    </row>
    <row r="4734" spans="1:2" x14ac:dyDescent="0.15">
      <c r="A4734" s="4"/>
      <c r="B4734" s="4"/>
    </row>
    <row r="4735" spans="1:2" x14ac:dyDescent="0.15">
      <c r="A4735" s="4"/>
      <c r="B4735" s="4"/>
    </row>
    <row r="4736" spans="1:2" x14ac:dyDescent="0.15">
      <c r="A4736" s="4"/>
      <c r="B4736" s="4"/>
    </row>
    <row r="4737" spans="1:2" x14ac:dyDescent="0.15">
      <c r="A4737" s="4"/>
      <c r="B4737" s="4"/>
    </row>
    <row r="4738" spans="1:2" x14ac:dyDescent="0.15">
      <c r="A4738" s="4"/>
      <c r="B4738" s="4"/>
    </row>
    <row r="4739" spans="1:2" x14ac:dyDescent="0.15">
      <c r="A4739" s="4"/>
      <c r="B4739" s="4"/>
    </row>
    <row r="4740" spans="1:2" x14ac:dyDescent="0.15">
      <c r="A4740" s="4"/>
      <c r="B4740" s="4"/>
    </row>
    <row r="4741" spans="1:2" x14ac:dyDescent="0.15">
      <c r="A4741" s="4"/>
      <c r="B4741" s="4"/>
    </row>
    <row r="4742" spans="1:2" x14ac:dyDescent="0.15">
      <c r="A4742" s="4"/>
      <c r="B4742" s="4"/>
    </row>
    <row r="4743" spans="1:2" x14ac:dyDescent="0.15">
      <c r="A4743" s="4"/>
      <c r="B4743" s="4"/>
    </row>
    <row r="4744" spans="1:2" x14ac:dyDescent="0.15">
      <c r="A4744" s="4"/>
      <c r="B4744" s="4"/>
    </row>
    <row r="4745" spans="1:2" x14ac:dyDescent="0.15">
      <c r="A4745" s="4"/>
      <c r="B4745" s="4"/>
    </row>
    <row r="4746" spans="1:2" x14ac:dyDescent="0.15">
      <c r="A4746" s="4"/>
      <c r="B4746" s="4"/>
    </row>
    <row r="4747" spans="1:2" x14ac:dyDescent="0.15">
      <c r="A4747" s="4"/>
      <c r="B4747" s="4"/>
    </row>
    <row r="4748" spans="1:2" x14ac:dyDescent="0.15">
      <c r="A4748" s="4"/>
      <c r="B4748" s="4"/>
    </row>
    <row r="4749" spans="1:2" x14ac:dyDescent="0.15">
      <c r="A4749" s="4"/>
      <c r="B4749" s="4"/>
    </row>
    <row r="4750" spans="1:2" x14ac:dyDescent="0.15">
      <c r="A4750" s="4"/>
      <c r="B4750" s="4"/>
    </row>
    <row r="4751" spans="1:2" x14ac:dyDescent="0.15">
      <c r="A4751" s="4"/>
      <c r="B4751" s="4"/>
    </row>
    <row r="4752" spans="1:2" x14ac:dyDescent="0.15">
      <c r="A4752" s="4"/>
      <c r="B4752" s="4"/>
    </row>
    <row r="4753" spans="1:2" x14ac:dyDescent="0.15">
      <c r="A4753" s="4"/>
      <c r="B4753" s="4"/>
    </row>
    <row r="4754" spans="1:2" x14ac:dyDescent="0.15">
      <c r="A4754" s="4"/>
      <c r="B4754" s="4"/>
    </row>
    <row r="4755" spans="1:2" x14ac:dyDescent="0.15">
      <c r="A4755" s="4"/>
      <c r="B4755" s="4"/>
    </row>
    <row r="4756" spans="1:2" x14ac:dyDescent="0.15">
      <c r="A4756" s="4"/>
      <c r="B4756" s="4"/>
    </row>
    <row r="4757" spans="1:2" x14ac:dyDescent="0.15">
      <c r="A4757" s="4"/>
      <c r="B4757" s="4"/>
    </row>
    <row r="4758" spans="1:2" x14ac:dyDescent="0.15">
      <c r="A4758" s="4"/>
      <c r="B4758" s="4"/>
    </row>
    <row r="4759" spans="1:2" x14ac:dyDescent="0.15">
      <c r="A4759" s="4"/>
      <c r="B4759" s="4"/>
    </row>
    <row r="4760" spans="1:2" x14ac:dyDescent="0.15">
      <c r="A4760" s="4"/>
      <c r="B4760" s="4"/>
    </row>
    <row r="4761" spans="1:2" x14ac:dyDescent="0.15">
      <c r="A4761" s="4"/>
      <c r="B4761" s="4"/>
    </row>
    <row r="4762" spans="1:2" x14ac:dyDescent="0.15">
      <c r="A4762" s="4"/>
      <c r="B4762" s="4"/>
    </row>
    <row r="4763" spans="1:2" x14ac:dyDescent="0.15">
      <c r="A4763" s="4"/>
      <c r="B4763" s="4"/>
    </row>
    <row r="4764" spans="1:2" x14ac:dyDescent="0.15">
      <c r="A4764" s="4"/>
      <c r="B4764" s="4"/>
    </row>
    <row r="4765" spans="1:2" x14ac:dyDescent="0.15">
      <c r="A4765" s="4"/>
      <c r="B4765" s="4"/>
    </row>
    <row r="4766" spans="1:2" x14ac:dyDescent="0.15">
      <c r="A4766" s="4"/>
      <c r="B4766" s="4"/>
    </row>
    <row r="4767" spans="1:2" x14ac:dyDescent="0.15">
      <c r="A4767" s="4"/>
      <c r="B4767" s="4"/>
    </row>
    <row r="4768" spans="1:2" x14ac:dyDescent="0.15">
      <c r="A4768" s="4"/>
      <c r="B4768" s="4"/>
    </row>
    <row r="4769" spans="1:2" x14ac:dyDescent="0.15">
      <c r="A4769" s="4"/>
      <c r="B4769" s="4"/>
    </row>
    <row r="4770" spans="1:2" x14ac:dyDescent="0.15">
      <c r="A4770" s="4"/>
      <c r="B4770" s="4"/>
    </row>
    <row r="4771" spans="1:2" x14ac:dyDescent="0.15">
      <c r="A4771" s="4"/>
      <c r="B4771" s="4"/>
    </row>
    <row r="4772" spans="1:2" x14ac:dyDescent="0.15">
      <c r="A4772" s="4"/>
      <c r="B4772" s="4"/>
    </row>
    <row r="4773" spans="1:2" x14ac:dyDescent="0.15">
      <c r="A4773" s="4"/>
      <c r="B4773" s="4"/>
    </row>
    <row r="4774" spans="1:2" x14ac:dyDescent="0.15">
      <c r="A4774" s="4"/>
      <c r="B4774" s="4"/>
    </row>
    <row r="4775" spans="1:2" x14ac:dyDescent="0.15">
      <c r="A4775" s="4"/>
      <c r="B4775" s="4"/>
    </row>
    <row r="4776" spans="1:2" x14ac:dyDescent="0.15">
      <c r="A4776" s="4"/>
      <c r="B4776" s="4"/>
    </row>
    <row r="4777" spans="1:2" x14ac:dyDescent="0.15">
      <c r="A4777" s="4"/>
      <c r="B4777" s="4"/>
    </row>
    <row r="4778" spans="1:2" x14ac:dyDescent="0.15">
      <c r="A4778" s="4"/>
      <c r="B4778" s="4"/>
    </row>
    <row r="4779" spans="1:2" x14ac:dyDescent="0.15">
      <c r="A4779" s="4"/>
      <c r="B4779" s="4"/>
    </row>
    <row r="4780" spans="1:2" x14ac:dyDescent="0.15">
      <c r="A4780" s="4"/>
      <c r="B4780" s="4"/>
    </row>
    <row r="4781" spans="1:2" x14ac:dyDescent="0.15">
      <c r="A4781" s="4"/>
      <c r="B4781" s="4"/>
    </row>
    <row r="4782" spans="1:2" x14ac:dyDescent="0.15">
      <c r="A4782" s="4"/>
      <c r="B4782" s="4"/>
    </row>
    <row r="4783" spans="1:2" x14ac:dyDescent="0.15">
      <c r="A4783" s="4"/>
      <c r="B4783" s="4"/>
    </row>
    <row r="4784" spans="1:2" x14ac:dyDescent="0.15">
      <c r="A4784" s="4"/>
      <c r="B4784" s="4"/>
    </row>
    <row r="4785" spans="1:2" x14ac:dyDescent="0.15">
      <c r="A4785" s="4"/>
      <c r="B4785" s="4"/>
    </row>
    <row r="4786" spans="1:2" x14ac:dyDescent="0.15">
      <c r="A4786" s="4"/>
      <c r="B4786" s="4"/>
    </row>
    <row r="4787" spans="1:2" x14ac:dyDescent="0.15">
      <c r="A4787" s="4"/>
      <c r="B4787" s="4"/>
    </row>
    <row r="4788" spans="1:2" x14ac:dyDescent="0.15">
      <c r="A4788" s="4"/>
      <c r="B4788" s="4"/>
    </row>
    <row r="4789" spans="1:2" x14ac:dyDescent="0.15">
      <c r="A4789" s="4"/>
      <c r="B4789" s="4"/>
    </row>
    <row r="4790" spans="1:2" x14ac:dyDescent="0.15">
      <c r="A4790" s="4"/>
      <c r="B4790" s="4"/>
    </row>
    <row r="4791" spans="1:2" x14ac:dyDescent="0.15">
      <c r="A4791" s="4"/>
      <c r="B4791" s="4"/>
    </row>
    <row r="4792" spans="1:2" x14ac:dyDescent="0.15">
      <c r="A4792" s="4"/>
      <c r="B4792" s="4"/>
    </row>
    <row r="4793" spans="1:2" x14ac:dyDescent="0.15">
      <c r="A4793" s="4"/>
      <c r="B4793" s="4"/>
    </row>
    <row r="4794" spans="1:2" x14ac:dyDescent="0.15">
      <c r="A4794" s="4"/>
      <c r="B4794" s="4"/>
    </row>
    <row r="4795" spans="1:2" x14ac:dyDescent="0.15">
      <c r="A4795" s="4"/>
      <c r="B4795" s="4"/>
    </row>
    <row r="4796" spans="1:2" x14ac:dyDescent="0.15">
      <c r="A4796" s="4"/>
      <c r="B4796" s="4"/>
    </row>
    <row r="4797" spans="1:2" x14ac:dyDescent="0.15">
      <c r="A4797" s="4"/>
      <c r="B4797" s="4"/>
    </row>
    <row r="4798" spans="1:2" x14ac:dyDescent="0.15">
      <c r="A4798" s="4"/>
      <c r="B4798" s="4"/>
    </row>
    <row r="4799" spans="1:2" x14ac:dyDescent="0.15">
      <c r="A4799" s="4"/>
      <c r="B4799" s="4"/>
    </row>
    <row r="4800" spans="1:2" x14ac:dyDescent="0.15">
      <c r="A4800" s="4"/>
      <c r="B4800" s="4"/>
    </row>
    <row r="4801" spans="1:2" x14ac:dyDescent="0.15">
      <c r="A4801" s="4"/>
      <c r="B4801" s="4"/>
    </row>
    <row r="4802" spans="1:2" x14ac:dyDescent="0.15">
      <c r="A4802" s="4"/>
      <c r="B4802" s="4"/>
    </row>
    <row r="4803" spans="1:2" x14ac:dyDescent="0.15">
      <c r="A4803" s="4"/>
      <c r="B4803" s="4"/>
    </row>
    <row r="4804" spans="1:2" x14ac:dyDescent="0.15">
      <c r="A4804" s="4"/>
      <c r="B4804" s="4"/>
    </row>
    <row r="4805" spans="1:2" x14ac:dyDescent="0.15">
      <c r="A4805" s="4"/>
      <c r="B4805" s="4"/>
    </row>
    <row r="4806" spans="1:2" x14ac:dyDescent="0.15">
      <c r="A4806" s="4"/>
      <c r="B4806" s="4"/>
    </row>
    <row r="4807" spans="1:2" x14ac:dyDescent="0.15">
      <c r="A4807" s="4"/>
      <c r="B4807" s="4"/>
    </row>
    <row r="4808" spans="1:2" x14ac:dyDescent="0.15">
      <c r="A4808" s="4"/>
      <c r="B4808" s="4"/>
    </row>
    <row r="4809" spans="1:2" x14ac:dyDescent="0.15">
      <c r="A4809" s="4"/>
      <c r="B4809" s="4"/>
    </row>
    <row r="4810" spans="1:2" x14ac:dyDescent="0.15">
      <c r="A4810" s="4"/>
      <c r="B4810" s="4"/>
    </row>
    <row r="4811" spans="1:2" x14ac:dyDescent="0.15">
      <c r="A4811" s="4"/>
      <c r="B4811" s="4"/>
    </row>
    <row r="4812" spans="1:2" x14ac:dyDescent="0.15">
      <c r="A4812" s="4"/>
      <c r="B4812" s="4"/>
    </row>
    <row r="4813" spans="1:2" x14ac:dyDescent="0.15">
      <c r="A4813" s="4"/>
      <c r="B4813" s="4"/>
    </row>
    <row r="4814" spans="1:2" x14ac:dyDescent="0.15">
      <c r="A4814" s="4"/>
      <c r="B4814" s="4"/>
    </row>
    <row r="4815" spans="1:2" x14ac:dyDescent="0.15">
      <c r="A4815" s="4"/>
      <c r="B4815" s="4"/>
    </row>
    <row r="4816" spans="1:2" x14ac:dyDescent="0.15">
      <c r="A4816" s="4"/>
      <c r="B4816" s="4"/>
    </row>
    <row r="4817" spans="1:2" x14ac:dyDescent="0.15">
      <c r="A4817" s="4"/>
      <c r="B4817" s="4"/>
    </row>
    <row r="4818" spans="1:2" x14ac:dyDescent="0.15">
      <c r="A4818" s="4"/>
      <c r="B4818" s="4"/>
    </row>
    <row r="4819" spans="1:2" x14ac:dyDescent="0.15">
      <c r="A4819" s="4"/>
      <c r="B4819" s="4"/>
    </row>
    <row r="4820" spans="1:2" x14ac:dyDescent="0.15">
      <c r="A4820" s="4"/>
      <c r="B4820" s="4"/>
    </row>
    <row r="4821" spans="1:2" x14ac:dyDescent="0.15">
      <c r="A4821" s="4"/>
      <c r="B4821" s="4"/>
    </row>
    <row r="4822" spans="1:2" x14ac:dyDescent="0.15">
      <c r="A4822" s="4"/>
      <c r="B4822" s="4"/>
    </row>
    <row r="4823" spans="1:2" x14ac:dyDescent="0.15">
      <c r="A4823" s="4"/>
      <c r="B4823" s="4"/>
    </row>
    <row r="4824" spans="1:2" x14ac:dyDescent="0.15">
      <c r="A4824" s="4"/>
      <c r="B4824" s="4"/>
    </row>
    <row r="4825" spans="1:2" x14ac:dyDescent="0.15">
      <c r="A4825" s="4"/>
      <c r="B4825" s="4"/>
    </row>
    <row r="4826" spans="1:2" x14ac:dyDescent="0.15">
      <c r="A4826" s="4"/>
      <c r="B4826" s="4"/>
    </row>
    <row r="4827" spans="1:2" x14ac:dyDescent="0.15">
      <c r="A4827" s="4"/>
      <c r="B4827" s="4"/>
    </row>
    <row r="4828" spans="1:2" x14ac:dyDescent="0.15">
      <c r="A4828" s="4"/>
      <c r="B4828" s="4"/>
    </row>
    <row r="4829" spans="1:2" x14ac:dyDescent="0.15">
      <c r="A4829" s="4"/>
      <c r="B4829" s="4"/>
    </row>
    <row r="4830" spans="1:2" x14ac:dyDescent="0.15">
      <c r="A4830" s="4"/>
      <c r="B4830" s="4"/>
    </row>
    <row r="4831" spans="1:2" x14ac:dyDescent="0.15">
      <c r="A4831" s="4"/>
      <c r="B4831" s="4"/>
    </row>
    <row r="4832" spans="1:2" x14ac:dyDescent="0.15">
      <c r="A4832" s="4"/>
      <c r="B4832" s="4"/>
    </row>
    <row r="4833" spans="1:2" x14ac:dyDescent="0.15">
      <c r="A4833" s="4"/>
      <c r="B4833" s="4"/>
    </row>
    <row r="4834" spans="1:2" x14ac:dyDescent="0.15">
      <c r="A4834" s="4"/>
      <c r="B4834" s="4"/>
    </row>
    <row r="4835" spans="1:2" x14ac:dyDescent="0.15">
      <c r="A4835" s="4"/>
      <c r="B4835" s="4"/>
    </row>
    <row r="4836" spans="1:2" x14ac:dyDescent="0.15">
      <c r="A4836" s="4"/>
      <c r="B4836" s="4"/>
    </row>
    <row r="4837" spans="1:2" x14ac:dyDescent="0.15">
      <c r="A4837" s="4"/>
      <c r="B4837" s="4"/>
    </row>
    <row r="4838" spans="1:2" x14ac:dyDescent="0.15">
      <c r="A4838" s="4"/>
      <c r="B4838" s="4"/>
    </row>
    <row r="4839" spans="1:2" x14ac:dyDescent="0.15">
      <c r="A4839" s="4"/>
      <c r="B4839" s="4"/>
    </row>
    <row r="4840" spans="1:2" x14ac:dyDescent="0.15">
      <c r="A4840" s="4"/>
      <c r="B4840" s="4"/>
    </row>
    <row r="4841" spans="1:2" x14ac:dyDescent="0.15">
      <c r="A4841" s="4"/>
      <c r="B4841" s="4"/>
    </row>
    <row r="4842" spans="1:2" x14ac:dyDescent="0.15">
      <c r="A4842" s="4"/>
      <c r="B4842" s="4"/>
    </row>
    <row r="4843" spans="1:2" x14ac:dyDescent="0.15">
      <c r="A4843" s="4"/>
      <c r="B4843" s="4"/>
    </row>
    <row r="4844" spans="1:2" x14ac:dyDescent="0.15">
      <c r="A4844" s="4"/>
      <c r="B4844" s="4"/>
    </row>
    <row r="4845" spans="1:2" x14ac:dyDescent="0.15">
      <c r="A4845" s="4"/>
      <c r="B4845" s="4"/>
    </row>
    <row r="4846" spans="1:2" x14ac:dyDescent="0.15">
      <c r="A4846" s="4"/>
      <c r="B4846" s="4"/>
    </row>
    <row r="4847" spans="1:2" x14ac:dyDescent="0.15">
      <c r="A4847" s="4"/>
      <c r="B4847" s="4"/>
    </row>
    <row r="4848" spans="1:2" x14ac:dyDescent="0.15">
      <c r="A4848" s="4"/>
      <c r="B4848" s="4"/>
    </row>
    <row r="4849" spans="1:2" x14ac:dyDescent="0.15">
      <c r="A4849" s="4"/>
      <c r="B4849" s="4"/>
    </row>
    <row r="4850" spans="1:2" x14ac:dyDescent="0.15">
      <c r="A4850" s="4"/>
      <c r="B4850" s="4"/>
    </row>
    <row r="4851" spans="1:2" x14ac:dyDescent="0.15">
      <c r="A4851" s="4"/>
      <c r="B4851" s="4"/>
    </row>
    <row r="4852" spans="1:2" x14ac:dyDescent="0.15">
      <c r="A4852" s="4"/>
      <c r="B4852" s="4"/>
    </row>
    <row r="4853" spans="1:2" x14ac:dyDescent="0.15">
      <c r="A4853" s="4"/>
      <c r="B4853" s="4"/>
    </row>
    <row r="4854" spans="1:2" x14ac:dyDescent="0.15">
      <c r="A4854" s="4"/>
      <c r="B4854" s="4"/>
    </row>
    <row r="4855" spans="1:2" x14ac:dyDescent="0.15">
      <c r="A4855" s="4"/>
      <c r="B4855" s="4"/>
    </row>
    <row r="4856" spans="1:2" x14ac:dyDescent="0.15">
      <c r="A4856" s="4"/>
      <c r="B4856" s="4"/>
    </row>
    <row r="4857" spans="1:2" x14ac:dyDescent="0.15">
      <c r="A4857" s="4"/>
      <c r="B4857" s="4"/>
    </row>
    <row r="4858" spans="1:2" x14ac:dyDescent="0.15">
      <c r="A4858" s="4"/>
      <c r="B4858" s="4"/>
    </row>
    <row r="4859" spans="1:2" x14ac:dyDescent="0.15">
      <c r="A4859" s="4"/>
      <c r="B4859" s="4"/>
    </row>
    <row r="4860" spans="1:2" x14ac:dyDescent="0.15">
      <c r="A4860" s="4"/>
      <c r="B4860" s="4"/>
    </row>
    <row r="4861" spans="1:2" x14ac:dyDescent="0.15">
      <c r="A4861" s="4"/>
      <c r="B4861" s="4"/>
    </row>
    <row r="4862" spans="1:2" x14ac:dyDescent="0.15">
      <c r="A4862" s="4"/>
      <c r="B4862" s="4"/>
    </row>
    <row r="4863" spans="1:2" x14ac:dyDescent="0.15">
      <c r="A4863" s="4"/>
      <c r="B4863" s="4"/>
    </row>
    <row r="4864" spans="1:2" x14ac:dyDescent="0.15">
      <c r="A4864" s="4"/>
      <c r="B4864" s="4"/>
    </row>
    <row r="4865" spans="1:2" x14ac:dyDescent="0.15">
      <c r="A4865" s="4"/>
      <c r="B4865" s="4"/>
    </row>
    <row r="4866" spans="1:2" x14ac:dyDescent="0.15">
      <c r="A4866" s="4"/>
      <c r="B4866" s="4"/>
    </row>
    <row r="4867" spans="1:2" x14ac:dyDescent="0.15">
      <c r="A4867" s="4"/>
      <c r="B4867" s="4"/>
    </row>
    <row r="4868" spans="1:2" x14ac:dyDescent="0.15">
      <c r="A4868" s="4"/>
      <c r="B4868" s="4"/>
    </row>
    <row r="4869" spans="1:2" x14ac:dyDescent="0.15">
      <c r="A4869" s="4"/>
      <c r="B4869" s="4"/>
    </row>
    <row r="4870" spans="1:2" x14ac:dyDescent="0.15">
      <c r="A4870" s="4"/>
      <c r="B4870" s="4"/>
    </row>
    <row r="4871" spans="1:2" x14ac:dyDescent="0.15">
      <c r="A4871" s="4"/>
      <c r="B4871" s="4"/>
    </row>
    <row r="4872" spans="1:2" x14ac:dyDescent="0.15">
      <c r="A4872" s="4"/>
      <c r="B4872" s="4"/>
    </row>
    <row r="4873" spans="1:2" x14ac:dyDescent="0.15">
      <c r="A4873" s="4"/>
      <c r="B4873" s="4"/>
    </row>
    <row r="4874" spans="1:2" x14ac:dyDescent="0.15">
      <c r="A4874" s="4"/>
      <c r="B4874" s="4"/>
    </row>
    <row r="4875" spans="1:2" x14ac:dyDescent="0.15">
      <c r="A4875" s="4"/>
      <c r="B4875" s="4"/>
    </row>
    <row r="4876" spans="1:2" x14ac:dyDescent="0.15">
      <c r="A4876" s="4"/>
      <c r="B4876" s="4"/>
    </row>
    <row r="4877" spans="1:2" x14ac:dyDescent="0.15">
      <c r="A4877" s="4"/>
      <c r="B4877" s="4"/>
    </row>
    <row r="4878" spans="1:2" x14ac:dyDescent="0.15">
      <c r="A4878" s="4"/>
      <c r="B4878" s="4"/>
    </row>
    <row r="4879" spans="1:2" x14ac:dyDescent="0.15">
      <c r="A4879" s="4"/>
      <c r="B4879" s="4"/>
    </row>
    <row r="4880" spans="1:2" x14ac:dyDescent="0.15">
      <c r="A4880" s="4"/>
      <c r="B4880" s="4"/>
    </row>
    <row r="4881" spans="1:2" x14ac:dyDescent="0.15">
      <c r="A4881" s="4"/>
      <c r="B4881" s="4"/>
    </row>
    <row r="4882" spans="1:2" x14ac:dyDescent="0.15">
      <c r="A4882" s="4"/>
      <c r="B4882" s="4"/>
    </row>
    <row r="4883" spans="1:2" x14ac:dyDescent="0.15">
      <c r="A4883" s="4"/>
      <c r="B4883" s="4"/>
    </row>
    <row r="4884" spans="1:2" x14ac:dyDescent="0.15">
      <c r="A4884" s="4"/>
      <c r="B4884" s="4"/>
    </row>
    <row r="4885" spans="1:2" x14ac:dyDescent="0.15">
      <c r="A4885" s="4"/>
      <c r="B4885" s="4"/>
    </row>
    <row r="4886" spans="1:2" x14ac:dyDescent="0.15">
      <c r="A4886" s="4"/>
      <c r="B4886" s="4"/>
    </row>
    <row r="4887" spans="1:2" x14ac:dyDescent="0.15">
      <c r="A4887" s="4"/>
      <c r="B4887" s="4"/>
    </row>
    <row r="4888" spans="1:2" x14ac:dyDescent="0.15">
      <c r="A4888" s="4"/>
      <c r="B4888" s="4"/>
    </row>
    <row r="4889" spans="1:2" x14ac:dyDescent="0.15">
      <c r="A4889" s="4"/>
      <c r="B4889" s="4"/>
    </row>
    <row r="4890" spans="1:2" x14ac:dyDescent="0.15">
      <c r="A4890" s="4"/>
      <c r="B4890" s="4"/>
    </row>
    <row r="4891" spans="1:2" x14ac:dyDescent="0.15">
      <c r="A4891" s="4"/>
      <c r="B4891" s="4"/>
    </row>
    <row r="4892" spans="1:2" x14ac:dyDescent="0.15">
      <c r="A4892" s="4"/>
      <c r="B4892" s="4"/>
    </row>
    <row r="4893" spans="1:2" x14ac:dyDescent="0.15">
      <c r="A4893" s="4"/>
      <c r="B4893" s="4"/>
    </row>
    <row r="4894" spans="1:2" x14ac:dyDescent="0.15">
      <c r="A4894" s="4"/>
      <c r="B4894" s="4"/>
    </row>
    <row r="4895" spans="1:2" x14ac:dyDescent="0.15">
      <c r="A4895" s="4"/>
      <c r="B4895" s="4"/>
    </row>
    <row r="4896" spans="1:2" x14ac:dyDescent="0.15">
      <c r="A4896" s="4"/>
      <c r="B4896" s="4"/>
    </row>
    <row r="4897" spans="1:2" x14ac:dyDescent="0.15">
      <c r="A4897" s="4"/>
      <c r="B4897" s="4"/>
    </row>
    <row r="4898" spans="1:2" x14ac:dyDescent="0.15">
      <c r="A4898" s="4"/>
      <c r="B4898" s="4"/>
    </row>
    <row r="4899" spans="1:2" x14ac:dyDescent="0.15">
      <c r="A4899" s="4"/>
      <c r="B4899" s="4"/>
    </row>
    <row r="4900" spans="1:2" x14ac:dyDescent="0.15">
      <c r="A4900" s="4"/>
      <c r="B4900" s="4"/>
    </row>
    <row r="4901" spans="1:2" x14ac:dyDescent="0.15">
      <c r="A4901" s="4"/>
      <c r="B4901" s="4"/>
    </row>
    <row r="4902" spans="1:2" x14ac:dyDescent="0.15">
      <c r="A4902" s="4"/>
      <c r="B4902" s="4"/>
    </row>
    <row r="4903" spans="1:2" x14ac:dyDescent="0.15">
      <c r="A4903" s="4"/>
      <c r="B4903" s="4"/>
    </row>
    <row r="4904" spans="1:2" x14ac:dyDescent="0.15">
      <c r="A4904" s="4"/>
      <c r="B4904" s="4"/>
    </row>
    <row r="4905" spans="1:2" x14ac:dyDescent="0.15">
      <c r="A4905" s="4"/>
      <c r="B4905" s="4"/>
    </row>
    <row r="4906" spans="1:2" x14ac:dyDescent="0.15">
      <c r="A4906" s="4"/>
      <c r="B4906" s="4"/>
    </row>
    <row r="4907" spans="1:2" x14ac:dyDescent="0.15">
      <c r="A4907" s="4"/>
      <c r="B4907" s="4"/>
    </row>
    <row r="4908" spans="1:2" x14ac:dyDescent="0.15">
      <c r="A4908" s="4"/>
      <c r="B4908" s="4"/>
    </row>
    <row r="4909" spans="1:2" x14ac:dyDescent="0.15">
      <c r="A4909" s="4"/>
      <c r="B4909" s="4"/>
    </row>
    <row r="4910" spans="1:2" x14ac:dyDescent="0.15">
      <c r="A4910" s="4"/>
      <c r="B4910" s="4"/>
    </row>
    <row r="4911" spans="1:2" x14ac:dyDescent="0.15">
      <c r="A4911" s="4"/>
      <c r="B4911" s="4"/>
    </row>
    <row r="4912" spans="1:2" x14ac:dyDescent="0.15">
      <c r="A4912" s="4"/>
      <c r="B4912" s="4"/>
    </row>
    <row r="4913" spans="1:2" x14ac:dyDescent="0.15">
      <c r="A4913" s="4"/>
      <c r="B4913" s="4"/>
    </row>
    <row r="4914" spans="1:2" x14ac:dyDescent="0.15">
      <c r="A4914" s="4"/>
      <c r="B4914" s="4"/>
    </row>
    <row r="4915" spans="1:2" x14ac:dyDescent="0.15">
      <c r="A4915" s="4"/>
      <c r="B4915" s="4"/>
    </row>
    <row r="4916" spans="1:2" x14ac:dyDescent="0.15">
      <c r="A4916" s="4"/>
      <c r="B4916" s="4"/>
    </row>
    <row r="4917" spans="1:2" x14ac:dyDescent="0.15">
      <c r="A4917" s="4"/>
      <c r="B4917" s="4"/>
    </row>
    <row r="4918" spans="1:2" x14ac:dyDescent="0.15">
      <c r="A4918" s="4"/>
      <c r="B4918" s="4"/>
    </row>
    <row r="4919" spans="1:2" x14ac:dyDescent="0.15">
      <c r="A4919" s="4"/>
      <c r="B4919" s="4"/>
    </row>
    <row r="4920" spans="1:2" x14ac:dyDescent="0.15">
      <c r="A4920" s="4"/>
      <c r="B4920" s="4"/>
    </row>
    <row r="4921" spans="1:2" x14ac:dyDescent="0.15">
      <c r="A4921" s="4"/>
      <c r="B4921" s="4"/>
    </row>
    <row r="4922" spans="1:2" x14ac:dyDescent="0.15">
      <c r="A4922" s="4"/>
      <c r="B4922" s="4"/>
    </row>
    <row r="4923" spans="1:2" x14ac:dyDescent="0.15">
      <c r="A4923" s="4"/>
      <c r="B4923" s="4"/>
    </row>
    <row r="4924" spans="1:2" x14ac:dyDescent="0.15">
      <c r="A4924" s="4"/>
      <c r="B4924" s="4"/>
    </row>
    <row r="4925" spans="1:2" x14ac:dyDescent="0.15">
      <c r="A4925" s="4"/>
      <c r="B4925" s="4"/>
    </row>
    <row r="4926" spans="1:2" x14ac:dyDescent="0.15">
      <c r="A4926" s="4"/>
      <c r="B4926" s="4"/>
    </row>
    <row r="4927" spans="1:2" x14ac:dyDescent="0.15">
      <c r="A4927" s="4"/>
      <c r="B4927" s="4"/>
    </row>
    <row r="4928" spans="1:2" x14ac:dyDescent="0.15">
      <c r="A4928" s="4"/>
      <c r="B4928" s="4"/>
    </row>
    <row r="4929" spans="1:2" x14ac:dyDescent="0.15">
      <c r="A4929" s="4"/>
      <c r="B4929" s="4"/>
    </row>
    <row r="4930" spans="1:2" x14ac:dyDescent="0.15">
      <c r="A4930" s="4"/>
      <c r="B4930" s="4"/>
    </row>
    <row r="4931" spans="1:2" x14ac:dyDescent="0.15">
      <c r="A4931" s="4"/>
      <c r="B4931" s="4"/>
    </row>
    <row r="4932" spans="1:2" x14ac:dyDescent="0.15">
      <c r="A4932" s="4"/>
      <c r="B4932" s="4"/>
    </row>
    <row r="4933" spans="1:2" x14ac:dyDescent="0.15">
      <c r="A4933" s="4"/>
      <c r="B4933" s="4"/>
    </row>
    <row r="4934" spans="1:2" x14ac:dyDescent="0.15">
      <c r="A4934" s="4"/>
      <c r="B4934" s="4"/>
    </row>
    <row r="4935" spans="1:2" x14ac:dyDescent="0.15">
      <c r="A4935" s="4"/>
      <c r="B4935" s="4"/>
    </row>
    <row r="4936" spans="1:2" x14ac:dyDescent="0.15">
      <c r="A4936" s="4"/>
      <c r="B4936" s="4"/>
    </row>
    <row r="4937" spans="1:2" x14ac:dyDescent="0.15">
      <c r="A4937" s="4"/>
      <c r="B4937" s="4"/>
    </row>
    <row r="4938" spans="1:2" x14ac:dyDescent="0.15">
      <c r="A4938" s="4"/>
      <c r="B4938" s="4"/>
    </row>
    <row r="4939" spans="1:2" x14ac:dyDescent="0.15">
      <c r="A4939" s="4"/>
      <c r="B4939" s="4"/>
    </row>
    <row r="4940" spans="1:2" x14ac:dyDescent="0.15">
      <c r="A4940" s="4"/>
      <c r="B4940" s="4"/>
    </row>
    <row r="4941" spans="1:2" x14ac:dyDescent="0.15">
      <c r="A4941" s="4"/>
      <c r="B4941" s="4"/>
    </row>
    <row r="4942" spans="1:2" x14ac:dyDescent="0.15">
      <c r="A4942" s="4"/>
      <c r="B4942" s="4"/>
    </row>
    <row r="4943" spans="1:2" x14ac:dyDescent="0.15">
      <c r="A4943" s="4"/>
      <c r="B4943" s="4"/>
    </row>
    <row r="4944" spans="1:2" x14ac:dyDescent="0.15">
      <c r="A4944" s="4"/>
      <c r="B4944" s="4"/>
    </row>
    <row r="4945" spans="1:2" x14ac:dyDescent="0.15">
      <c r="A4945" s="4"/>
      <c r="B4945" s="4"/>
    </row>
    <row r="4946" spans="1:2" x14ac:dyDescent="0.15">
      <c r="A4946" s="4"/>
      <c r="B4946" s="4"/>
    </row>
    <row r="4947" spans="1:2" x14ac:dyDescent="0.15">
      <c r="A4947" s="4"/>
      <c r="B4947" s="4"/>
    </row>
    <row r="4948" spans="1:2" x14ac:dyDescent="0.15">
      <c r="A4948" s="4"/>
      <c r="B4948" s="4"/>
    </row>
    <row r="4949" spans="1:2" x14ac:dyDescent="0.15">
      <c r="A4949" s="4"/>
      <c r="B4949" s="4"/>
    </row>
    <row r="4950" spans="1:2" x14ac:dyDescent="0.15">
      <c r="A4950" s="4"/>
      <c r="B4950" s="4"/>
    </row>
    <row r="4951" spans="1:2" x14ac:dyDescent="0.15">
      <c r="A4951" s="4"/>
      <c r="B4951" s="4"/>
    </row>
    <row r="4952" spans="1:2" x14ac:dyDescent="0.15">
      <c r="A4952" s="4"/>
      <c r="B4952" s="4"/>
    </row>
    <row r="4953" spans="1:2" x14ac:dyDescent="0.15">
      <c r="A4953" s="4"/>
      <c r="B4953" s="4"/>
    </row>
    <row r="4954" spans="1:2" x14ac:dyDescent="0.15">
      <c r="A4954" s="4"/>
      <c r="B4954" s="4"/>
    </row>
    <row r="4955" spans="1:2" x14ac:dyDescent="0.15">
      <c r="A4955" s="4"/>
      <c r="B4955" s="4"/>
    </row>
    <row r="4956" spans="1:2" x14ac:dyDescent="0.15">
      <c r="A4956" s="4"/>
      <c r="B4956" s="4"/>
    </row>
    <row r="4957" spans="1:2" x14ac:dyDescent="0.15">
      <c r="A4957" s="4"/>
      <c r="B4957" s="4"/>
    </row>
    <row r="4958" spans="1:2" x14ac:dyDescent="0.15">
      <c r="A4958" s="4"/>
      <c r="B4958" s="4"/>
    </row>
    <row r="4959" spans="1:2" x14ac:dyDescent="0.15">
      <c r="A4959" s="4"/>
      <c r="B4959" s="4"/>
    </row>
    <row r="4960" spans="1:2" x14ac:dyDescent="0.15">
      <c r="A4960" s="4"/>
      <c r="B4960" s="4"/>
    </row>
    <row r="4961" spans="1:2" x14ac:dyDescent="0.15">
      <c r="A4961" s="4"/>
      <c r="B4961" s="4"/>
    </row>
    <row r="4962" spans="1:2" x14ac:dyDescent="0.15">
      <c r="A4962" s="4"/>
      <c r="B4962" s="4"/>
    </row>
    <row r="4963" spans="1:2" x14ac:dyDescent="0.15">
      <c r="A4963" s="4"/>
      <c r="B4963" s="4"/>
    </row>
    <row r="4964" spans="1:2" x14ac:dyDescent="0.15">
      <c r="A4964" s="4"/>
      <c r="B4964" s="4"/>
    </row>
    <row r="4965" spans="1:2" x14ac:dyDescent="0.15">
      <c r="A4965" s="4"/>
      <c r="B4965" s="4"/>
    </row>
    <row r="4966" spans="1:2" x14ac:dyDescent="0.15">
      <c r="A4966" s="4"/>
      <c r="B4966" s="4"/>
    </row>
    <row r="4967" spans="1:2" x14ac:dyDescent="0.15">
      <c r="A4967" s="4"/>
      <c r="B4967" s="4"/>
    </row>
    <row r="4968" spans="1:2" x14ac:dyDescent="0.15">
      <c r="A4968" s="4"/>
      <c r="B4968" s="4"/>
    </row>
    <row r="4969" spans="1:2" x14ac:dyDescent="0.15">
      <c r="A4969" s="4"/>
      <c r="B4969" s="4"/>
    </row>
    <row r="4970" spans="1:2" x14ac:dyDescent="0.15">
      <c r="A4970" s="4"/>
      <c r="B4970" s="4"/>
    </row>
    <row r="4971" spans="1:2" x14ac:dyDescent="0.15">
      <c r="A4971" s="4"/>
      <c r="B4971" s="4"/>
    </row>
    <row r="4972" spans="1:2" x14ac:dyDescent="0.15">
      <c r="A4972" s="4"/>
      <c r="B4972" s="4"/>
    </row>
    <row r="4973" spans="1:2" x14ac:dyDescent="0.15">
      <c r="A4973" s="4"/>
      <c r="B4973" s="4"/>
    </row>
    <row r="4974" spans="1:2" x14ac:dyDescent="0.15">
      <c r="A4974" s="4"/>
      <c r="B4974" s="4"/>
    </row>
    <row r="4975" spans="1:2" x14ac:dyDescent="0.15">
      <c r="A4975" s="4"/>
      <c r="B4975" s="4"/>
    </row>
    <row r="4976" spans="1:2" x14ac:dyDescent="0.15">
      <c r="A4976" s="4"/>
      <c r="B4976" s="4"/>
    </row>
    <row r="4977" spans="1:2" x14ac:dyDescent="0.15">
      <c r="A4977" s="4"/>
      <c r="B4977" s="4"/>
    </row>
    <row r="4978" spans="1:2" x14ac:dyDescent="0.15">
      <c r="A4978" s="4"/>
      <c r="B4978" s="4"/>
    </row>
    <row r="4979" spans="1:2" x14ac:dyDescent="0.15">
      <c r="A4979" s="4"/>
      <c r="B4979" s="4"/>
    </row>
    <row r="4980" spans="1:2" x14ac:dyDescent="0.15">
      <c r="A4980" s="4"/>
      <c r="B4980" s="4"/>
    </row>
    <row r="4981" spans="1:2" x14ac:dyDescent="0.15">
      <c r="A4981" s="4"/>
      <c r="B4981" s="4"/>
    </row>
    <row r="4982" spans="1:2" x14ac:dyDescent="0.15">
      <c r="A4982" s="4"/>
      <c r="B4982" s="4"/>
    </row>
    <row r="4983" spans="1:2" x14ac:dyDescent="0.15">
      <c r="A4983" s="4"/>
      <c r="B4983" s="4"/>
    </row>
    <row r="4984" spans="1:2" x14ac:dyDescent="0.15">
      <c r="A4984" s="4"/>
      <c r="B4984" s="4"/>
    </row>
    <row r="4985" spans="1:2" x14ac:dyDescent="0.15">
      <c r="A4985" s="4"/>
      <c r="B4985" s="4"/>
    </row>
    <row r="4986" spans="1:2" x14ac:dyDescent="0.15">
      <c r="A4986" s="4"/>
      <c r="B4986" s="4"/>
    </row>
    <row r="4987" spans="1:2" x14ac:dyDescent="0.15">
      <c r="A4987" s="4"/>
      <c r="B4987" s="4"/>
    </row>
    <row r="4988" spans="1:2" x14ac:dyDescent="0.15">
      <c r="A4988" s="4"/>
      <c r="B4988" s="4"/>
    </row>
    <row r="4989" spans="1:2" x14ac:dyDescent="0.15">
      <c r="A4989" s="4"/>
      <c r="B4989" s="4"/>
    </row>
    <row r="4990" spans="1:2" x14ac:dyDescent="0.15">
      <c r="A4990" s="4"/>
      <c r="B4990" s="4"/>
    </row>
    <row r="4991" spans="1:2" x14ac:dyDescent="0.15">
      <c r="A4991" s="4"/>
      <c r="B4991" s="4"/>
    </row>
    <row r="4992" spans="1:2" x14ac:dyDescent="0.15">
      <c r="A4992" s="4"/>
      <c r="B4992" s="4"/>
    </row>
    <row r="4993" spans="1:2" x14ac:dyDescent="0.15">
      <c r="A4993" s="4"/>
      <c r="B4993" s="4"/>
    </row>
    <row r="4994" spans="1:2" x14ac:dyDescent="0.15">
      <c r="A4994" s="4"/>
      <c r="B4994" s="4"/>
    </row>
    <row r="4995" spans="1:2" x14ac:dyDescent="0.15">
      <c r="A4995" s="4"/>
      <c r="B4995" s="4"/>
    </row>
    <row r="4996" spans="1:2" x14ac:dyDescent="0.15">
      <c r="A4996" s="4"/>
      <c r="B4996" s="4"/>
    </row>
    <row r="4997" spans="1:2" x14ac:dyDescent="0.15">
      <c r="A4997" s="4"/>
      <c r="B4997" s="4"/>
    </row>
    <row r="4998" spans="1:2" x14ac:dyDescent="0.15">
      <c r="A4998" s="4"/>
      <c r="B4998" s="4"/>
    </row>
    <row r="4999" spans="1:2" x14ac:dyDescent="0.15">
      <c r="A4999" s="4"/>
      <c r="B4999" s="4"/>
    </row>
    <row r="5000" spans="1:2" x14ac:dyDescent="0.15">
      <c r="A5000" s="4"/>
      <c r="B5000" s="4"/>
    </row>
    <row r="5001" spans="1:2" x14ac:dyDescent="0.15">
      <c r="A5001" s="4"/>
      <c r="B5001" s="4"/>
    </row>
    <row r="5002" spans="1:2" x14ac:dyDescent="0.15">
      <c r="A5002" s="4"/>
      <c r="B5002" s="4"/>
    </row>
    <row r="5003" spans="1:2" x14ac:dyDescent="0.15">
      <c r="A5003" s="4"/>
      <c r="B5003" s="4"/>
    </row>
    <row r="5004" spans="1:2" x14ac:dyDescent="0.15">
      <c r="A5004" s="4"/>
      <c r="B5004" s="4"/>
    </row>
    <row r="5005" spans="1:2" x14ac:dyDescent="0.15">
      <c r="A5005" s="4"/>
      <c r="B5005" s="4"/>
    </row>
    <row r="5006" spans="1:2" x14ac:dyDescent="0.15">
      <c r="A5006" s="4"/>
      <c r="B5006" s="4"/>
    </row>
    <row r="5007" spans="1:2" x14ac:dyDescent="0.15">
      <c r="A5007" s="4"/>
      <c r="B5007" s="4"/>
    </row>
    <row r="5008" spans="1:2" x14ac:dyDescent="0.15">
      <c r="A5008" s="4"/>
      <c r="B5008" s="4"/>
    </row>
    <row r="5009" spans="1:2" x14ac:dyDescent="0.15">
      <c r="A5009" s="4"/>
      <c r="B5009" s="4"/>
    </row>
    <row r="5010" spans="1:2" x14ac:dyDescent="0.15">
      <c r="A5010" s="4"/>
      <c r="B5010" s="4"/>
    </row>
    <row r="5011" spans="1:2" x14ac:dyDescent="0.15">
      <c r="A5011" s="4"/>
      <c r="B5011" s="4"/>
    </row>
    <row r="5012" spans="1:2" x14ac:dyDescent="0.15">
      <c r="A5012" s="4"/>
      <c r="B5012" s="4"/>
    </row>
    <row r="5013" spans="1:2" x14ac:dyDescent="0.15">
      <c r="A5013" s="4"/>
      <c r="B5013" s="4"/>
    </row>
    <row r="5014" spans="1:2" x14ac:dyDescent="0.15">
      <c r="A5014" s="4"/>
      <c r="B5014" s="4"/>
    </row>
    <row r="5015" spans="1:2" x14ac:dyDescent="0.15">
      <c r="A5015" s="4"/>
      <c r="B5015" s="4"/>
    </row>
    <row r="5016" spans="1:2" x14ac:dyDescent="0.15">
      <c r="A5016" s="4"/>
      <c r="B5016" s="4"/>
    </row>
    <row r="5017" spans="1:2" x14ac:dyDescent="0.15">
      <c r="A5017" s="4"/>
      <c r="B5017" s="4"/>
    </row>
    <row r="5018" spans="1:2" x14ac:dyDescent="0.15">
      <c r="A5018" s="4"/>
      <c r="B5018" s="4"/>
    </row>
    <row r="5019" spans="1:2" x14ac:dyDescent="0.15">
      <c r="A5019" s="4"/>
      <c r="B5019" s="4"/>
    </row>
    <row r="5020" spans="1:2" x14ac:dyDescent="0.15">
      <c r="A5020" s="4"/>
      <c r="B5020" s="4"/>
    </row>
    <row r="5021" spans="1:2" x14ac:dyDescent="0.15">
      <c r="A5021" s="4"/>
      <c r="B5021" s="4"/>
    </row>
    <row r="5022" spans="1:2" x14ac:dyDescent="0.15">
      <c r="A5022" s="4"/>
      <c r="B5022" s="4"/>
    </row>
    <row r="5023" spans="1:2" x14ac:dyDescent="0.15">
      <c r="A5023" s="4"/>
      <c r="B5023" s="4"/>
    </row>
    <row r="5024" spans="1:2" x14ac:dyDescent="0.15">
      <c r="A5024" s="4"/>
      <c r="B5024" s="4"/>
    </row>
    <row r="5025" spans="1:2" x14ac:dyDescent="0.15">
      <c r="A5025" s="4"/>
      <c r="B5025" s="4"/>
    </row>
    <row r="5026" spans="1:2" x14ac:dyDescent="0.15">
      <c r="A5026" s="4"/>
      <c r="B5026" s="4"/>
    </row>
    <row r="5027" spans="1:2" x14ac:dyDescent="0.15">
      <c r="A5027" s="4"/>
      <c r="B5027" s="4"/>
    </row>
    <row r="5028" spans="1:2" x14ac:dyDescent="0.15">
      <c r="A5028" s="4"/>
      <c r="B5028" s="4"/>
    </row>
    <row r="5029" spans="1:2" x14ac:dyDescent="0.15">
      <c r="A5029" s="4"/>
      <c r="B5029" s="4"/>
    </row>
    <row r="5030" spans="1:2" x14ac:dyDescent="0.15">
      <c r="A5030" s="4"/>
      <c r="B5030" s="4"/>
    </row>
    <row r="5031" spans="1:2" x14ac:dyDescent="0.15">
      <c r="A5031" s="4"/>
      <c r="B5031" s="4"/>
    </row>
    <row r="5032" spans="1:2" x14ac:dyDescent="0.15">
      <c r="A5032" s="4"/>
      <c r="B5032" s="4"/>
    </row>
    <row r="5033" spans="1:2" x14ac:dyDescent="0.15">
      <c r="A5033" s="4"/>
      <c r="B5033" s="4"/>
    </row>
    <row r="5034" spans="1:2" x14ac:dyDescent="0.15">
      <c r="A5034" s="4"/>
      <c r="B5034" s="4"/>
    </row>
    <row r="5035" spans="1:2" x14ac:dyDescent="0.15">
      <c r="A5035" s="4"/>
      <c r="B5035" s="4"/>
    </row>
    <row r="5036" spans="1:2" x14ac:dyDescent="0.15">
      <c r="A5036" s="4"/>
      <c r="B5036" s="4"/>
    </row>
    <row r="5037" spans="1:2" x14ac:dyDescent="0.15">
      <c r="A5037" s="4"/>
      <c r="B5037" s="4"/>
    </row>
    <row r="5038" spans="1:2" x14ac:dyDescent="0.15">
      <c r="A5038" s="4"/>
      <c r="B5038" s="4"/>
    </row>
    <row r="5039" spans="1:2" x14ac:dyDescent="0.15">
      <c r="A5039" s="4"/>
      <c r="B5039" s="4"/>
    </row>
    <row r="5040" spans="1:2" x14ac:dyDescent="0.15">
      <c r="A5040" s="4"/>
      <c r="B5040" s="4"/>
    </row>
    <row r="5041" spans="1:2" x14ac:dyDescent="0.15">
      <c r="A5041" s="4"/>
      <c r="B5041" s="4"/>
    </row>
    <row r="5042" spans="1:2" x14ac:dyDescent="0.15">
      <c r="A5042" s="4"/>
      <c r="B5042" s="4"/>
    </row>
    <row r="5043" spans="1:2" x14ac:dyDescent="0.15">
      <c r="A5043" s="4"/>
      <c r="B5043" s="4"/>
    </row>
    <row r="5044" spans="1:2" x14ac:dyDescent="0.15">
      <c r="A5044" s="4"/>
      <c r="B5044" s="4"/>
    </row>
    <row r="5045" spans="1:2" x14ac:dyDescent="0.15">
      <c r="A5045" s="4"/>
      <c r="B5045" s="4"/>
    </row>
    <row r="5046" spans="1:2" x14ac:dyDescent="0.15">
      <c r="A5046" s="4"/>
      <c r="B5046" s="4"/>
    </row>
    <row r="5047" spans="1:2" x14ac:dyDescent="0.15">
      <c r="A5047" s="4"/>
      <c r="B5047" s="4"/>
    </row>
    <row r="5048" spans="1:2" x14ac:dyDescent="0.15">
      <c r="A5048" s="4"/>
      <c r="B5048" s="4"/>
    </row>
    <row r="5049" spans="1:2" x14ac:dyDescent="0.15">
      <c r="A5049" s="4"/>
      <c r="B5049" s="4"/>
    </row>
    <row r="5050" spans="1:2" x14ac:dyDescent="0.15">
      <c r="A5050" s="4"/>
      <c r="B5050" s="4"/>
    </row>
    <row r="5051" spans="1:2" x14ac:dyDescent="0.15">
      <c r="A5051" s="4"/>
      <c r="B5051" s="4"/>
    </row>
    <row r="5052" spans="1:2" x14ac:dyDescent="0.15">
      <c r="A5052" s="4"/>
      <c r="B5052" s="4"/>
    </row>
    <row r="5053" spans="1:2" x14ac:dyDescent="0.15">
      <c r="A5053" s="4"/>
      <c r="B5053" s="4"/>
    </row>
    <row r="5054" spans="1:2" x14ac:dyDescent="0.15">
      <c r="A5054" s="4"/>
      <c r="B5054" s="4"/>
    </row>
    <row r="5055" spans="1:2" x14ac:dyDescent="0.15">
      <c r="A5055" s="4"/>
      <c r="B5055" s="4"/>
    </row>
    <row r="5056" spans="1:2" x14ac:dyDescent="0.15">
      <c r="A5056" s="4"/>
      <c r="B5056" s="4"/>
    </row>
    <row r="5057" spans="1:2" x14ac:dyDescent="0.15">
      <c r="A5057" s="4"/>
      <c r="B5057" s="4"/>
    </row>
    <row r="5058" spans="1:2" x14ac:dyDescent="0.15">
      <c r="A5058" s="4"/>
      <c r="B5058" s="4"/>
    </row>
    <row r="5059" spans="1:2" x14ac:dyDescent="0.15">
      <c r="A5059" s="4"/>
      <c r="B5059" s="4"/>
    </row>
    <row r="5060" spans="1:2" x14ac:dyDescent="0.15">
      <c r="A5060" s="4"/>
      <c r="B5060" s="4"/>
    </row>
    <row r="5061" spans="1:2" x14ac:dyDescent="0.15">
      <c r="A5061" s="4"/>
      <c r="B5061" s="4"/>
    </row>
    <row r="5062" spans="1:2" x14ac:dyDescent="0.15">
      <c r="A5062" s="4"/>
      <c r="B5062" s="4"/>
    </row>
    <row r="5063" spans="1:2" x14ac:dyDescent="0.15">
      <c r="A5063" s="4"/>
      <c r="B5063" s="4"/>
    </row>
    <row r="5064" spans="1:2" x14ac:dyDescent="0.15">
      <c r="A5064" s="4"/>
      <c r="B5064" s="4"/>
    </row>
    <row r="5065" spans="1:2" x14ac:dyDescent="0.15">
      <c r="A5065" s="4"/>
      <c r="B5065" s="4"/>
    </row>
    <row r="5066" spans="1:2" x14ac:dyDescent="0.15">
      <c r="A5066" s="4"/>
      <c r="B5066" s="4"/>
    </row>
    <row r="5067" spans="1:2" x14ac:dyDescent="0.15">
      <c r="A5067" s="4"/>
      <c r="B5067" s="4"/>
    </row>
    <row r="5068" spans="1:2" x14ac:dyDescent="0.15">
      <c r="A5068" s="4"/>
      <c r="B5068" s="4"/>
    </row>
    <row r="5069" spans="1:2" x14ac:dyDescent="0.15">
      <c r="A5069" s="4"/>
      <c r="B5069" s="4"/>
    </row>
    <row r="5070" spans="1:2" x14ac:dyDescent="0.15">
      <c r="A5070" s="4"/>
      <c r="B5070" s="4"/>
    </row>
    <row r="5071" spans="1:2" x14ac:dyDescent="0.15">
      <c r="A5071" s="4"/>
      <c r="B5071" s="4"/>
    </row>
    <row r="5072" spans="1:2" x14ac:dyDescent="0.15">
      <c r="A5072" s="4"/>
      <c r="B5072" s="4"/>
    </row>
    <row r="5073" spans="1:2" x14ac:dyDescent="0.15">
      <c r="A5073" s="4"/>
      <c r="B5073" s="4"/>
    </row>
    <row r="5074" spans="1:2" x14ac:dyDescent="0.15">
      <c r="A5074" s="4"/>
      <c r="B5074" s="4"/>
    </row>
    <row r="5075" spans="1:2" x14ac:dyDescent="0.15">
      <c r="A5075" s="4"/>
      <c r="B5075" s="4"/>
    </row>
    <row r="5076" spans="1:2" x14ac:dyDescent="0.15">
      <c r="A5076" s="4"/>
      <c r="B5076" s="4"/>
    </row>
    <row r="5077" spans="1:2" x14ac:dyDescent="0.15">
      <c r="A5077" s="4"/>
      <c r="B5077" s="4"/>
    </row>
    <row r="5078" spans="1:2" x14ac:dyDescent="0.15">
      <c r="A5078" s="4"/>
      <c r="B5078" s="4"/>
    </row>
    <row r="5079" spans="1:2" x14ac:dyDescent="0.15">
      <c r="A5079" s="4"/>
      <c r="B5079" s="4"/>
    </row>
    <row r="5080" spans="1:2" x14ac:dyDescent="0.15">
      <c r="A5080" s="4"/>
      <c r="B5080" s="4"/>
    </row>
    <row r="5081" spans="1:2" x14ac:dyDescent="0.15">
      <c r="A5081" s="4"/>
      <c r="B5081" s="4"/>
    </row>
    <row r="5082" spans="1:2" x14ac:dyDescent="0.15">
      <c r="A5082" s="4"/>
      <c r="B5082" s="4"/>
    </row>
    <row r="5083" spans="1:2" x14ac:dyDescent="0.15">
      <c r="A5083" s="4"/>
      <c r="B5083" s="4"/>
    </row>
    <row r="5084" spans="1:2" x14ac:dyDescent="0.15">
      <c r="A5084" s="4"/>
      <c r="B5084" s="4"/>
    </row>
    <row r="5085" spans="1:2" x14ac:dyDescent="0.15">
      <c r="A5085" s="4"/>
      <c r="B5085" s="4"/>
    </row>
    <row r="5086" spans="1:2" x14ac:dyDescent="0.15">
      <c r="A5086" s="4"/>
      <c r="B5086" s="4"/>
    </row>
    <row r="5087" spans="1:2" x14ac:dyDescent="0.15">
      <c r="A5087" s="4"/>
      <c r="B5087" s="4"/>
    </row>
    <row r="5088" spans="1:2" x14ac:dyDescent="0.15">
      <c r="A5088" s="4"/>
      <c r="B5088" s="4"/>
    </row>
    <row r="5089" spans="1:2" x14ac:dyDescent="0.15">
      <c r="A5089" s="4"/>
      <c r="B5089" s="4"/>
    </row>
    <row r="5090" spans="1:2" x14ac:dyDescent="0.15">
      <c r="A5090" s="4"/>
      <c r="B5090" s="4"/>
    </row>
    <row r="5091" spans="1:2" x14ac:dyDescent="0.15">
      <c r="A5091" s="4"/>
      <c r="B5091" s="4"/>
    </row>
    <row r="5092" spans="1:2" x14ac:dyDescent="0.15">
      <c r="A5092" s="4"/>
      <c r="B5092" s="4"/>
    </row>
    <row r="5093" spans="1:2" x14ac:dyDescent="0.15">
      <c r="A5093" s="4"/>
      <c r="B5093" s="4"/>
    </row>
    <row r="5094" spans="1:2" x14ac:dyDescent="0.15">
      <c r="A5094" s="4"/>
      <c r="B5094" s="4"/>
    </row>
    <row r="5095" spans="1:2" x14ac:dyDescent="0.15">
      <c r="A5095" s="4"/>
      <c r="B5095" s="4"/>
    </row>
    <row r="5096" spans="1:2" x14ac:dyDescent="0.15">
      <c r="A5096" s="4"/>
      <c r="B5096" s="4"/>
    </row>
    <row r="5097" spans="1:2" x14ac:dyDescent="0.15">
      <c r="A5097" s="4"/>
      <c r="B5097" s="4"/>
    </row>
    <row r="5098" spans="1:2" x14ac:dyDescent="0.15">
      <c r="A5098" s="4"/>
      <c r="B5098" s="4"/>
    </row>
    <row r="5099" spans="1:2" x14ac:dyDescent="0.15">
      <c r="A5099" s="4"/>
      <c r="B5099" s="4"/>
    </row>
    <row r="5100" spans="1:2" x14ac:dyDescent="0.15">
      <c r="A5100" s="4"/>
      <c r="B5100" s="4"/>
    </row>
    <row r="5101" spans="1:2" x14ac:dyDescent="0.15">
      <c r="A5101" s="4"/>
      <c r="B5101" s="4"/>
    </row>
    <row r="5102" spans="1:2" x14ac:dyDescent="0.15">
      <c r="A5102" s="4"/>
      <c r="B5102" s="4"/>
    </row>
    <row r="5103" spans="1:2" x14ac:dyDescent="0.15">
      <c r="A5103" s="4"/>
      <c r="B5103" s="4"/>
    </row>
    <row r="5104" spans="1:2" x14ac:dyDescent="0.15">
      <c r="A5104" s="4"/>
      <c r="B5104" s="4"/>
    </row>
    <row r="5105" spans="1:2" x14ac:dyDescent="0.15">
      <c r="A5105" s="4"/>
      <c r="B5105" s="4"/>
    </row>
    <row r="5106" spans="1:2" x14ac:dyDescent="0.15">
      <c r="A5106" s="4"/>
      <c r="B5106" s="4"/>
    </row>
    <row r="5107" spans="1:2" x14ac:dyDescent="0.15">
      <c r="A5107" s="4"/>
      <c r="B5107" s="4"/>
    </row>
    <row r="5108" spans="1:2" x14ac:dyDescent="0.15">
      <c r="A5108" s="4"/>
      <c r="B5108" s="4"/>
    </row>
    <row r="5109" spans="1:2" x14ac:dyDescent="0.15">
      <c r="A5109" s="4"/>
      <c r="B5109" s="4"/>
    </row>
    <row r="5110" spans="1:2" x14ac:dyDescent="0.15">
      <c r="A5110" s="4"/>
      <c r="B5110" s="4"/>
    </row>
    <row r="5111" spans="1:2" x14ac:dyDescent="0.15">
      <c r="A5111" s="4"/>
      <c r="B5111" s="4"/>
    </row>
    <row r="5112" spans="1:2" x14ac:dyDescent="0.15">
      <c r="A5112" s="4"/>
      <c r="B5112" s="4"/>
    </row>
    <row r="5113" spans="1:2" x14ac:dyDescent="0.15">
      <c r="A5113" s="4"/>
      <c r="B5113" s="4"/>
    </row>
    <row r="5114" spans="1:2" x14ac:dyDescent="0.15">
      <c r="A5114" s="4"/>
      <c r="B5114" s="4"/>
    </row>
    <row r="5115" spans="1:2" x14ac:dyDescent="0.15">
      <c r="A5115" s="4"/>
      <c r="B5115" s="4"/>
    </row>
    <row r="5116" spans="1:2" x14ac:dyDescent="0.15">
      <c r="A5116" s="4"/>
      <c r="B5116" s="4"/>
    </row>
    <row r="5117" spans="1:2" x14ac:dyDescent="0.15">
      <c r="A5117" s="4"/>
      <c r="B5117" s="4"/>
    </row>
    <row r="5118" spans="1:2" x14ac:dyDescent="0.15">
      <c r="A5118" s="4"/>
      <c r="B5118" s="4"/>
    </row>
    <row r="5119" spans="1:2" x14ac:dyDescent="0.15">
      <c r="A5119" s="4"/>
      <c r="B5119" s="4"/>
    </row>
    <row r="5120" spans="1:2" x14ac:dyDescent="0.15">
      <c r="A5120" s="4"/>
      <c r="B5120" s="4"/>
    </row>
    <row r="5121" spans="1:2" x14ac:dyDescent="0.15">
      <c r="A5121" s="4"/>
      <c r="B5121" s="4"/>
    </row>
    <row r="5122" spans="1:2" x14ac:dyDescent="0.15">
      <c r="A5122" s="4"/>
      <c r="B5122" s="4"/>
    </row>
    <row r="5123" spans="1:2" x14ac:dyDescent="0.15">
      <c r="A5123" s="4"/>
      <c r="B5123" s="4"/>
    </row>
    <row r="5124" spans="1:2" x14ac:dyDescent="0.15">
      <c r="A5124" s="4"/>
      <c r="B5124" s="4"/>
    </row>
    <row r="5125" spans="1:2" x14ac:dyDescent="0.15">
      <c r="A5125" s="4"/>
      <c r="B5125" s="4"/>
    </row>
    <row r="5126" spans="1:2" x14ac:dyDescent="0.15">
      <c r="A5126" s="4"/>
      <c r="B5126" s="4"/>
    </row>
    <row r="5127" spans="1:2" x14ac:dyDescent="0.15">
      <c r="A5127" s="4"/>
      <c r="B5127" s="4"/>
    </row>
    <row r="5128" spans="1:2" x14ac:dyDescent="0.15">
      <c r="A5128" s="4"/>
      <c r="B5128" s="4"/>
    </row>
    <row r="5129" spans="1:2" x14ac:dyDescent="0.15">
      <c r="A5129" s="4"/>
      <c r="B5129" s="4"/>
    </row>
    <row r="5130" spans="1:2" x14ac:dyDescent="0.15">
      <c r="A5130" s="4"/>
      <c r="B5130" s="4"/>
    </row>
    <row r="5131" spans="1:2" x14ac:dyDescent="0.15">
      <c r="A5131" s="4"/>
      <c r="B5131" s="4"/>
    </row>
    <row r="5132" spans="1:2" x14ac:dyDescent="0.15">
      <c r="A5132" s="4"/>
      <c r="B5132" s="4"/>
    </row>
    <row r="5133" spans="1:2" x14ac:dyDescent="0.15">
      <c r="A5133" s="4"/>
      <c r="B5133" s="4"/>
    </row>
    <row r="5134" spans="1:2" x14ac:dyDescent="0.15">
      <c r="A5134" s="4"/>
      <c r="B5134" s="4"/>
    </row>
    <row r="5135" spans="1:2" x14ac:dyDescent="0.15">
      <c r="A5135" s="4"/>
      <c r="B5135" s="4"/>
    </row>
    <row r="5136" spans="1:2" x14ac:dyDescent="0.15">
      <c r="A5136" s="4"/>
      <c r="B5136" s="4"/>
    </row>
    <row r="5137" spans="1:2" x14ac:dyDescent="0.15">
      <c r="A5137" s="4"/>
      <c r="B5137" s="4"/>
    </row>
    <row r="5138" spans="1:2" x14ac:dyDescent="0.15">
      <c r="A5138" s="4"/>
      <c r="B5138" s="4"/>
    </row>
    <row r="5139" spans="1:2" x14ac:dyDescent="0.15">
      <c r="A5139" s="4"/>
      <c r="B5139" s="4"/>
    </row>
    <row r="5140" spans="1:2" x14ac:dyDescent="0.15">
      <c r="A5140" s="4"/>
      <c r="B5140" s="4"/>
    </row>
    <row r="5141" spans="1:2" x14ac:dyDescent="0.15">
      <c r="A5141" s="4"/>
      <c r="B5141" s="4"/>
    </row>
    <row r="5142" spans="1:2" x14ac:dyDescent="0.15">
      <c r="A5142" s="4"/>
      <c r="B5142" s="4"/>
    </row>
    <row r="5143" spans="1:2" x14ac:dyDescent="0.15">
      <c r="A5143" s="4"/>
      <c r="B5143" s="4"/>
    </row>
    <row r="5144" spans="1:2" x14ac:dyDescent="0.15">
      <c r="A5144" s="4"/>
      <c r="B5144" s="4"/>
    </row>
    <row r="5145" spans="1:2" x14ac:dyDescent="0.15">
      <c r="A5145" s="4"/>
      <c r="B5145" s="4"/>
    </row>
    <row r="5146" spans="1:2" x14ac:dyDescent="0.15">
      <c r="A5146" s="4"/>
      <c r="B5146" s="4"/>
    </row>
    <row r="5147" spans="1:2" x14ac:dyDescent="0.15">
      <c r="A5147" s="4"/>
      <c r="B5147" s="4"/>
    </row>
    <row r="5148" spans="1:2" x14ac:dyDescent="0.15">
      <c r="A5148" s="4"/>
      <c r="B5148" s="4"/>
    </row>
    <row r="5149" spans="1:2" x14ac:dyDescent="0.15">
      <c r="A5149" s="4"/>
      <c r="B5149" s="4"/>
    </row>
    <row r="5150" spans="1:2" x14ac:dyDescent="0.15">
      <c r="A5150" s="4"/>
      <c r="B5150" s="4"/>
    </row>
    <row r="5151" spans="1:2" x14ac:dyDescent="0.15">
      <c r="A5151" s="4"/>
      <c r="B5151" s="4"/>
    </row>
    <row r="5152" spans="1:2" x14ac:dyDescent="0.15">
      <c r="A5152" s="4"/>
      <c r="B5152" s="4"/>
    </row>
    <row r="5153" spans="1:2" x14ac:dyDescent="0.15">
      <c r="A5153" s="4"/>
      <c r="B5153" s="4"/>
    </row>
    <row r="5154" spans="1:2" x14ac:dyDescent="0.15">
      <c r="A5154" s="4"/>
      <c r="B5154" s="4"/>
    </row>
    <row r="5155" spans="1:2" x14ac:dyDescent="0.15">
      <c r="A5155" s="4"/>
      <c r="B5155" s="4"/>
    </row>
    <row r="5156" spans="1:2" x14ac:dyDescent="0.15">
      <c r="A5156" s="4"/>
      <c r="B5156" s="4"/>
    </row>
    <row r="5157" spans="1:2" x14ac:dyDescent="0.15">
      <c r="A5157" s="4"/>
      <c r="B5157" s="4"/>
    </row>
    <row r="5158" spans="1:2" x14ac:dyDescent="0.15">
      <c r="A5158" s="4"/>
      <c r="B5158" s="4"/>
    </row>
    <row r="5159" spans="1:2" x14ac:dyDescent="0.15">
      <c r="A5159" s="4"/>
      <c r="B5159" s="4"/>
    </row>
    <row r="5160" spans="1:2" x14ac:dyDescent="0.15">
      <c r="A5160" s="4"/>
      <c r="B5160" s="4"/>
    </row>
    <row r="5161" spans="1:2" x14ac:dyDescent="0.15">
      <c r="A5161" s="4"/>
      <c r="B5161" s="4"/>
    </row>
    <row r="5162" spans="1:2" x14ac:dyDescent="0.15">
      <c r="A5162" s="4"/>
      <c r="B5162" s="4"/>
    </row>
    <row r="5163" spans="1:2" x14ac:dyDescent="0.15">
      <c r="A5163" s="4"/>
      <c r="B5163" s="4"/>
    </row>
    <row r="5164" spans="1:2" x14ac:dyDescent="0.15">
      <c r="A5164" s="4"/>
      <c r="B5164" s="4"/>
    </row>
    <row r="5165" spans="1:2" x14ac:dyDescent="0.15">
      <c r="A5165" s="4"/>
      <c r="B5165" s="4"/>
    </row>
    <row r="5166" spans="1:2" x14ac:dyDescent="0.15">
      <c r="A5166" s="4"/>
      <c r="B5166" s="4"/>
    </row>
    <row r="5167" spans="1:2" x14ac:dyDescent="0.15">
      <c r="A5167" s="4"/>
      <c r="B5167" s="4"/>
    </row>
    <row r="5168" spans="1:2" x14ac:dyDescent="0.15">
      <c r="A5168" s="4"/>
      <c r="B5168" s="4"/>
    </row>
    <row r="5169" spans="1:2" x14ac:dyDescent="0.15">
      <c r="A5169" s="4"/>
      <c r="B5169" s="4"/>
    </row>
    <row r="5170" spans="1:2" x14ac:dyDescent="0.15">
      <c r="A5170" s="4"/>
      <c r="B5170" s="4"/>
    </row>
    <row r="5171" spans="1:2" x14ac:dyDescent="0.15">
      <c r="A5171" s="4"/>
      <c r="B5171" s="4"/>
    </row>
    <row r="5172" spans="1:2" x14ac:dyDescent="0.15">
      <c r="A5172" s="4"/>
      <c r="B5172" s="4"/>
    </row>
    <row r="5173" spans="1:2" x14ac:dyDescent="0.15">
      <c r="A5173" s="4"/>
      <c r="B5173" s="4"/>
    </row>
    <row r="5174" spans="1:2" x14ac:dyDescent="0.15">
      <c r="A5174" s="4"/>
      <c r="B5174" s="4"/>
    </row>
    <row r="5175" spans="1:2" x14ac:dyDescent="0.15">
      <c r="A5175" s="4"/>
      <c r="B5175" s="4"/>
    </row>
    <row r="5176" spans="1:2" x14ac:dyDescent="0.15">
      <c r="A5176" s="4"/>
      <c r="B5176" s="4"/>
    </row>
    <row r="5177" spans="1:2" x14ac:dyDescent="0.15">
      <c r="A5177" s="4"/>
      <c r="B5177" s="4"/>
    </row>
    <row r="5178" spans="1:2" x14ac:dyDescent="0.15">
      <c r="A5178" s="4"/>
      <c r="B5178" s="4"/>
    </row>
    <row r="5179" spans="1:2" x14ac:dyDescent="0.15">
      <c r="A5179" s="4"/>
      <c r="B5179" s="4"/>
    </row>
    <row r="5180" spans="1:2" x14ac:dyDescent="0.15">
      <c r="A5180" s="4"/>
      <c r="B5180" s="4"/>
    </row>
    <row r="5181" spans="1:2" x14ac:dyDescent="0.15">
      <c r="A5181" s="4"/>
      <c r="B5181" s="4"/>
    </row>
    <row r="5182" spans="1:2" x14ac:dyDescent="0.15">
      <c r="A5182" s="4"/>
      <c r="B5182" s="4"/>
    </row>
    <row r="5183" spans="1:2" x14ac:dyDescent="0.15">
      <c r="A5183" s="4"/>
      <c r="B5183" s="4"/>
    </row>
    <row r="5184" spans="1:2" x14ac:dyDescent="0.15">
      <c r="A5184" s="4"/>
      <c r="B5184" s="4"/>
    </row>
    <row r="5185" spans="1:2" x14ac:dyDescent="0.15">
      <c r="A5185" s="4"/>
      <c r="B5185" s="4"/>
    </row>
    <row r="5186" spans="1:2" x14ac:dyDescent="0.15">
      <c r="A5186" s="4"/>
      <c r="B5186" s="4"/>
    </row>
    <row r="5187" spans="1:2" x14ac:dyDescent="0.15">
      <c r="A5187" s="4"/>
      <c r="B5187" s="4"/>
    </row>
    <row r="5188" spans="1:2" x14ac:dyDescent="0.15">
      <c r="A5188" s="4"/>
      <c r="B5188" s="4"/>
    </row>
    <row r="5189" spans="1:2" x14ac:dyDescent="0.15">
      <c r="A5189" s="4"/>
      <c r="B5189" s="4"/>
    </row>
    <row r="5190" spans="1:2" x14ac:dyDescent="0.15">
      <c r="A5190" s="4"/>
      <c r="B5190" s="4"/>
    </row>
    <row r="5191" spans="1:2" x14ac:dyDescent="0.15">
      <c r="A5191" s="4"/>
      <c r="B5191" s="4"/>
    </row>
    <row r="5192" spans="1:2" x14ac:dyDescent="0.15">
      <c r="A5192" s="4"/>
      <c r="B5192" s="4"/>
    </row>
    <row r="5193" spans="1:2" x14ac:dyDescent="0.15">
      <c r="A5193" s="4"/>
      <c r="B5193" s="4"/>
    </row>
    <row r="5194" spans="1:2" x14ac:dyDescent="0.15">
      <c r="A5194" s="4"/>
      <c r="B5194" s="4"/>
    </row>
    <row r="5195" spans="1:2" x14ac:dyDescent="0.15">
      <c r="A5195" s="4"/>
      <c r="B5195" s="4"/>
    </row>
    <row r="5196" spans="1:2" x14ac:dyDescent="0.15">
      <c r="A5196" s="4"/>
      <c r="B5196" s="4"/>
    </row>
    <row r="5197" spans="1:2" x14ac:dyDescent="0.15">
      <c r="A5197" s="4"/>
      <c r="B5197" s="4"/>
    </row>
    <row r="5198" spans="1:2" x14ac:dyDescent="0.15">
      <c r="A5198" s="4"/>
      <c r="B5198" s="4"/>
    </row>
    <row r="5199" spans="1:2" x14ac:dyDescent="0.15">
      <c r="A5199" s="4"/>
      <c r="B5199" s="4"/>
    </row>
    <row r="5200" spans="1:2" x14ac:dyDescent="0.15">
      <c r="A5200" s="4"/>
      <c r="B5200" s="4"/>
    </row>
    <row r="5201" spans="1:2" x14ac:dyDescent="0.15">
      <c r="A5201" s="4"/>
      <c r="B5201" s="4"/>
    </row>
    <row r="5202" spans="1:2" x14ac:dyDescent="0.15">
      <c r="A5202" s="4"/>
      <c r="B5202" s="4"/>
    </row>
    <row r="5203" spans="1:2" x14ac:dyDescent="0.15">
      <c r="A5203" s="4"/>
      <c r="B5203" s="4"/>
    </row>
    <row r="5204" spans="1:2" x14ac:dyDescent="0.15">
      <c r="A5204" s="4"/>
      <c r="B5204" s="4"/>
    </row>
    <row r="5205" spans="1:2" x14ac:dyDescent="0.15">
      <c r="A5205" s="4"/>
      <c r="B5205" s="4"/>
    </row>
    <row r="5206" spans="1:2" x14ac:dyDescent="0.15">
      <c r="A5206" s="4"/>
      <c r="B5206" s="4"/>
    </row>
    <row r="5207" spans="1:2" x14ac:dyDescent="0.15">
      <c r="A5207" s="4"/>
      <c r="B5207" s="4"/>
    </row>
    <row r="5208" spans="1:2" x14ac:dyDescent="0.15">
      <c r="A5208" s="4"/>
      <c r="B5208" s="4"/>
    </row>
    <row r="5209" spans="1:2" x14ac:dyDescent="0.15">
      <c r="A5209" s="4"/>
      <c r="B5209" s="4"/>
    </row>
    <row r="5210" spans="1:2" x14ac:dyDescent="0.15">
      <c r="A5210" s="4"/>
      <c r="B5210" s="4"/>
    </row>
    <row r="5211" spans="1:2" x14ac:dyDescent="0.15">
      <c r="A5211" s="4"/>
      <c r="B5211" s="4"/>
    </row>
    <row r="5212" spans="1:2" x14ac:dyDescent="0.15">
      <c r="A5212" s="4"/>
      <c r="B5212" s="4"/>
    </row>
    <row r="5213" spans="1:2" x14ac:dyDescent="0.15">
      <c r="A5213" s="4"/>
      <c r="B5213" s="4"/>
    </row>
    <row r="5214" spans="1:2" x14ac:dyDescent="0.15">
      <c r="A5214" s="4"/>
      <c r="B5214" s="4"/>
    </row>
    <row r="5215" spans="1:2" x14ac:dyDescent="0.15">
      <c r="A5215" s="4"/>
      <c r="B5215" s="4"/>
    </row>
    <row r="5216" spans="1:2" x14ac:dyDescent="0.15">
      <c r="A5216" s="4"/>
      <c r="B5216" s="4"/>
    </row>
    <row r="5217" spans="1:2" x14ac:dyDescent="0.15">
      <c r="A5217" s="4"/>
      <c r="B5217" s="4"/>
    </row>
    <row r="5218" spans="1:2" x14ac:dyDescent="0.15">
      <c r="A5218" s="4"/>
      <c r="B5218" s="4"/>
    </row>
    <row r="5219" spans="1:2" x14ac:dyDescent="0.15">
      <c r="A5219" s="4"/>
      <c r="B5219" s="4"/>
    </row>
    <row r="5220" spans="1:2" x14ac:dyDescent="0.15">
      <c r="A5220" s="4"/>
      <c r="B5220" s="4"/>
    </row>
    <row r="5221" spans="1:2" x14ac:dyDescent="0.15">
      <c r="A5221" s="4"/>
      <c r="B5221" s="4"/>
    </row>
    <row r="5222" spans="1:2" x14ac:dyDescent="0.15">
      <c r="A5222" s="4"/>
      <c r="B5222" s="4"/>
    </row>
    <row r="5223" spans="1:2" x14ac:dyDescent="0.15">
      <c r="A5223" s="4"/>
      <c r="B5223" s="4"/>
    </row>
    <row r="5224" spans="1:2" x14ac:dyDescent="0.15">
      <c r="A5224" s="4"/>
      <c r="B5224" s="4"/>
    </row>
    <row r="5225" spans="1:2" x14ac:dyDescent="0.15">
      <c r="A5225" s="4"/>
      <c r="B5225" s="4"/>
    </row>
    <row r="5226" spans="1:2" x14ac:dyDescent="0.15">
      <c r="A5226" s="4"/>
      <c r="B5226" s="4"/>
    </row>
    <row r="5227" spans="1:2" x14ac:dyDescent="0.15">
      <c r="A5227" s="4"/>
      <c r="B5227" s="4"/>
    </row>
    <row r="5228" spans="1:2" x14ac:dyDescent="0.15">
      <c r="A5228" s="4"/>
      <c r="B5228" s="4"/>
    </row>
    <row r="5229" spans="1:2" x14ac:dyDescent="0.15">
      <c r="A5229" s="4"/>
      <c r="B5229" s="4"/>
    </row>
    <row r="5230" spans="1:2" x14ac:dyDescent="0.15">
      <c r="A5230" s="4"/>
      <c r="B5230" s="4"/>
    </row>
    <row r="5231" spans="1:2" x14ac:dyDescent="0.15">
      <c r="A5231" s="4"/>
      <c r="B5231" s="4"/>
    </row>
    <row r="5232" spans="1:2" x14ac:dyDescent="0.15">
      <c r="A5232" s="4"/>
      <c r="B5232" s="4"/>
    </row>
    <row r="5233" spans="1:2" x14ac:dyDescent="0.15">
      <c r="A5233" s="4"/>
      <c r="B5233" s="4"/>
    </row>
    <row r="5234" spans="1:2" x14ac:dyDescent="0.15">
      <c r="A5234" s="4"/>
      <c r="B5234" s="4"/>
    </row>
    <row r="5235" spans="1:2" x14ac:dyDescent="0.15">
      <c r="A5235" s="4"/>
      <c r="B5235" s="4"/>
    </row>
    <row r="5236" spans="1:2" x14ac:dyDescent="0.15">
      <c r="A5236" s="4"/>
      <c r="B5236" s="4"/>
    </row>
    <row r="5237" spans="1:2" x14ac:dyDescent="0.15">
      <c r="A5237" s="4"/>
      <c r="B5237" s="4"/>
    </row>
    <row r="5238" spans="1:2" x14ac:dyDescent="0.15">
      <c r="A5238" s="4"/>
      <c r="B5238" s="4"/>
    </row>
    <row r="5239" spans="1:2" x14ac:dyDescent="0.15">
      <c r="A5239" s="4"/>
      <c r="B5239" s="4"/>
    </row>
    <row r="5240" spans="1:2" x14ac:dyDescent="0.15">
      <c r="A5240" s="4"/>
      <c r="B5240" s="4"/>
    </row>
    <row r="5241" spans="1:2" x14ac:dyDescent="0.15">
      <c r="A5241" s="4"/>
      <c r="B5241" s="4"/>
    </row>
    <row r="5242" spans="1:2" x14ac:dyDescent="0.15">
      <c r="A5242" s="4"/>
      <c r="B5242" s="4"/>
    </row>
    <row r="5243" spans="1:2" x14ac:dyDescent="0.15">
      <c r="A5243" s="4"/>
      <c r="B5243" s="4"/>
    </row>
    <row r="5244" spans="1:2" x14ac:dyDescent="0.15">
      <c r="A5244" s="4"/>
      <c r="B5244" s="4"/>
    </row>
    <row r="5245" spans="1:2" x14ac:dyDescent="0.15">
      <c r="A5245" s="4"/>
      <c r="B5245" s="4"/>
    </row>
    <row r="5246" spans="1:2" x14ac:dyDescent="0.15">
      <c r="A5246" s="4"/>
      <c r="B5246" s="4"/>
    </row>
    <row r="5247" spans="1:2" x14ac:dyDescent="0.15">
      <c r="A5247" s="4"/>
      <c r="B5247" s="4"/>
    </row>
    <row r="5248" spans="1:2" x14ac:dyDescent="0.15">
      <c r="A5248" s="4"/>
      <c r="B5248" s="4"/>
    </row>
    <row r="5249" spans="1:2" x14ac:dyDescent="0.15">
      <c r="A5249" s="4"/>
      <c r="B5249" s="4"/>
    </row>
    <row r="5250" spans="1:2" x14ac:dyDescent="0.15">
      <c r="A5250" s="4"/>
      <c r="B5250" s="4"/>
    </row>
    <row r="5251" spans="1:2" x14ac:dyDescent="0.15">
      <c r="A5251" s="4"/>
      <c r="B5251" s="4"/>
    </row>
    <row r="5252" spans="1:2" x14ac:dyDescent="0.15">
      <c r="A5252" s="4"/>
      <c r="B5252" s="4"/>
    </row>
    <row r="5253" spans="1:2" x14ac:dyDescent="0.15">
      <c r="A5253" s="4"/>
      <c r="B5253" s="4"/>
    </row>
    <row r="5254" spans="1:2" x14ac:dyDescent="0.15">
      <c r="A5254" s="4"/>
      <c r="B5254" s="4"/>
    </row>
    <row r="5255" spans="1:2" x14ac:dyDescent="0.15">
      <c r="A5255" s="4"/>
      <c r="B5255" s="4"/>
    </row>
    <row r="5256" spans="1:2" x14ac:dyDescent="0.15">
      <c r="A5256" s="4"/>
      <c r="B5256" s="4"/>
    </row>
    <row r="5257" spans="1:2" x14ac:dyDescent="0.15">
      <c r="A5257" s="4"/>
      <c r="B5257" s="4"/>
    </row>
    <row r="5258" spans="1:2" x14ac:dyDescent="0.15">
      <c r="A5258" s="4"/>
      <c r="B5258" s="4"/>
    </row>
    <row r="5259" spans="1:2" x14ac:dyDescent="0.15">
      <c r="A5259" s="4"/>
      <c r="B5259" s="4"/>
    </row>
    <row r="5260" spans="1:2" x14ac:dyDescent="0.15">
      <c r="A5260" s="4"/>
      <c r="B5260" s="4"/>
    </row>
    <row r="5261" spans="1:2" x14ac:dyDescent="0.15">
      <c r="A5261" s="4"/>
      <c r="B5261" s="4"/>
    </row>
    <row r="5262" spans="1:2" x14ac:dyDescent="0.15">
      <c r="A5262" s="4"/>
      <c r="B5262" s="4"/>
    </row>
    <row r="5263" spans="1:2" x14ac:dyDescent="0.15">
      <c r="A5263" s="4"/>
      <c r="B5263" s="4"/>
    </row>
    <row r="5264" spans="1:2" x14ac:dyDescent="0.15">
      <c r="A5264" s="4"/>
      <c r="B5264" s="4"/>
    </row>
    <row r="5265" spans="1:2" x14ac:dyDescent="0.15">
      <c r="A5265" s="4"/>
      <c r="B5265" s="4"/>
    </row>
    <row r="5266" spans="1:2" x14ac:dyDescent="0.15">
      <c r="A5266" s="4"/>
      <c r="B5266" s="4"/>
    </row>
    <row r="5267" spans="1:2" x14ac:dyDescent="0.15">
      <c r="A5267" s="4"/>
      <c r="B5267" s="4"/>
    </row>
    <row r="5268" spans="1:2" x14ac:dyDescent="0.15">
      <c r="A5268" s="4"/>
      <c r="B5268" s="4"/>
    </row>
    <row r="5269" spans="1:2" x14ac:dyDescent="0.15">
      <c r="A5269" s="4"/>
      <c r="B5269" s="4"/>
    </row>
    <row r="5270" spans="1:2" x14ac:dyDescent="0.15">
      <c r="A5270" s="4"/>
      <c r="B5270" s="4"/>
    </row>
    <row r="5271" spans="1:2" x14ac:dyDescent="0.15">
      <c r="A5271" s="4"/>
      <c r="B5271" s="4"/>
    </row>
    <row r="5272" spans="1:2" x14ac:dyDescent="0.15">
      <c r="A5272" s="4"/>
      <c r="B5272" s="4"/>
    </row>
    <row r="5273" spans="1:2" x14ac:dyDescent="0.15">
      <c r="A5273" s="4"/>
      <c r="B5273" s="4"/>
    </row>
    <row r="5274" spans="1:2" x14ac:dyDescent="0.15">
      <c r="A5274" s="4"/>
      <c r="B5274" s="4"/>
    </row>
    <row r="5275" spans="1:2" x14ac:dyDescent="0.15">
      <c r="A5275" s="4"/>
      <c r="B5275" s="4"/>
    </row>
    <row r="5276" spans="1:2" x14ac:dyDescent="0.15">
      <c r="A5276" s="4"/>
      <c r="B5276" s="4"/>
    </row>
    <row r="5277" spans="1:2" x14ac:dyDescent="0.15">
      <c r="A5277" s="4"/>
      <c r="B5277" s="4"/>
    </row>
    <row r="5278" spans="1:2" x14ac:dyDescent="0.15">
      <c r="A5278" s="4"/>
      <c r="B5278" s="4"/>
    </row>
    <row r="5279" spans="1:2" x14ac:dyDescent="0.15">
      <c r="A5279" s="4"/>
      <c r="B5279" s="4"/>
    </row>
    <row r="5280" spans="1:2" x14ac:dyDescent="0.15">
      <c r="A5280" s="4"/>
      <c r="B5280" s="4"/>
    </row>
    <row r="5281" spans="1:2" x14ac:dyDescent="0.15">
      <c r="A5281" s="4"/>
      <c r="B5281" s="4"/>
    </row>
    <row r="5282" spans="1:2" x14ac:dyDescent="0.15">
      <c r="A5282" s="4"/>
      <c r="B5282" s="4"/>
    </row>
    <row r="5283" spans="1:2" x14ac:dyDescent="0.15">
      <c r="A5283" s="4"/>
      <c r="B5283" s="4"/>
    </row>
    <row r="5284" spans="1:2" x14ac:dyDescent="0.15">
      <c r="A5284" s="4"/>
      <c r="B5284" s="4"/>
    </row>
    <row r="5285" spans="1:2" x14ac:dyDescent="0.15">
      <c r="A5285" s="4"/>
      <c r="B5285" s="4"/>
    </row>
    <row r="5286" spans="1:2" x14ac:dyDescent="0.15">
      <c r="A5286" s="4"/>
      <c r="B5286" s="4"/>
    </row>
    <row r="5287" spans="1:2" x14ac:dyDescent="0.15">
      <c r="A5287" s="4"/>
      <c r="B5287" s="4"/>
    </row>
    <row r="5288" spans="1:2" x14ac:dyDescent="0.15">
      <c r="A5288" s="4"/>
      <c r="B5288" s="4"/>
    </row>
    <row r="5289" spans="1:2" x14ac:dyDescent="0.15">
      <c r="A5289" s="4"/>
      <c r="B5289" s="4"/>
    </row>
    <row r="5290" spans="1:2" x14ac:dyDescent="0.15">
      <c r="A5290" s="4"/>
      <c r="B5290" s="4"/>
    </row>
    <row r="5291" spans="1:2" x14ac:dyDescent="0.15">
      <c r="A5291" s="4"/>
      <c r="B5291" s="4"/>
    </row>
    <row r="5292" spans="1:2" x14ac:dyDescent="0.15">
      <c r="A5292" s="4"/>
      <c r="B5292" s="4"/>
    </row>
    <row r="5293" spans="1:2" x14ac:dyDescent="0.15">
      <c r="A5293" s="4"/>
      <c r="B5293" s="4"/>
    </row>
    <row r="5294" spans="1:2" x14ac:dyDescent="0.15">
      <c r="A5294" s="4"/>
      <c r="B5294" s="4"/>
    </row>
    <row r="5295" spans="1:2" x14ac:dyDescent="0.15">
      <c r="A5295" s="4"/>
      <c r="B5295" s="4"/>
    </row>
    <row r="5296" spans="1:2" x14ac:dyDescent="0.15">
      <c r="A5296" s="4"/>
      <c r="B5296" s="4"/>
    </row>
    <row r="5297" spans="1:2" x14ac:dyDescent="0.15">
      <c r="A5297" s="4"/>
      <c r="B5297" s="4"/>
    </row>
    <row r="5298" spans="1:2" x14ac:dyDescent="0.15">
      <c r="A5298" s="4"/>
      <c r="B5298" s="4"/>
    </row>
    <row r="5299" spans="1:2" x14ac:dyDescent="0.15">
      <c r="A5299" s="4"/>
      <c r="B5299" s="4"/>
    </row>
    <row r="5300" spans="1:2" x14ac:dyDescent="0.15">
      <c r="A5300" s="4"/>
      <c r="B5300" s="4"/>
    </row>
    <row r="5301" spans="1:2" x14ac:dyDescent="0.15">
      <c r="A5301" s="4"/>
      <c r="B5301" s="4"/>
    </row>
    <row r="5302" spans="1:2" x14ac:dyDescent="0.15">
      <c r="A5302" s="4"/>
      <c r="B5302" s="4"/>
    </row>
    <row r="5303" spans="1:2" x14ac:dyDescent="0.15">
      <c r="A5303" s="4"/>
      <c r="B5303" s="4"/>
    </row>
    <row r="5304" spans="1:2" x14ac:dyDescent="0.15">
      <c r="A5304" s="4"/>
      <c r="B5304" s="4"/>
    </row>
    <row r="5305" spans="1:2" x14ac:dyDescent="0.15">
      <c r="A5305" s="4"/>
      <c r="B5305" s="4"/>
    </row>
    <row r="5306" spans="1:2" x14ac:dyDescent="0.15">
      <c r="A5306" s="4"/>
      <c r="B5306" s="4"/>
    </row>
    <row r="5307" spans="1:2" x14ac:dyDescent="0.15">
      <c r="A5307" s="4"/>
      <c r="B5307" s="4"/>
    </row>
    <row r="5308" spans="1:2" x14ac:dyDescent="0.15">
      <c r="A5308" s="4"/>
      <c r="B5308" s="4"/>
    </row>
    <row r="5309" spans="1:2" x14ac:dyDescent="0.15">
      <c r="A5309" s="4"/>
      <c r="B5309" s="4"/>
    </row>
    <row r="5310" spans="1:2" x14ac:dyDescent="0.15">
      <c r="A5310" s="4"/>
      <c r="B5310" s="4"/>
    </row>
    <row r="5311" spans="1:2" x14ac:dyDescent="0.15">
      <c r="A5311" s="4"/>
      <c r="B5311" s="4"/>
    </row>
    <row r="5312" spans="1:2" x14ac:dyDescent="0.15">
      <c r="A5312" s="4"/>
      <c r="B5312" s="4"/>
    </row>
    <row r="5313" spans="1:2" x14ac:dyDescent="0.15">
      <c r="A5313" s="4"/>
      <c r="B5313" s="4"/>
    </row>
    <row r="5314" spans="1:2" x14ac:dyDescent="0.15">
      <c r="A5314" s="4"/>
      <c r="B5314" s="4"/>
    </row>
    <row r="5315" spans="1:2" x14ac:dyDescent="0.15">
      <c r="A5315" s="4"/>
      <c r="B5315" s="4"/>
    </row>
    <row r="5316" spans="1:2" x14ac:dyDescent="0.15">
      <c r="A5316" s="4"/>
      <c r="B5316" s="4"/>
    </row>
    <row r="5317" spans="1:2" x14ac:dyDescent="0.15">
      <c r="A5317" s="4"/>
      <c r="B5317" s="4"/>
    </row>
    <row r="5318" spans="1:2" x14ac:dyDescent="0.15">
      <c r="A5318" s="4"/>
      <c r="B5318" s="4"/>
    </row>
    <row r="5319" spans="1:2" x14ac:dyDescent="0.15">
      <c r="A5319" s="4"/>
      <c r="B5319" s="4"/>
    </row>
    <row r="5320" spans="1:2" x14ac:dyDescent="0.15">
      <c r="A5320" s="4"/>
      <c r="B5320" s="4"/>
    </row>
    <row r="5321" spans="1:2" x14ac:dyDescent="0.15">
      <c r="A5321" s="4"/>
      <c r="B5321" s="4"/>
    </row>
    <row r="5322" spans="1:2" x14ac:dyDescent="0.15">
      <c r="A5322" s="4"/>
      <c r="B5322" s="4"/>
    </row>
    <row r="5323" spans="1:2" x14ac:dyDescent="0.15">
      <c r="A5323" s="4"/>
      <c r="B5323" s="4"/>
    </row>
    <row r="5324" spans="1:2" x14ac:dyDescent="0.15">
      <c r="A5324" s="4"/>
      <c r="B5324" s="4"/>
    </row>
    <row r="5325" spans="1:2" x14ac:dyDescent="0.15">
      <c r="A5325" s="4"/>
      <c r="B5325" s="4"/>
    </row>
    <row r="5326" spans="1:2" x14ac:dyDescent="0.15">
      <c r="A5326" s="4"/>
      <c r="B5326" s="4"/>
    </row>
    <row r="5327" spans="1:2" x14ac:dyDescent="0.15">
      <c r="A5327" s="4"/>
      <c r="B5327" s="4"/>
    </row>
    <row r="5328" spans="1:2" x14ac:dyDescent="0.15">
      <c r="A5328" s="4"/>
      <c r="B5328" s="4"/>
    </row>
    <row r="5329" spans="1:2" x14ac:dyDescent="0.15">
      <c r="A5329" s="4"/>
      <c r="B5329" s="4"/>
    </row>
    <row r="5330" spans="1:2" x14ac:dyDescent="0.15">
      <c r="A5330" s="4"/>
      <c r="B5330" s="4"/>
    </row>
    <row r="5331" spans="1:2" x14ac:dyDescent="0.15">
      <c r="A5331" s="4"/>
      <c r="B5331" s="4"/>
    </row>
    <row r="5332" spans="1:2" x14ac:dyDescent="0.15">
      <c r="A5332" s="4"/>
      <c r="B5332" s="4"/>
    </row>
    <row r="5333" spans="1:2" x14ac:dyDescent="0.15">
      <c r="A5333" s="4"/>
      <c r="B5333" s="4"/>
    </row>
    <row r="5334" spans="1:2" x14ac:dyDescent="0.15">
      <c r="A5334" s="4"/>
      <c r="B5334" s="4"/>
    </row>
    <row r="5335" spans="1:2" x14ac:dyDescent="0.15">
      <c r="A5335" s="4"/>
      <c r="B5335" s="4"/>
    </row>
    <row r="5336" spans="1:2" x14ac:dyDescent="0.15">
      <c r="A5336" s="4"/>
      <c r="B5336" s="4"/>
    </row>
    <row r="5337" spans="1:2" x14ac:dyDescent="0.15">
      <c r="A5337" s="4"/>
      <c r="B5337" s="4"/>
    </row>
    <row r="5338" spans="1:2" x14ac:dyDescent="0.15">
      <c r="A5338" s="4"/>
      <c r="B5338" s="4"/>
    </row>
    <row r="5339" spans="1:2" x14ac:dyDescent="0.15">
      <c r="A5339" s="4"/>
      <c r="B5339" s="4"/>
    </row>
    <row r="5340" spans="1:2" x14ac:dyDescent="0.15">
      <c r="A5340" s="4"/>
      <c r="B5340" s="4"/>
    </row>
    <row r="5341" spans="1:2" x14ac:dyDescent="0.15">
      <c r="A5341" s="4"/>
      <c r="B5341" s="4"/>
    </row>
    <row r="5342" spans="1:2" x14ac:dyDescent="0.15">
      <c r="A5342" s="4"/>
      <c r="B5342" s="4"/>
    </row>
    <row r="5343" spans="1:2" x14ac:dyDescent="0.15">
      <c r="A5343" s="4"/>
      <c r="B5343" s="4"/>
    </row>
    <row r="5344" spans="1:2" x14ac:dyDescent="0.15">
      <c r="A5344" s="4"/>
      <c r="B5344" s="4"/>
    </row>
    <row r="5345" spans="1:2" x14ac:dyDescent="0.15">
      <c r="A5345" s="4"/>
      <c r="B5345" s="4"/>
    </row>
    <row r="5346" spans="1:2" x14ac:dyDescent="0.15">
      <c r="A5346" s="4"/>
      <c r="B5346" s="4"/>
    </row>
    <row r="5347" spans="1:2" x14ac:dyDescent="0.15">
      <c r="A5347" s="4"/>
      <c r="B5347" s="4"/>
    </row>
    <row r="5348" spans="1:2" x14ac:dyDescent="0.15">
      <c r="A5348" s="4"/>
      <c r="B5348" s="4"/>
    </row>
    <row r="5349" spans="1:2" x14ac:dyDescent="0.15">
      <c r="A5349" s="4"/>
      <c r="B5349" s="4"/>
    </row>
    <row r="5350" spans="1:2" x14ac:dyDescent="0.15">
      <c r="A5350" s="4"/>
      <c r="B5350" s="4"/>
    </row>
    <row r="5351" spans="1:2" x14ac:dyDescent="0.15">
      <c r="A5351" s="4"/>
      <c r="B5351" s="4"/>
    </row>
    <row r="5352" spans="1:2" x14ac:dyDescent="0.15">
      <c r="A5352" s="4"/>
      <c r="B5352" s="4"/>
    </row>
    <row r="5353" spans="1:2" x14ac:dyDescent="0.15">
      <c r="A5353" s="4"/>
      <c r="B5353" s="4"/>
    </row>
    <row r="5354" spans="1:2" x14ac:dyDescent="0.15">
      <c r="A5354" s="4"/>
      <c r="B5354" s="4"/>
    </row>
    <row r="5355" spans="1:2" x14ac:dyDescent="0.15">
      <c r="A5355" s="4"/>
      <c r="B5355" s="4"/>
    </row>
    <row r="5356" spans="1:2" x14ac:dyDescent="0.15">
      <c r="A5356" s="4"/>
      <c r="B5356" s="4"/>
    </row>
    <row r="5357" spans="1:2" x14ac:dyDescent="0.15">
      <c r="A5357" s="4"/>
      <c r="B5357" s="4"/>
    </row>
    <row r="5358" spans="1:2" x14ac:dyDescent="0.15">
      <c r="A5358" s="4"/>
      <c r="B5358" s="4"/>
    </row>
    <row r="5359" spans="1:2" x14ac:dyDescent="0.15">
      <c r="A5359" s="4"/>
      <c r="B5359" s="4"/>
    </row>
    <row r="5360" spans="1:2" x14ac:dyDescent="0.15">
      <c r="A5360" s="4"/>
      <c r="B5360" s="4"/>
    </row>
    <row r="5361" spans="1:2" x14ac:dyDescent="0.15">
      <c r="A5361" s="4"/>
      <c r="B5361" s="4"/>
    </row>
    <row r="5362" spans="1:2" x14ac:dyDescent="0.15">
      <c r="A5362" s="4"/>
      <c r="B5362" s="4"/>
    </row>
    <row r="5363" spans="1:2" x14ac:dyDescent="0.15">
      <c r="A5363" s="4"/>
      <c r="B5363" s="4"/>
    </row>
    <row r="5364" spans="1:2" x14ac:dyDescent="0.15">
      <c r="A5364" s="4"/>
      <c r="B5364" s="4"/>
    </row>
    <row r="5365" spans="1:2" x14ac:dyDescent="0.15">
      <c r="A5365" s="4"/>
      <c r="B5365" s="4"/>
    </row>
    <row r="5366" spans="1:2" x14ac:dyDescent="0.15">
      <c r="A5366" s="4"/>
      <c r="B5366" s="4"/>
    </row>
    <row r="5367" spans="1:2" x14ac:dyDescent="0.15">
      <c r="A5367" s="4"/>
      <c r="B5367" s="4"/>
    </row>
    <row r="5368" spans="1:2" x14ac:dyDescent="0.15">
      <c r="A5368" s="4"/>
      <c r="B5368" s="4"/>
    </row>
    <row r="5369" spans="1:2" x14ac:dyDescent="0.15">
      <c r="A5369" s="4"/>
      <c r="B5369" s="4"/>
    </row>
    <row r="5370" spans="1:2" x14ac:dyDescent="0.15">
      <c r="A5370" s="4"/>
      <c r="B5370" s="4"/>
    </row>
    <row r="5371" spans="1:2" x14ac:dyDescent="0.15">
      <c r="A5371" s="4"/>
      <c r="B5371" s="4"/>
    </row>
    <row r="5372" spans="1:2" x14ac:dyDescent="0.15">
      <c r="A5372" s="4"/>
      <c r="B5372" s="4"/>
    </row>
    <row r="5373" spans="1:2" x14ac:dyDescent="0.15">
      <c r="A5373" s="4"/>
      <c r="B5373" s="4"/>
    </row>
    <row r="5374" spans="1:2" x14ac:dyDescent="0.15">
      <c r="A5374" s="4"/>
      <c r="B5374" s="4"/>
    </row>
    <row r="5375" spans="1:2" x14ac:dyDescent="0.15">
      <c r="A5375" s="4"/>
      <c r="B5375" s="4"/>
    </row>
    <row r="5376" spans="1:2" x14ac:dyDescent="0.15">
      <c r="A5376" s="4"/>
      <c r="B5376" s="4"/>
    </row>
    <row r="5377" spans="1:2" x14ac:dyDescent="0.15">
      <c r="A5377" s="4"/>
      <c r="B5377" s="4"/>
    </row>
    <row r="5378" spans="1:2" x14ac:dyDescent="0.15">
      <c r="A5378" s="4"/>
      <c r="B5378" s="4"/>
    </row>
    <row r="5379" spans="1:2" x14ac:dyDescent="0.15">
      <c r="A5379" s="4"/>
      <c r="B5379" s="4"/>
    </row>
    <row r="5380" spans="1:2" x14ac:dyDescent="0.15">
      <c r="A5380" s="4"/>
      <c r="B5380" s="4"/>
    </row>
    <row r="5381" spans="1:2" x14ac:dyDescent="0.15">
      <c r="A5381" s="4"/>
      <c r="B5381" s="4"/>
    </row>
    <row r="5382" spans="1:2" x14ac:dyDescent="0.15">
      <c r="A5382" s="4"/>
      <c r="B5382" s="4"/>
    </row>
    <row r="5383" spans="1:2" x14ac:dyDescent="0.15">
      <c r="A5383" s="4"/>
      <c r="B5383" s="4"/>
    </row>
    <row r="5384" spans="1:2" x14ac:dyDescent="0.15">
      <c r="A5384" s="4"/>
      <c r="B5384" s="4"/>
    </row>
    <row r="5385" spans="1:2" x14ac:dyDescent="0.15">
      <c r="A5385" s="4"/>
      <c r="B5385" s="4"/>
    </row>
    <row r="5386" spans="1:2" x14ac:dyDescent="0.15">
      <c r="A5386" s="4"/>
      <c r="B5386" s="4"/>
    </row>
    <row r="5387" spans="1:2" x14ac:dyDescent="0.15">
      <c r="A5387" s="4"/>
      <c r="B5387" s="4"/>
    </row>
    <row r="5388" spans="1:2" x14ac:dyDescent="0.15">
      <c r="A5388" s="4"/>
      <c r="B5388" s="4"/>
    </row>
    <row r="5389" spans="1:2" x14ac:dyDescent="0.15">
      <c r="A5389" s="4"/>
      <c r="B5389" s="4"/>
    </row>
    <row r="5390" spans="1:2" x14ac:dyDescent="0.15">
      <c r="A5390" s="4"/>
      <c r="B5390" s="4"/>
    </row>
    <row r="5391" spans="1:2" x14ac:dyDescent="0.15">
      <c r="A5391" s="4"/>
      <c r="B5391" s="4"/>
    </row>
    <row r="5392" spans="1:2" x14ac:dyDescent="0.15">
      <c r="A5392" s="4"/>
      <c r="B5392" s="4"/>
    </row>
    <row r="5393" spans="1:2" x14ac:dyDescent="0.15">
      <c r="A5393" s="4"/>
      <c r="B5393" s="4"/>
    </row>
    <row r="5394" spans="1:2" x14ac:dyDescent="0.15">
      <c r="A5394" s="4"/>
      <c r="B5394" s="4"/>
    </row>
    <row r="5395" spans="1:2" x14ac:dyDescent="0.15">
      <c r="A5395" s="4"/>
      <c r="B5395" s="4"/>
    </row>
    <row r="5396" spans="1:2" x14ac:dyDescent="0.15">
      <c r="A5396" s="4"/>
      <c r="B5396" s="4"/>
    </row>
    <row r="5397" spans="1:2" x14ac:dyDescent="0.15">
      <c r="A5397" s="4"/>
      <c r="B5397" s="4"/>
    </row>
    <row r="5398" spans="1:2" x14ac:dyDescent="0.15">
      <c r="A5398" s="4"/>
      <c r="B5398" s="4"/>
    </row>
    <row r="5399" spans="1:2" x14ac:dyDescent="0.15">
      <c r="A5399" s="4"/>
      <c r="B5399" s="4"/>
    </row>
    <row r="5400" spans="1:2" x14ac:dyDescent="0.15">
      <c r="A5400" s="4"/>
      <c r="B5400" s="4"/>
    </row>
    <row r="5401" spans="1:2" x14ac:dyDescent="0.15">
      <c r="A5401" s="4"/>
      <c r="B5401" s="4"/>
    </row>
    <row r="5402" spans="1:2" x14ac:dyDescent="0.15">
      <c r="A5402" s="4"/>
      <c r="B5402" s="4"/>
    </row>
    <row r="5403" spans="1:2" x14ac:dyDescent="0.15">
      <c r="A5403" s="4"/>
      <c r="B5403" s="4"/>
    </row>
    <row r="5404" spans="1:2" x14ac:dyDescent="0.15">
      <c r="A5404" s="4"/>
      <c r="B5404" s="4"/>
    </row>
    <row r="5405" spans="1:2" x14ac:dyDescent="0.15">
      <c r="A5405" s="4"/>
      <c r="B5405" s="4"/>
    </row>
    <row r="5406" spans="1:2" x14ac:dyDescent="0.15">
      <c r="A5406" s="4"/>
      <c r="B5406" s="4"/>
    </row>
    <row r="5407" spans="1:2" x14ac:dyDescent="0.15">
      <c r="A5407" s="4"/>
      <c r="B5407" s="4"/>
    </row>
    <row r="5408" spans="1:2" x14ac:dyDescent="0.15">
      <c r="A5408" s="4"/>
      <c r="B5408" s="4"/>
    </row>
    <row r="5409" spans="1:2" x14ac:dyDescent="0.15">
      <c r="A5409" s="4"/>
      <c r="B5409" s="4"/>
    </row>
    <row r="5410" spans="1:2" x14ac:dyDescent="0.15">
      <c r="A5410" s="4"/>
      <c r="B5410" s="4"/>
    </row>
    <row r="5411" spans="1:2" x14ac:dyDescent="0.15">
      <c r="A5411" s="4"/>
      <c r="B5411" s="4"/>
    </row>
    <row r="5412" spans="1:2" x14ac:dyDescent="0.15">
      <c r="A5412" s="4"/>
      <c r="B5412" s="4"/>
    </row>
    <row r="5413" spans="1:2" x14ac:dyDescent="0.15">
      <c r="A5413" s="4"/>
      <c r="B5413" s="4"/>
    </row>
    <row r="5414" spans="1:2" x14ac:dyDescent="0.15">
      <c r="A5414" s="4"/>
      <c r="B5414" s="4"/>
    </row>
    <row r="5415" spans="1:2" x14ac:dyDescent="0.15">
      <c r="A5415" s="4"/>
      <c r="B5415" s="4"/>
    </row>
    <row r="5416" spans="1:2" x14ac:dyDescent="0.15">
      <c r="A5416" s="4"/>
      <c r="B5416" s="4"/>
    </row>
    <row r="5417" spans="1:2" x14ac:dyDescent="0.15">
      <c r="A5417" s="4"/>
      <c r="B5417" s="4"/>
    </row>
    <row r="5418" spans="1:2" x14ac:dyDescent="0.15">
      <c r="A5418" s="4"/>
      <c r="B5418" s="4"/>
    </row>
    <row r="5419" spans="1:2" x14ac:dyDescent="0.15">
      <c r="A5419" s="4"/>
      <c r="B5419" s="4"/>
    </row>
    <row r="5420" spans="1:2" x14ac:dyDescent="0.15">
      <c r="A5420" s="4"/>
      <c r="B5420" s="4"/>
    </row>
    <row r="5421" spans="1:2" x14ac:dyDescent="0.15">
      <c r="A5421" s="4"/>
      <c r="B5421" s="4"/>
    </row>
    <row r="5422" spans="1:2" x14ac:dyDescent="0.15">
      <c r="A5422" s="4"/>
      <c r="B5422" s="4"/>
    </row>
    <row r="5423" spans="1:2" x14ac:dyDescent="0.15">
      <c r="A5423" s="4"/>
      <c r="B5423" s="4"/>
    </row>
    <row r="5424" spans="1:2" x14ac:dyDescent="0.15">
      <c r="A5424" s="4"/>
      <c r="B5424" s="4"/>
    </row>
    <row r="5425" spans="1:2" x14ac:dyDescent="0.15">
      <c r="A5425" s="4"/>
      <c r="B5425" s="4"/>
    </row>
    <row r="5426" spans="1:2" x14ac:dyDescent="0.15">
      <c r="A5426" s="4"/>
      <c r="B5426" s="4"/>
    </row>
    <row r="5427" spans="1:2" x14ac:dyDescent="0.15">
      <c r="A5427" s="4"/>
      <c r="B5427" s="4"/>
    </row>
    <row r="5428" spans="1:2" x14ac:dyDescent="0.15">
      <c r="A5428" s="4"/>
      <c r="B5428" s="4"/>
    </row>
    <row r="5429" spans="1:2" x14ac:dyDescent="0.15">
      <c r="A5429" s="4"/>
      <c r="B5429" s="4"/>
    </row>
    <row r="5430" spans="1:2" x14ac:dyDescent="0.15">
      <c r="A5430" s="4"/>
      <c r="B5430" s="4"/>
    </row>
    <row r="5431" spans="1:2" x14ac:dyDescent="0.15">
      <c r="A5431" s="4"/>
      <c r="B5431" s="4"/>
    </row>
    <row r="5432" spans="1:2" x14ac:dyDescent="0.15">
      <c r="A5432" s="4"/>
      <c r="B5432" s="4"/>
    </row>
    <row r="5433" spans="1:2" x14ac:dyDescent="0.15">
      <c r="A5433" s="4"/>
      <c r="B5433" s="4"/>
    </row>
    <row r="5434" spans="1:2" x14ac:dyDescent="0.15">
      <c r="A5434" s="4"/>
      <c r="B5434" s="4"/>
    </row>
    <row r="5435" spans="1:2" x14ac:dyDescent="0.15">
      <c r="A5435" s="4"/>
      <c r="B5435" s="4"/>
    </row>
    <row r="5436" spans="1:2" x14ac:dyDescent="0.15">
      <c r="A5436" s="4"/>
      <c r="B5436" s="4"/>
    </row>
    <row r="5437" spans="1:2" x14ac:dyDescent="0.15">
      <c r="A5437" s="4"/>
      <c r="B5437" s="4"/>
    </row>
    <row r="5438" spans="1:2" x14ac:dyDescent="0.15">
      <c r="A5438" s="4"/>
      <c r="B5438" s="4"/>
    </row>
    <row r="5439" spans="1:2" x14ac:dyDescent="0.15">
      <c r="A5439" s="4"/>
      <c r="B5439" s="4"/>
    </row>
    <row r="5440" spans="1:2" x14ac:dyDescent="0.15">
      <c r="A5440" s="4"/>
      <c r="B5440" s="4"/>
    </row>
    <row r="5441" spans="1:2" x14ac:dyDescent="0.15">
      <c r="A5441" s="4"/>
      <c r="B5441" s="4"/>
    </row>
    <row r="5442" spans="1:2" x14ac:dyDescent="0.15">
      <c r="A5442" s="4"/>
      <c r="B5442" s="4"/>
    </row>
    <row r="5443" spans="1:2" x14ac:dyDescent="0.15">
      <c r="A5443" s="4"/>
      <c r="B5443" s="4"/>
    </row>
    <row r="5444" spans="1:2" x14ac:dyDescent="0.15">
      <c r="A5444" s="4"/>
      <c r="B5444" s="4"/>
    </row>
    <row r="5445" spans="1:2" x14ac:dyDescent="0.15">
      <c r="A5445" s="4"/>
      <c r="B5445" s="4"/>
    </row>
    <row r="5446" spans="1:2" x14ac:dyDescent="0.15">
      <c r="A5446" s="4"/>
      <c r="B5446" s="4"/>
    </row>
    <row r="5447" spans="1:2" x14ac:dyDescent="0.15">
      <c r="A5447" s="4"/>
      <c r="B5447" s="4"/>
    </row>
    <row r="5448" spans="1:2" x14ac:dyDescent="0.15">
      <c r="A5448" s="4"/>
      <c r="B5448" s="4"/>
    </row>
    <row r="5449" spans="1:2" x14ac:dyDescent="0.15">
      <c r="A5449" s="4"/>
      <c r="B5449" s="4"/>
    </row>
    <row r="5450" spans="1:2" x14ac:dyDescent="0.15">
      <c r="A5450" s="4"/>
      <c r="B5450" s="4"/>
    </row>
    <row r="5451" spans="1:2" x14ac:dyDescent="0.15">
      <c r="A5451" s="4"/>
      <c r="B5451" s="4"/>
    </row>
    <row r="5452" spans="1:2" x14ac:dyDescent="0.15">
      <c r="A5452" s="4"/>
      <c r="B5452" s="4"/>
    </row>
    <row r="5453" spans="1:2" x14ac:dyDescent="0.15">
      <c r="A5453" s="4"/>
      <c r="B5453" s="4"/>
    </row>
    <row r="5454" spans="1:2" x14ac:dyDescent="0.15">
      <c r="A5454" s="4"/>
      <c r="B5454" s="4"/>
    </row>
    <row r="5455" spans="1:2" x14ac:dyDescent="0.15">
      <c r="A5455" s="4"/>
      <c r="B5455" s="4"/>
    </row>
    <row r="5456" spans="1:2" x14ac:dyDescent="0.15">
      <c r="A5456" s="4"/>
      <c r="B5456" s="4"/>
    </row>
    <row r="5457" spans="1:2" x14ac:dyDescent="0.15">
      <c r="A5457" s="4"/>
      <c r="B5457" s="4"/>
    </row>
    <row r="5458" spans="1:2" x14ac:dyDescent="0.15">
      <c r="A5458" s="4"/>
      <c r="B5458" s="4"/>
    </row>
    <row r="5459" spans="1:2" x14ac:dyDescent="0.15">
      <c r="A5459" s="4"/>
      <c r="B5459" s="4"/>
    </row>
    <row r="5460" spans="1:2" x14ac:dyDescent="0.15">
      <c r="A5460" s="4"/>
      <c r="B5460" s="4"/>
    </row>
    <row r="5461" spans="1:2" x14ac:dyDescent="0.15">
      <c r="A5461" s="4"/>
      <c r="B5461" s="4"/>
    </row>
    <row r="5462" spans="1:2" x14ac:dyDescent="0.15">
      <c r="A5462" s="4"/>
      <c r="B5462" s="4"/>
    </row>
    <row r="5463" spans="1:2" x14ac:dyDescent="0.15">
      <c r="A5463" s="4"/>
      <c r="B5463" s="4"/>
    </row>
    <row r="5464" spans="1:2" x14ac:dyDescent="0.15">
      <c r="A5464" s="4"/>
      <c r="B5464" s="4"/>
    </row>
    <row r="5465" spans="1:2" x14ac:dyDescent="0.15">
      <c r="A5465" s="4"/>
      <c r="B5465" s="4"/>
    </row>
    <row r="5466" spans="1:2" x14ac:dyDescent="0.15">
      <c r="A5466" s="4"/>
      <c r="B5466" s="4"/>
    </row>
    <row r="5467" spans="1:2" x14ac:dyDescent="0.15">
      <c r="A5467" s="4"/>
      <c r="B5467" s="4"/>
    </row>
    <row r="5468" spans="1:2" x14ac:dyDescent="0.15">
      <c r="A5468" s="4"/>
      <c r="B5468" s="4"/>
    </row>
    <row r="5469" spans="1:2" x14ac:dyDescent="0.15">
      <c r="A5469" s="4"/>
      <c r="B5469" s="4"/>
    </row>
    <row r="5470" spans="1:2" x14ac:dyDescent="0.15">
      <c r="A5470" s="4"/>
      <c r="B5470" s="4"/>
    </row>
    <row r="5471" spans="1:2" x14ac:dyDescent="0.15">
      <c r="A5471" s="4"/>
      <c r="B5471" s="4"/>
    </row>
    <row r="5472" spans="1:2" x14ac:dyDescent="0.15">
      <c r="A5472" s="4"/>
      <c r="B5472" s="4"/>
    </row>
    <row r="5473" spans="1:2" x14ac:dyDescent="0.15">
      <c r="A5473" s="4"/>
      <c r="B5473" s="4"/>
    </row>
    <row r="5474" spans="1:2" x14ac:dyDescent="0.15">
      <c r="A5474" s="4"/>
      <c r="B5474" s="4"/>
    </row>
    <row r="5475" spans="1:2" x14ac:dyDescent="0.15">
      <c r="A5475" s="4"/>
      <c r="B5475" s="4"/>
    </row>
    <row r="5476" spans="1:2" x14ac:dyDescent="0.15">
      <c r="A5476" s="4"/>
      <c r="B5476" s="4"/>
    </row>
    <row r="5477" spans="1:2" x14ac:dyDescent="0.15">
      <c r="A5477" s="4"/>
      <c r="B5477" s="4"/>
    </row>
    <row r="5478" spans="1:2" x14ac:dyDescent="0.15">
      <c r="A5478" s="4"/>
      <c r="B5478" s="4"/>
    </row>
    <row r="5479" spans="1:2" x14ac:dyDescent="0.15">
      <c r="A5479" s="4"/>
      <c r="B5479" s="4"/>
    </row>
    <row r="5480" spans="1:2" x14ac:dyDescent="0.15">
      <c r="A5480" s="4"/>
      <c r="B5480" s="4"/>
    </row>
    <row r="5481" spans="1:2" x14ac:dyDescent="0.15">
      <c r="A5481" s="4"/>
      <c r="B5481" s="4"/>
    </row>
    <row r="5482" spans="1:2" x14ac:dyDescent="0.15">
      <c r="A5482" s="4"/>
      <c r="B5482" s="4"/>
    </row>
    <row r="5483" spans="1:2" x14ac:dyDescent="0.15">
      <c r="A5483" s="4"/>
      <c r="B5483" s="4"/>
    </row>
    <row r="5484" spans="1:2" x14ac:dyDescent="0.15">
      <c r="A5484" s="4"/>
      <c r="B5484" s="4"/>
    </row>
    <row r="5485" spans="1:2" x14ac:dyDescent="0.15">
      <c r="A5485" s="4"/>
      <c r="B5485" s="4"/>
    </row>
    <row r="5486" spans="1:2" x14ac:dyDescent="0.15">
      <c r="A5486" s="4"/>
      <c r="B5486" s="4"/>
    </row>
    <row r="5487" spans="1:2" x14ac:dyDescent="0.15">
      <c r="A5487" s="4"/>
      <c r="B5487" s="4"/>
    </row>
    <row r="5488" spans="1:2" x14ac:dyDescent="0.15">
      <c r="A5488" s="4"/>
      <c r="B5488" s="4"/>
    </row>
    <row r="5489" spans="1:2" x14ac:dyDescent="0.15">
      <c r="A5489" s="4"/>
      <c r="B5489" s="4"/>
    </row>
    <row r="5490" spans="1:2" x14ac:dyDescent="0.15">
      <c r="A5490" s="4"/>
      <c r="B5490" s="4"/>
    </row>
    <row r="5491" spans="1:2" x14ac:dyDescent="0.15">
      <c r="A5491" s="4"/>
      <c r="B5491" s="4"/>
    </row>
    <row r="5492" spans="1:2" x14ac:dyDescent="0.15">
      <c r="A5492" s="4"/>
      <c r="B5492" s="4"/>
    </row>
    <row r="5493" spans="1:2" x14ac:dyDescent="0.15">
      <c r="A5493" s="4"/>
      <c r="B5493" s="4"/>
    </row>
    <row r="5494" spans="1:2" x14ac:dyDescent="0.15">
      <c r="A5494" s="4"/>
      <c r="B5494" s="4"/>
    </row>
    <row r="5495" spans="1:2" x14ac:dyDescent="0.15">
      <c r="A5495" s="4"/>
      <c r="B5495" s="4"/>
    </row>
    <row r="5496" spans="1:2" x14ac:dyDescent="0.15">
      <c r="A5496" s="4"/>
      <c r="B5496" s="4"/>
    </row>
    <row r="5497" spans="1:2" x14ac:dyDescent="0.15">
      <c r="A5497" s="4"/>
      <c r="B5497" s="4"/>
    </row>
    <row r="5498" spans="1:2" x14ac:dyDescent="0.15">
      <c r="A5498" s="4"/>
      <c r="B5498" s="4"/>
    </row>
    <row r="5499" spans="1:2" x14ac:dyDescent="0.15">
      <c r="A5499" s="4"/>
      <c r="B5499" s="4"/>
    </row>
    <row r="5500" spans="1:2" x14ac:dyDescent="0.15">
      <c r="A5500" s="4"/>
      <c r="B5500" s="4"/>
    </row>
    <row r="5501" spans="1:2" x14ac:dyDescent="0.15">
      <c r="A5501" s="4"/>
      <c r="B5501" s="4"/>
    </row>
    <row r="5502" spans="1:2" x14ac:dyDescent="0.15">
      <c r="A5502" s="4"/>
      <c r="B5502" s="4"/>
    </row>
    <row r="5503" spans="1:2" x14ac:dyDescent="0.15">
      <c r="A5503" s="4"/>
      <c r="B5503" s="4"/>
    </row>
    <row r="5504" spans="1:2" x14ac:dyDescent="0.15">
      <c r="A5504" s="4"/>
      <c r="B5504" s="4"/>
    </row>
    <row r="5505" spans="1:2" x14ac:dyDescent="0.15">
      <c r="A5505" s="4"/>
      <c r="B5505" s="4"/>
    </row>
    <row r="5506" spans="1:2" x14ac:dyDescent="0.15">
      <c r="A5506" s="4"/>
      <c r="B5506" s="4"/>
    </row>
    <row r="5507" spans="1:2" x14ac:dyDescent="0.15">
      <c r="A5507" s="4"/>
      <c r="B5507" s="4"/>
    </row>
    <row r="5508" spans="1:2" x14ac:dyDescent="0.15">
      <c r="A5508" s="4"/>
      <c r="B5508" s="4"/>
    </row>
    <row r="5509" spans="1:2" x14ac:dyDescent="0.15">
      <c r="A5509" s="4"/>
      <c r="B5509" s="4"/>
    </row>
    <row r="5510" spans="1:2" x14ac:dyDescent="0.15">
      <c r="A5510" s="4"/>
      <c r="B5510" s="4"/>
    </row>
    <row r="5511" spans="1:2" x14ac:dyDescent="0.15">
      <c r="A5511" s="4"/>
      <c r="B5511" s="4"/>
    </row>
    <row r="5512" spans="1:2" x14ac:dyDescent="0.15">
      <c r="A5512" s="4"/>
      <c r="B5512" s="4"/>
    </row>
    <row r="5513" spans="1:2" x14ac:dyDescent="0.15">
      <c r="A5513" s="4"/>
      <c r="B5513" s="4"/>
    </row>
    <row r="5514" spans="1:2" x14ac:dyDescent="0.15">
      <c r="A5514" s="4"/>
      <c r="B5514" s="4"/>
    </row>
    <row r="5515" spans="1:2" x14ac:dyDescent="0.15">
      <c r="A5515" s="4"/>
      <c r="B5515" s="4"/>
    </row>
    <row r="5516" spans="1:2" x14ac:dyDescent="0.15">
      <c r="A5516" s="4"/>
      <c r="B5516" s="4"/>
    </row>
    <row r="5517" spans="1:2" x14ac:dyDescent="0.15">
      <c r="A5517" s="4"/>
      <c r="B5517" s="4"/>
    </row>
    <row r="5518" spans="1:2" x14ac:dyDescent="0.15">
      <c r="A5518" s="4"/>
      <c r="B5518" s="4"/>
    </row>
    <row r="5519" spans="1:2" x14ac:dyDescent="0.15">
      <c r="A5519" s="4"/>
      <c r="B5519" s="4"/>
    </row>
    <row r="5520" spans="1:2" x14ac:dyDescent="0.15">
      <c r="A5520" s="4"/>
      <c r="B5520" s="4"/>
    </row>
    <row r="5521" spans="1:2" x14ac:dyDescent="0.15">
      <c r="A5521" s="4"/>
      <c r="B5521" s="4"/>
    </row>
    <row r="5522" spans="1:2" x14ac:dyDescent="0.15">
      <c r="A5522" s="4"/>
      <c r="B5522" s="4"/>
    </row>
    <row r="5523" spans="1:2" x14ac:dyDescent="0.15">
      <c r="A5523" s="4"/>
      <c r="B5523" s="4"/>
    </row>
    <row r="5524" spans="1:2" x14ac:dyDescent="0.15">
      <c r="A5524" s="4"/>
      <c r="B5524" s="4"/>
    </row>
    <row r="5525" spans="1:2" x14ac:dyDescent="0.15">
      <c r="A5525" s="4"/>
      <c r="B5525" s="4"/>
    </row>
    <row r="5526" spans="1:2" x14ac:dyDescent="0.15">
      <c r="A5526" s="4"/>
      <c r="B5526" s="4"/>
    </row>
    <row r="5527" spans="1:2" x14ac:dyDescent="0.15">
      <c r="A5527" s="4"/>
      <c r="B5527" s="4"/>
    </row>
    <row r="5528" spans="1:2" x14ac:dyDescent="0.15">
      <c r="A5528" s="4"/>
      <c r="B5528" s="4"/>
    </row>
    <row r="5529" spans="1:2" x14ac:dyDescent="0.15">
      <c r="A5529" s="4"/>
      <c r="B5529" s="4"/>
    </row>
    <row r="5530" spans="1:2" x14ac:dyDescent="0.15">
      <c r="A5530" s="4"/>
      <c r="B5530" s="4"/>
    </row>
    <row r="5531" spans="1:2" x14ac:dyDescent="0.15">
      <c r="A5531" s="4"/>
      <c r="B5531" s="4"/>
    </row>
    <row r="5532" spans="1:2" x14ac:dyDescent="0.15">
      <c r="A5532" s="4"/>
      <c r="B5532" s="4"/>
    </row>
    <row r="5533" spans="1:2" x14ac:dyDescent="0.15">
      <c r="A5533" s="4"/>
      <c r="B5533" s="4"/>
    </row>
    <row r="5534" spans="1:2" x14ac:dyDescent="0.15">
      <c r="A5534" s="4"/>
      <c r="B5534" s="4"/>
    </row>
    <row r="5535" spans="1:2" x14ac:dyDescent="0.15">
      <c r="A5535" s="4"/>
      <c r="B5535" s="4"/>
    </row>
    <row r="5536" spans="1:2" x14ac:dyDescent="0.15">
      <c r="A5536" s="4"/>
      <c r="B5536" s="4"/>
    </row>
    <row r="5537" spans="1:2" x14ac:dyDescent="0.15">
      <c r="A5537" s="4"/>
      <c r="B5537" s="4"/>
    </row>
    <row r="5538" spans="1:2" x14ac:dyDescent="0.15">
      <c r="A5538" s="4"/>
      <c r="B5538" s="4"/>
    </row>
    <row r="5539" spans="1:2" x14ac:dyDescent="0.15">
      <c r="A5539" s="4"/>
      <c r="B5539" s="4"/>
    </row>
    <row r="5540" spans="1:2" x14ac:dyDescent="0.15">
      <c r="A5540" s="4"/>
      <c r="B5540" s="4"/>
    </row>
    <row r="5541" spans="1:2" x14ac:dyDescent="0.15">
      <c r="A5541" s="4"/>
      <c r="B5541" s="4"/>
    </row>
    <row r="5542" spans="1:2" x14ac:dyDescent="0.15">
      <c r="A5542" s="4"/>
      <c r="B5542" s="4"/>
    </row>
    <row r="5543" spans="1:2" x14ac:dyDescent="0.15">
      <c r="A5543" s="4"/>
      <c r="B5543" s="4"/>
    </row>
    <row r="5544" spans="1:2" x14ac:dyDescent="0.15">
      <c r="A5544" s="4"/>
      <c r="B5544" s="4"/>
    </row>
    <row r="5545" spans="1:2" x14ac:dyDescent="0.15">
      <c r="A5545" s="4"/>
      <c r="B5545" s="4"/>
    </row>
    <row r="5546" spans="1:2" x14ac:dyDescent="0.15">
      <c r="A5546" s="4"/>
      <c r="B5546" s="4"/>
    </row>
    <row r="5547" spans="1:2" x14ac:dyDescent="0.15">
      <c r="A5547" s="4"/>
      <c r="B5547" s="4"/>
    </row>
    <row r="5548" spans="1:2" x14ac:dyDescent="0.15">
      <c r="A5548" s="4"/>
      <c r="B5548" s="4"/>
    </row>
    <row r="5549" spans="1:2" x14ac:dyDescent="0.15">
      <c r="A5549" s="4"/>
      <c r="B5549" s="4"/>
    </row>
    <row r="5550" spans="1:2" x14ac:dyDescent="0.15">
      <c r="A5550" s="4"/>
      <c r="B5550" s="4"/>
    </row>
    <row r="5551" spans="1:2" x14ac:dyDescent="0.15">
      <c r="A5551" s="4"/>
      <c r="B5551" s="4"/>
    </row>
    <row r="5552" spans="1:2" x14ac:dyDescent="0.15">
      <c r="A5552" s="4"/>
      <c r="B5552" s="4"/>
    </row>
    <row r="5553" spans="1:2" x14ac:dyDescent="0.15">
      <c r="A5553" s="4"/>
      <c r="B5553" s="4"/>
    </row>
    <row r="5554" spans="1:2" x14ac:dyDescent="0.15">
      <c r="A5554" s="4"/>
      <c r="B5554" s="4"/>
    </row>
    <row r="5555" spans="1:2" x14ac:dyDescent="0.15">
      <c r="A5555" s="4"/>
      <c r="B5555" s="4"/>
    </row>
    <row r="5556" spans="1:2" x14ac:dyDescent="0.15">
      <c r="A5556" s="4"/>
      <c r="B5556" s="4"/>
    </row>
    <row r="5557" spans="1:2" x14ac:dyDescent="0.15">
      <c r="A5557" s="4"/>
      <c r="B5557" s="4"/>
    </row>
    <row r="5558" spans="1:2" x14ac:dyDescent="0.15">
      <c r="A5558" s="4"/>
      <c r="B5558" s="4"/>
    </row>
    <row r="5559" spans="1:2" x14ac:dyDescent="0.15">
      <c r="A5559" s="4"/>
      <c r="B5559" s="4"/>
    </row>
    <row r="5560" spans="1:2" x14ac:dyDescent="0.15">
      <c r="A5560" s="4"/>
      <c r="B5560" s="4"/>
    </row>
    <row r="5561" spans="1:2" x14ac:dyDescent="0.15">
      <c r="A5561" s="4"/>
      <c r="B5561" s="4"/>
    </row>
    <row r="5562" spans="1:2" x14ac:dyDescent="0.15">
      <c r="A5562" s="4"/>
      <c r="B5562" s="4"/>
    </row>
    <row r="5563" spans="1:2" x14ac:dyDescent="0.15">
      <c r="A5563" s="4"/>
      <c r="B5563" s="4"/>
    </row>
    <row r="5564" spans="1:2" x14ac:dyDescent="0.15">
      <c r="A5564" s="4"/>
      <c r="B5564" s="4"/>
    </row>
    <row r="5565" spans="1:2" x14ac:dyDescent="0.15">
      <c r="A5565" s="4"/>
      <c r="B5565" s="4"/>
    </row>
    <row r="5566" spans="1:2" x14ac:dyDescent="0.15">
      <c r="A5566" s="4"/>
      <c r="B5566" s="4"/>
    </row>
    <row r="5567" spans="1:2" x14ac:dyDescent="0.15">
      <c r="A5567" s="4"/>
      <c r="B5567" s="4"/>
    </row>
    <row r="5568" spans="1:2" x14ac:dyDescent="0.15">
      <c r="A5568" s="4"/>
      <c r="B5568" s="4"/>
    </row>
    <row r="5569" spans="1:2" x14ac:dyDescent="0.15">
      <c r="A5569" s="4"/>
      <c r="B5569" s="4"/>
    </row>
    <row r="5570" spans="1:2" x14ac:dyDescent="0.15">
      <c r="A5570" s="4"/>
      <c r="B5570" s="4"/>
    </row>
    <row r="5571" spans="1:2" x14ac:dyDescent="0.15">
      <c r="A5571" s="4"/>
      <c r="B5571" s="4"/>
    </row>
    <row r="5572" spans="1:2" x14ac:dyDescent="0.15">
      <c r="A5572" s="4"/>
      <c r="B5572" s="4"/>
    </row>
    <row r="5573" spans="1:2" x14ac:dyDescent="0.15">
      <c r="A5573" s="4"/>
      <c r="B5573" s="4"/>
    </row>
    <row r="5574" spans="1:2" x14ac:dyDescent="0.15">
      <c r="A5574" s="4"/>
      <c r="B5574" s="4"/>
    </row>
    <row r="5575" spans="1:2" x14ac:dyDescent="0.15">
      <c r="A5575" s="4"/>
      <c r="B5575" s="4"/>
    </row>
    <row r="5576" spans="1:2" x14ac:dyDescent="0.15">
      <c r="A5576" s="4"/>
      <c r="B5576" s="4"/>
    </row>
    <row r="5577" spans="1:2" x14ac:dyDescent="0.15">
      <c r="A5577" s="4"/>
      <c r="B5577" s="4"/>
    </row>
    <row r="5578" spans="1:2" x14ac:dyDescent="0.15">
      <c r="A5578" s="4"/>
      <c r="B5578" s="4"/>
    </row>
    <row r="5579" spans="1:2" x14ac:dyDescent="0.15">
      <c r="A5579" s="4"/>
      <c r="B5579" s="4"/>
    </row>
    <row r="5580" spans="1:2" x14ac:dyDescent="0.15">
      <c r="A5580" s="4"/>
      <c r="B5580" s="4"/>
    </row>
    <row r="5581" spans="1:2" x14ac:dyDescent="0.15">
      <c r="A5581" s="4"/>
      <c r="B5581" s="4"/>
    </row>
    <row r="5582" spans="1:2" x14ac:dyDescent="0.15">
      <c r="A5582" s="4"/>
      <c r="B5582" s="4"/>
    </row>
    <row r="5583" spans="1:2" x14ac:dyDescent="0.15">
      <c r="A5583" s="4"/>
      <c r="B5583" s="4"/>
    </row>
    <row r="5584" spans="1:2" x14ac:dyDescent="0.15">
      <c r="A5584" s="4"/>
      <c r="B5584" s="4"/>
    </row>
    <row r="5585" spans="1:2" x14ac:dyDescent="0.15">
      <c r="A5585" s="4"/>
      <c r="B5585" s="4"/>
    </row>
    <row r="5586" spans="1:2" x14ac:dyDescent="0.15">
      <c r="A5586" s="4"/>
      <c r="B5586" s="4"/>
    </row>
    <row r="5587" spans="1:2" x14ac:dyDescent="0.15">
      <c r="A5587" s="4"/>
      <c r="B5587" s="4"/>
    </row>
    <row r="5588" spans="1:2" x14ac:dyDescent="0.15">
      <c r="A5588" s="4"/>
      <c r="B5588" s="4"/>
    </row>
    <row r="5589" spans="1:2" x14ac:dyDescent="0.15">
      <c r="A5589" s="4"/>
      <c r="B5589" s="4"/>
    </row>
    <row r="5590" spans="1:2" x14ac:dyDescent="0.15">
      <c r="A5590" s="4"/>
      <c r="B5590" s="4"/>
    </row>
    <row r="5591" spans="1:2" x14ac:dyDescent="0.15">
      <c r="A5591" s="4"/>
      <c r="B5591" s="4"/>
    </row>
    <row r="5592" spans="1:2" x14ac:dyDescent="0.15">
      <c r="A5592" s="4"/>
      <c r="B5592" s="4"/>
    </row>
    <row r="5593" spans="1:2" x14ac:dyDescent="0.15">
      <c r="A5593" s="4"/>
      <c r="B5593" s="4"/>
    </row>
    <row r="5594" spans="1:2" x14ac:dyDescent="0.15">
      <c r="A5594" s="4"/>
      <c r="B5594" s="4"/>
    </row>
    <row r="5595" spans="1:2" x14ac:dyDescent="0.15">
      <c r="A5595" s="4"/>
      <c r="B5595" s="4"/>
    </row>
    <row r="5596" spans="1:2" x14ac:dyDescent="0.15">
      <c r="A5596" s="4"/>
      <c r="B5596" s="4"/>
    </row>
    <row r="5597" spans="1:2" x14ac:dyDescent="0.15">
      <c r="A5597" s="4"/>
      <c r="B5597" s="4"/>
    </row>
    <row r="5598" spans="1:2" x14ac:dyDescent="0.15">
      <c r="A5598" s="4"/>
      <c r="B5598" s="4"/>
    </row>
    <row r="5599" spans="1:2" x14ac:dyDescent="0.15">
      <c r="A5599" s="4"/>
      <c r="B5599" s="4"/>
    </row>
    <row r="5600" spans="1:2" x14ac:dyDescent="0.15">
      <c r="A5600" s="4"/>
      <c r="B5600" s="4"/>
    </row>
    <row r="5601" spans="1:2" x14ac:dyDescent="0.15">
      <c r="A5601" s="4"/>
      <c r="B5601" s="4"/>
    </row>
    <row r="5602" spans="1:2" x14ac:dyDescent="0.15">
      <c r="A5602" s="4"/>
      <c r="B5602" s="4"/>
    </row>
    <row r="5603" spans="1:2" x14ac:dyDescent="0.15">
      <c r="A5603" s="4"/>
      <c r="B5603" s="4"/>
    </row>
    <row r="5604" spans="1:2" x14ac:dyDescent="0.15">
      <c r="A5604" s="4"/>
      <c r="B5604" s="4"/>
    </row>
    <row r="5605" spans="1:2" x14ac:dyDescent="0.15">
      <c r="A5605" s="4"/>
      <c r="B5605" s="4"/>
    </row>
    <row r="5606" spans="1:2" x14ac:dyDescent="0.15">
      <c r="A5606" s="4"/>
      <c r="B5606" s="4"/>
    </row>
    <row r="5607" spans="1:2" x14ac:dyDescent="0.15">
      <c r="A5607" s="4"/>
      <c r="B5607" s="4"/>
    </row>
    <row r="5608" spans="1:2" x14ac:dyDescent="0.15">
      <c r="A5608" s="4"/>
      <c r="B5608" s="4"/>
    </row>
    <row r="5609" spans="1:2" x14ac:dyDescent="0.15">
      <c r="A5609" s="4"/>
      <c r="B5609" s="4"/>
    </row>
    <row r="5610" spans="1:2" x14ac:dyDescent="0.15">
      <c r="A5610" s="4"/>
      <c r="B5610" s="4"/>
    </row>
    <row r="5611" spans="1:2" x14ac:dyDescent="0.15">
      <c r="A5611" s="4"/>
      <c r="B5611" s="4"/>
    </row>
    <row r="5612" spans="1:2" x14ac:dyDescent="0.15">
      <c r="A5612" s="4"/>
      <c r="B5612" s="4"/>
    </row>
    <row r="5613" spans="1:2" x14ac:dyDescent="0.15">
      <c r="A5613" s="4"/>
      <c r="B5613" s="4"/>
    </row>
    <row r="5614" spans="1:2" x14ac:dyDescent="0.15">
      <c r="A5614" s="4"/>
      <c r="B5614" s="4"/>
    </row>
    <row r="5615" spans="1:2" x14ac:dyDescent="0.15">
      <c r="A5615" s="4"/>
      <c r="B5615" s="4"/>
    </row>
    <row r="5616" spans="1:2" x14ac:dyDescent="0.15">
      <c r="A5616" s="4"/>
      <c r="B5616" s="4"/>
    </row>
    <row r="5617" spans="1:2" x14ac:dyDescent="0.15">
      <c r="A5617" s="4"/>
      <c r="B5617" s="4"/>
    </row>
    <row r="5618" spans="1:2" x14ac:dyDescent="0.15">
      <c r="A5618" s="4"/>
      <c r="B5618" s="4"/>
    </row>
    <row r="5619" spans="1:2" x14ac:dyDescent="0.15">
      <c r="A5619" s="4"/>
      <c r="B5619" s="4"/>
    </row>
    <row r="5620" spans="1:2" x14ac:dyDescent="0.15">
      <c r="A5620" s="4"/>
      <c r="B5620" s="4"/>
    </row>
    <row r="5621" spans="1:2" x14ac:dyDescent="0.15">
      <c r="A5621" s="4"/>
      <c r="B5621" s="4"/>
    </row>
    <row r="5622" spans="1:2" x14ac:dyDescent="0.15">
      <c r="A5622" s="4"/>
      <c r="B5622" s="4"/>
    </row>
    <row r="5623" spans="1:2" x14ac:dyDescent="0.15">
      <c r="A5623" s="4"/>
      <c r="B5623" s="4"/>
    </row>
    <row r="5624" spans="1:2" x14ac:dyDescent="0.15">
      <c r="A5624" s="4"/>
      <c r="B5624" s="4"/>
    </row>
    <row r="5625" spans="1:2" x14ac:dyDescent="0.15">
      <c r="A5625" s="4"/>
      <c r="B5625" s="4"/>
    </row>
    <row r="5626" spans="1:2" x14ac:dyDescent="0.15">
      <c r="A5626" s="4"/>
      <c r="B5626" s="4"/>
    </row>
    <row r="5627" spans="1:2" x14ac:dyDescent="0.15">
      <c r="A5627" s="4"/>
      <c r="B5627" s="4"/>
    </row>
    <row r="5628" spans="1:2" x14ac:dyDescent="0.15">
      <c r="A5628" s="4"/>
      <c r="B5628" s="4"/>
    </row>
    <row r="5629" spans="1:2" x14ac:dyDescent="0.15">
      <c r="A5629" s="4"/>
      <c r="B5629" s="4"/>
    </row>
    <row r="5630" spans="1:2" x14ac:dyDescent="0.15">
      <c r="A5630" s="4"/>
      <c r="B5630" s="4"/>
    </row>
    <row r="5631" spans="1:2" x14ac:dyDescent="0.15">
      <c r="A5631" s="4"/>
      <c r="B5631" s="4"/>
    </row>
    <row r="5632" spans="1:2" x14ac:dyDescent="0.15">
      <c r="A5632" s="4"/>
      <c r="B5632" s="4"/>
    </row>
    <row r="5633" spans="1:2" x14ac:dyDescent="0.15">
      <c r="A5633" s="4"/>
      <c r="B5633" s="4"/>
    </row>
    <row r="5634" spans="1:2" x14ac:dyDescent="0.15">
      <c r="A5634" s="4"/>
      <c r="B5634" s="4"/>
    </row>
    <row r="5635" spans="1:2" x14ac:dyDescent="0.15">
      <c r="A5635" s="4"/>
      <c r="B5635" s="4"/>
    </row>
    <row r="5636" spans="1:2" x14ac:dyDescent="0.15">
      <c r="A5636" s="4"/>
      <c r="B5636" s="4"/>
    </row>
    <row r="5637" spans="1:2" x14ac:dyDescent="0.15">
      <c r="A5637" s="4"/>
      <c r="B5637" s="4"/>
    </row>
    <row r="5638" spans="1:2" x14ac:dyDescent="0.15">
      <c r="A5638" s="4"/>
      <c r="B5638" s="4"/>
    </row>
    <row r="5639" spans="1:2" x14ac:dyDescent="0.15">
      <c r="A5639" s="4"/>
      <c r="B5639" s="4"/>
    </row>
    <row r="5640" spans="1:2" x14ac:dyDescent="0.15">
      <c r="A5640" s="4"/>
      <c r="B5640" s="4"/>
    </row>
    <row r="5641" spans="1:2" x14ac:dyDescent="0.15">
      <c r="A5641" s="4"/>
      <c r="B5641" s="4"/>
    </row>
    <row r="5642" spans="1:2" x14ac:dyDescent="0.15">
      <c r="A5642" s="4"/>
      <c r="B5642" s="4"/>
    </row>
    <row r="5643" spans="1:2" x14ac:dyDescent="0.15">
      <c r="A5643" s="4"/>
      <c r="B5643" s="4"/>
    </row>
    <row r="5644" spans="1:2" x14ac:dyDescent="0.15">
      <c r="A5644" s="4"/>
      <c r="B5644" s="4"/>
    </row>
    <row r="5645" spans="1:2" x14ac:dyDescent="0.15">
      <c r="A5645" s="4"/>
      <c r="B5645" s="4"/>
    </row>
    <row r="5646" spans="1:2" x14ac:dyDescent="0.15">
      <c r="A5646" s="4"/>
      <c r="B5646" s="4"/>
    </row>
    <row r="5647" spans="1:2" x14ac:dyDescent="0.15">
      <c r="A5647" s="4"/>
      <c r="B5647" s="4"/>
    </row>
    <row r="5648" spans="1:2" x14ac:dyDescent="0.15">
      <c r="A5648" s="4"/>
      <c r="B5648" s="4"/>
    </row>
    <row r="5649" spans="1:2" x14ac:dyDescent="0.15">
      <c r="A5649" s="4"/>
      <c r="B5649" s="4"/>
    </row>
    <row r="5650" spans="1:2" x14ac:dyDescent="0.15">
      <c r="A5650" s="4"/>
      <c r="B5650" s="4"/>
    </row>
    <row r="5651" spans="1:2" x14ac:dyDescent="0.15">
      <c r="A5651" s="4"/>
      <c r="B5651" s="4"/>
    </row>
    <row r="5652" spans="1:2" x14ac:dyDescent="0.15">
      <c r="A5652" s="4"/>
      <c r="B5652" s="4"/>
    </row>
    <row r="5653" spans="1:2" x14ac:dyDescent="0.15">
      <c r="A5653" s="4"/>
      <c r="B5653" s="4"/>
    </row>
    <row r="5654" spans="1:2" x14ac:dyDescent="0.15">
      <c r="A5654" s="4"/>
      <c r="B5654" s="4"/>
    </row>
    <row r="5655" spans="1:2" x14ac:dyDescent="0.15">
      <c r="A5655" s="4"/>
      <c r="B5655" s="4"/>
    </row>
    <row r="5656" spans="1:2" x14ac:dyDescent="0.15">
      <c r="A5656" s="4"/>
      <c r="B5656" s="4"/>
    </row>
    <row r="5657" spans="1:2" x14ac:dyDescent="0.15">
      <c r="A5657" s="4"/>
      <c r="B5657" s="4"/>
    </row>
    <row r="5658" spans="1:2" x14ac:dyDescent="0.15">
      <c r="A5658" s="4"/>
      <c r="B5658" s="4"/>
    </row>
    <row r="5659" spans="1:2" x14ac:dyDescent="0.15">
      <c r="A5659" s="4"/>
      <c r="B5659" s="4"/>
    </row>
    <row r="5660" spans="1:2" x14ac:dyDescent="0.15">
      <c r="A5660" s="4"/>
      <c r="B5660" s="4"/>
    </row>
    <row r="5661" spans="1:2" x14ac:dyDescent="0.15">
      <c r="A5661" s="4"/>
      <c r="B5661" s="4"/>
    </row>
    <row r="5662" spans="1:2" x14ac:dyDescent="0.15">
      <c r="A5662" s="4"/>
      <c r="B5662" s="4"/>
    </row>
    <row r="5663" spans="1:2" x14ac:dyDescent="0.15">
      <c r="A5663" s="4"/>
      <c r="B5663" s="4"/>
    </row>
    <row r="5664" spans="1:2" x14ac:dyDescent="0.15">
      <c r="A5664" s="4"/>
      <c r="B5664" s="4"/>
    </row>
    <row r="5665" spans="1:2" x14ac:dyDescent="0.15">
      <c r="A5665" s="4"/>
      <c r="B5665" s="4"/>
    </row>
    <row r="5666" spans="1:2" x14ac:dyDescent="0.15">
      <c r="A5666" s="4"/>
      <c r="B5666" s="4"/>
    </row>
    <row r="5667" spans="1:2" x14ac:dyDescent="0.15">
      <c r="A5667" s="4"/>
      <c r="B5667" s="4"/>
    </row>
    <row r="5668" spans="1:2" x14ac:dyDescent="0.15">
      <c r="A5668" s="4"/>
      <c r="B5668" s="4"/>
    </row>
    <row r="5669" spans="1:2" x14ac:dyDescent="0.15">
      <c r="A5669" s="4"/>
      <c r="B5669" s="4"/>
    </row>
    <row r="5670" spans="1:2" x14ac:dyDescent="0.15">
      <c r="A5670" s="4"/>
      <c r="B5670" s="4"/>
    </row>
    <row r="5671" spans="1:2" x14ac:dyDescent="0.15">
      <c r="A5671" s="4"/>
      <c r="B5671" s="4"/>
    </row>
    <row r="5672" spans="1:2" x14ac:dyDescent="0.15">
      <c r="A5672" s="4"/>
      <c r="B5672" s="4"/>
    </row>
    <row r="5673" spans="1:2" x14ac:dyDescent="0.15">
      <c r="A5673" s="4"/>
      <c r="B5673" s="4"/>
    </row>
    <row r="5674" spans="1:2" x14ac:dyDescent="0.15">
      <c r="A5674" s="4"/>
      <c r="B5674" s="4"/>
    </row>
    <row r="5675" spans="1:2" x14ac:dyDescent="0.15">
      <c r="A5675" s="4"/>
      <c r="B5675" s="4"/>
    </row>
    <row r="5676" spans="1:2" x14ac:dyDescent="0.15">
      <c r="A5676" s="4"/>
      <c r="B5676" s="4"/>
    </row>
    <row r="5677" spans="1:2" x14ac:dyDescent="0.15">
      <c r="A5677" s="4"/>
      <c r="B5677" s="4"/>
    </row>
    <row r="5678" spans="1:2" x14ac:dyDescent="0.15">
      <c r="A5678" s="4"/>
      <c r="B5678" s="4"/>
    </row>
    <row r="5679" spans="1:2" x14ac:dyDescent="0.15">
      <c r="A5679" s="4"/>
      <c r="B5679" s="4"/>
    </row>
    <row r="5680" spans="1:2" x14ac:dyDescent="0.15">
      <c r="A5680" s="4"/>
      <c r="B5680" s="4"/>
    </row>
    <row r="5681" spans="1:2" x14ac:dyDescent="0.15">
      <c r="A5681" s="4"/>
      <c r="B5681" s="4"/>
    </row>
    <row r="5682" spans="1:2" x14ac:dyDescent="0.15">
      <c r="A5682" s="4"/>
      <c r="B5682" s="4"/>
    </row>
    <row r="5683" spans="1:2" x14ac:dyDescent="0.15">
      <c r="A5683" s="4"/>
      <c r="B5683" s="4"/>
    </row>
    <row r="5684" spans="1:2" x14ac:dyDescent="0.15">
      <c r="A5684" s="4"/>
      <c r="B5684" s="4"/>
    </row>
    <row r="5685" spans="1:2" x14ac:dyDescent="0.15">
      <c r="A5685" s="4"/>
      <c r="B5685" s="4"/>
    </row>
    <row r="5686" spans="1:2" x14ac:dyDescent="0.15">
      <c r="A5686" s="4"/>
      <c r="B5686" s="4"/>
    </row>
    <row r="5687" spans="1:2" x14ac:dyDescent="0.15">
      <c r="A5687" s="4"/>
      <c r="B5687" s="4"/>
    </row>
    <row r="5688" spans="1:2" x14ac:dyDescent="0.15">
      <c r="A5688" s="4"/>
      <c r="B5688" s="4"/>
    </row>
    <row r="5689" spans="1:2" x14ac:dyDescent="0.15">
      <c r="A5689" s="4"/>
      <c r="B5689" s="4"/>
    </row>
    <row r="5690" spans="1:2" x14ac:dyDescent="0.15">
      <c r="A5690" s="4"/>
      <c r="B5690" s="4"/>
    </row>
    <row r="5691" spans="1:2" x14ac:dyDescent="0.15">
      <c r="A5691" s="4"/>
      <c r="B5691" s="4"/>
    </row>
    <row r="5692" spans="1:2" x14ac:dyDescent="0.15">
      <c r="A5692" s="4"/>
      <c r="B5692" s="4"/>
    </row>
    <row r="5693" spans="1:2" x14ac:dyDescent="0.15">
      <c r="A5693" s="4"/>
      <c r="B5693" s="4"/>
    </row>
    <row r="5694" spans="1:2" x14ac:dyDescent="0.15">
      <c r="A5694" s="4"/>
      <c r="B5694" s="4"/>
    </row>
    <row r="5695" spans="1:2" x14ac:dyDescent="0.15">
      <c r="A5695" s="4"/>
      <c r="B5695" s="4"/>
    </row>
    <row r="5696" spans="1:2" x14ac:dyDescent="0.15">
      <c r="A5696" s="4"/>
      <c r="B5696" s="4"/>
    </row>
    <row r="5697" spans="1:2" x14ac:dyDescent="0.15">
      <c r="A5697" s="4"/>
      <c r="B5697" s="4"/>
    </row>
    <row r="5698" spans="1:2" x14ac:dyDescent="0.15">
      <c r="A5698" s="4"/>
      <c r="B5698" s="4"/>
    </row>
    <row r="5699" spans="1:2" x14ac:dyDescent="0.15">
      <c r="A5699" s="4"/>
      <c r="B5699" s="4"/>
    </row>
    <row r="5700" spans="1:2" x14ac:dyDescent="0.15">
      <c r="A5700" s="4"/>
      <c r="B5700" s="4"/>
    </row>
    <row r="5701" spans="1:2" x14ac:dyDescent="0.15">
      <c r="A5701" s="4"/>
      <c r="B5701" s="4"/>
    </row>
    <row r="5702" spans="1:2" x14ac:dyDescent="0.15">
      <c r="A5702" s="4"/>
      <c r="B5702" s="4"/>
    </row>
    <row r="5703" spans="1:2" x14ac:dyDescent="0.15">
      <c r="A5703" s="4"/>
      <c r="B5703" s="4"/>
    </row>
    <row r="5704" spans="1:2" x14ac:dyDescent="0.15">
      <c r="A5704" s="4"/>
      <c r="B5704" s="4"/>
    </row>
    <row r="5705" spans="1:2" x14ac:dyDescent="0.15">
      <c r="A5705" s="4"/>
      <c r="B5705" s="4"/>
    </row>
    <row r="5706" spans="1:2" x14ac:dyDescent="0.15">
      <c r="A5706" s="4"/>
      <c r="B5706" s="4"/>
    </row>
    <row r="5707" spans="1:2" x14ac:dyDescent="0.15">
      <c r="A5707" s="4"/>
      <c r="B5707" s="4"/>
    </row>
    <row r="5708" spans="1:2" x14ac:dyDescent="0.15">
      <c r="A5708" s="4"/>
      <c r="B5708" s="4"/>
    </row>
    <row r="5709" spans="1:2" x14ac:dyDescent="0.15">
      <c r="A5709" s="4"/>
      <c r="B5709" s="4"/>
    </row>
    <row r="5710" spans="1:2" x14ac:dyDescent="0.15">
      <c r="A5710" s="4"/>
      <c r="B5710" s="4"/>
    </row>
    <row r="5711" spans="1:2" x14ac:dyDescent="0.15">
      <c r="A5711" s="4"/>
      <c r="B5711" s="4"/>
    </row>
    <row r="5712" spans="1:2" x14ac:dyDescent="0.15">
      <c r="A5712" s="4"/>
      <c r="B5712" s="4"/>
    </row>
    <row r="5713" spans="1:2" x14ac:dyDescent="0.15">
      <c r="A5713" s="4"/>
      <c r="B5713" s="4"/>
    </row>
    <row r="5714" spans="1:2" x14ac:dyDescent="0.15">
      <c r="A5714" s="4"/>
      <c r="B5714" s="4"/>
    </row>
    <row r="5715" spans="1:2" x14ac:dyDescent="0.15">
      <c r="A5715" s="4"/>
      <c r="B5715" s="4"/>
    </row>
    <row r="5716" spans="1:2" x14ac:dyDescent="0.15">
      <c r="A5716" s="4"/>
      <c r="B5716" s="4"/>
    </row>
    <row r="5717" spans="1:2" x14ac:dyDescent="0.15">
      <c r="A5717" s="4"/>
      <c r="B5717" s="4"/>
    </row>
    <row r="5718" spans="1:2" x14ac:dyDescent="0.15">
      <c r="A5718" s="4"/>
      <c r="B5718" s="4"/>
    </row>
    <row r="5719" spans="1:2" x14ac:dyDescent="0.15">
      <c r="A5719" s="4"/>
      <c r="B5719" s="4"/>
    </row>
    <row r="5720" spans="1:2" x14ac:dyDescent="0.15">
      <c r="A5720" s="4"/>
      <c r="B5720" s="4"/>
    </row>
    <row r="5721" spans="1:2" x14ac:dyDescent="0.15">
      <c r="A5721" s="4"/>
      <c r="B5721" s="4"/>
    </row>
    <row r="5722" spans="1:2" x14ac:dyDescent="0.15">
      <c r="A5722" s="4"/>
      <c r="B5722" s="4"/>
    </row>
    <row r="5723" spans="1:2" x14ac:dyDescent="0.15">
      <c r="A5723" s="4"/>
      <c r="B5723" s="4"/>
    </row>
    <row r="5724" spans="1:2" x14ac:dyDescent="0.15">
      <c r="A5724" s="4"/>
      <c r="B5724" s="4"/>
    </row>
    <row r="5725" spans="1:2" x14ac:dyDescent="0.15">
      <c r="A5725" s="4"/>
      <c r="B5725" s="4"/>
    </row>
    <row r="5726" spans="1:2" x14ac:dyDescent="0.15">
      <c r="A5726" s="4"/>
      <c r="B5726" s="4"/>
    </row>
    <row r="5727" spans="1:2" x14ac:dyDescent="0.15">
      <c r="A5727" s="4"/>
      <c r="B5727" s="4"/>
    </row>
    <row r="5728" spans="1:2" x14ac:dyDescent="0.15">
      <c r="A5728" s="4"/>
      <c r="B5728" s="4"/>
    </row>
    <row r="5729" spans="1:2" x14ac:dyDescent="0.15">
      <c r="A5729" s="4"/>
      <c r="B5729" s="4"/>
    </row>
    <row r="5730" spans="1:2" x14ac:dyDescent="0.15">
      <c r="A5730" s="4"/>
      <c r="B5730" s="4"/>
    </row>
    <row r="5731" spans="1:2" x14ac:dyDescent="0.15">
      <c r="A5731" s="4"/>
      <c r="B5731" s="4"/>
    </row>
    <row r="5732" spans="1:2" x14ac:dyDescent="0.15">
      <c r="A5732" s="4"/>
      <c r="B5732" s="4"/>
    </row>
    <row r="5733" spans="1:2" x14ac:dyDescent="0.15">
      <c r="A5733" s="4"/>
      <c r="B5733" s="4"/>
    </row>
    <row r="5734" spans="1:2" x14ac:dyDescent="0.15">
      <c r="A5734" s="4"/>
      <c r="B5734" s="4"/>
    </row>
    <row r="5735" spans="1:2" x14ac:dyDescent="0.15">
      <c r="A5735" s="4"/>
      <c r="B5735" s="4"/>
    </row>
    <row r="5736" spans="1:2" x14ac:dyDescent="0.15">
      <c r="A5736" s="4"/>
      <c r="B5736" s="4"/>
    </row>
    <row r="5737" spans="1:2" x14ac:dyDescent="0.15">
      <c r="A5737" s="4"/>
      <c r="B5737" s="4"/>
    </row>
    <row r="5738" spans="1:2" x14ac:dyDescent="0.15">
      <c r="A5738" s="4"/>
      <c r="B5738" s="4"/>
    </row>
    <row r="5739" spans="1:2" x14ac:dyDescent="0.15">
      <c r="A5739" s="4"/>
      <c r="B5739" s="4"/>
    </row>
    <row r="5740" spans="1:2" x14ac:dyDescent="0.15">
      <c r="A5740" s="4"/>
      <c r="B5740" s="4"/>
    </row>
    <row r="5741" spans="1:2" x14ac:dyDescent="0.15">
      <c r="A5741" s="4"/>
      <c r="B5741" s="4"/>
    </row>
    <row r="5742" spans="1:2" x14ac:dyDescent="0.15">
      <c r="A5742" s="4"/>
      <c r="B5742" s="4"/>
    </row>
    <row r="5743" spans="1:2" x14ac:dyDescent="0.15">
      <c r="A5743" s="4"/>
      <c r="B5743" s="4"/>
    </row>
    <row r="5744" spans="1:2" x14ac:dyDescent="0.15">
      <c r="A5744" s="4"/>
      <c r="B5744" s="4"/>
    </row>
    <row r="5745" spans="1:2" x14ac:dyDescent="0.15">
      <c r="A5745" s="4"/>
      <c r="B5745" s="4"/>
    </row>
    <row r="5746" spans="1:2" x14ac:dyDescent="0.15">
      <c r="A5746" s="4"/>
      <c r="B5746" s="4"/>
    </row>
    <row r="5747" spans="1:2" x14ac:dyDescent="0.15">
      <c r="A5747" s="4"/>
      <c r="B5747" s="4"/>
    </row>
    <row r="5748" spans="1:2" x14ac:dyDescent="0.15">
      <c r="A5748" s="4"/>
      <c r="B5748" s="4"/>
    </row>
    <row r="5749" spans="1:2" x14ac:dyDescent="0.15">
      <c r="A5749" s="4"/>
      <c r="B5749" s="4"/>
    </row>
    <row r="5750" spans="1:2" x14ac:dyDescent="0.15">
      <c r="A5750" s="4"/>
      <c r="B5750" s="4"/>
    </row>
    <row r="5751" spans="1:2" x14ac:dyDescent="0.15">
      <c r="A5751" s="4"/>
      <c r="B5751" s="4"/>
    </row>
    <row r="5752" spans="1:2" x14ac:dyDescent="0.15">
      <c r="A5752" s="4"/>
      <c r="B5752" s="4"/>
    </row>
    <row r="5753" spans="1:2" x14ac:dyDescent="0.15">
      <c r="A5753" s="4"/>
      <c r="B5753" s="4"/>
    </row>
    <row r="5754" spans="1:2" x14ac:dyDescent="0.15">
      <c r="A5754" s="4"/>
      <c r="B5754" s="4"/>
    </row>
    <row r="5755" spans="1:2" x14ac:dyDescent="0.15">
      <c r="A5755" s="4"/>
      <c r="B5755" s="4"/>
    </row>
    <row r="5756" spans="1:2" x14ac:dyDescent="0.15">
      <c r="A5756" s="4"/>
      <c r="B5756" s="4"/>
    </row>
    <row r="5757" spans="1:2" x14ac:dyDescent="0.15">
      <c r="A5757" s="4"/>
      <c r="B5757" s="4"/>
    </row>
    <row r="5758" spans="1:2" x14ac:dyDescent="0.15">
      <c r="A5758" s="4"/>
      <c r="B5758" s="4"/>
    </row>
    <row r="5759" spans="1:2" x14ac:dyDescent="0.15">
      <c r="A5759" s="4"/>
      <c r="B5759" s="4"/>
    </row>
    <row r="5760" spans="1:2" x14ac:dyDescent="0.15">
      <c r="A5760" s="4"/>
      <c r="B5760" s="4"/>
    </row>
    <row r="5761" spans="1:2" x14ac:dyDescent="0.15">
      <c r="A5761" s="4"/>
      <c r="B5761" s="4"/>
    </row>
    <row r="5762" spans="1:2" x14ac:dyDescent="0.15">
      <c r="A5762" s="4"/>
      <c r="B5762" s="4"/>
    </row>
    <row r="5763" spans="1:2" x14ac:dyDescent="0.15">
      <c r="A5763" s="4"/>
      <c r="B5763" s="4"/>
    </row>
    <row r="5764" spans="1:2" x14ac:dyDescent="0.15">
      <c r="A5764" s="4"/>
      <c r="B5764" s="4"/>
    </row>
    <row r="5765" spans="1:2" x14ac:dyDescent="0.15">
      <c r="A5765" s="4"/>
      <c r="B5765" s="4"/>
    </row>
    <row r="5766" spans="1:2" x14ac:dyDescent="0.15">
      <c r="A5766" s="4"/>
      <c r="B5766" s="4"/>
    </row>
    <row r="5767" spans="1:2" x14ac:dyDescent="0.15">
      <c r="A5767" s="4"/>
      <c r="B5767" s="4"/>
    </row>
    <row r="5768" spans="1:2" x14ac:dyDescent="0.15">
      <c r="A5768" s="4"/>
      <c r="B5768" s="4"/>
    </row>
    <row r="5769" spans="1:2" x14ac:dyDescent="0.15">
      <c r="A5769" s="4"/>
      <c r="B5769" s="4"/>
    </row>
    <row r="5770" spans="1:2" x14ac:dyDescent="0.15">
      <c r="A5770" s="4"/>
      <c r="B5770" s="4"/>
    </row>
    <row r="5771" spans="1:2" x14ac:dyDescent="0.15">
      <c r="A5771" s="4"/>
      <c r="B5771" s="4"/>
    </row>
    <row r="5772" spans="1:2" x14ac:dyDescent="0.15">
      <c r="A5772" s="4"/>
      <c r="B5772" s="4"/>
    </row>
    <row r="5773" spans="1:2" x14ac:dyDescent="0.15">
      <c r="A5773" s="4"/>
      <c r="B5773" s="4"/>
    </row>
    <row r="5774" spans="1:2" x14ac:dyDescent="0.15">
      <c r="A5774" s="4"/>
      <c r="B5774" s="4"/>
    </row>
    <row r="5775" spans="1:2" x14ac:dyDescent="0.15">
      <c r="A5775" s="4"/>
      <c r="B5775" s="4"/>
    </row>
    <row r="5776" spans="1:2" x14ac:dyDescent="0.15">
      <c r="A5776" s="4"/>
      <c r="B5776" s="4"/>
    </row>
    <row r="5777" spans="1:2" x14ac:dyDescent="0.15">
      <c r="A5777" s="4"/>
      <c r="B5777" s="4"/>
    </row>
    <row r="5778" spans="1:2" x14ac:dyDescent="0.15">
      <c r="A5778" s="4"/>
      <c r="B5778" s="4"/>
    </row>
    <row r="5779" spans="1:2" x14ac:dyDescent="0.15">
      <c r="A5779" s="4"/>
      <c r="B5779" s="4"/>
    </row>
    <row r="5780" spans="1:2" x14ac:dyDescent="0.15">
      <c r="A5780" s="4"/>
      <c r="B5780" s="4"/>
    </row>
    <row r="5781" spans="1:2" x14ac:dyDescent="0.15">
      <c r="A5781" s="4"/>
      <c r="B5781" s="4"/>
    </row>
    <row r="5782" spans="1:2" x14ac:dyDescent="0.15">
      <c r="A5782" s="4"/>
      <c r="B5782" s="4"/>
    </row>
    <row r="5783" spans="1:2" x14ac:dyDescent="0.15">
      <c r="A5783" s="4"/>
      <c r="B5783" s="4"/>
    </row>
    <row r="5784" spans="1:2" x14ac:dyDescent="0.15">
      <c r="A5784" s="4"/>
      <c r="B5784" s="4"/>
    </row>
    <row r="5785" spans="1:2" x14ac:dyDescent="0.15">
      <c r="A5785" s="4"/>
      <c r="B5785" s="4"/>
    </row>
    <row r="5786" spans="1:2" x14ac:dyDescent="0.15">
      <c r="A5786" s="4"/>
      <c r="B5786" s="4"/>
    </row>
    <row r="5787" spans="1:2" x14ac:dyDescent="0.15">
      <c r="A5787" s="4"/>
      <c r="B5787" s="4"/>
    </row>
    <row r="5788" spans="1:2" x14ac:dyDescent="0.15">
      <c r="A5788" s="4"/>
      <c r="B5788" s="4"/>
    </row>
    <row r="5789" spans="1:2" x14ac:dyDescent="0.15">
      <c r="A5789" s="4"/>
      <c r="B5789" s="4"/>
    </row>
    <row r="5790" spans="1:2" x14ac:dyDescent="0.15">
      <c r="A5790" s="4"/>
      <c r="B5790" s="4"/>
    </row>
    <row r="5791" spans="1:2" x14ac:dyDescent="0.15">
      <c r="A5791" s="4"/>
      <c r="B5791" s="4"/>
    </row>
    <row r="5792" spans="1:2" x14ac:dyDescent="0.15">
      <c r="A5792" s="4"/>
      <c r="B5792" s="4"/>
    </row>
    <row r="5793" spans="1:2" x14ac:dyDescent="0.15">
      <c r="A5793" s="4"/>
      <c r="B5793" s="4"/>
    </row>
    <row r="5794" spans="1:2" x14ac:dyDescent="0.15">
      <c r="A5794" s="4"/>
      <c r="B5794" s="4"/>
    </row>
    <row r="5795" spans="1:2" x14ac:dyDescent="0.15">
      <c r="A5795" s="4"/>
      <c r="B5795" s="4"/>
    </row>
    <row r="5796" spans="1:2" x14ac:dyDescent="0.15">
      <c r="A5796" s="4"/>
      <c r="B5796" s="4"/>
    </row>
    <row r="5797" spans="1:2" x14ac:dyDescent="0.15">
      <c r="A5797" s="4"/>
      <c r="B5797" s="4"/>
    </row>
    <row r="5798" spans="1:2" x14ac:dyDescent="0.15">
      <c r="A5798" s="4"/>
      <c r="B5798" s="4"/>
    </row>
    <row r="5799" spans="1:2" x14ac:dyDescent="0.15">
      <c r="A5799" s="4"/>
      <c r="B5799" s="4"/>
    </row>
    <row r="5800" spans="1:2" x14ac:dyDescent="0.15">
      <c r="A5800" s="4"/>
      <c r="B5800" s="4"/>
    </row>
    <row r="5801" spans="1:2" x14ac:dyDescent="0.15">
      <c r="A5801" s="4"/>
      <c r="B5801" s="4"/>
    </row>
    <row r="5802" spans="1:2" x14ac:dyDescent="0.15">
      <c r="A5802" s="4"/>
      <c r="B5802" s="4"/>
    </row>
    <row r="5803" spans="1:2" x14ac:dyDescent="0.15">
      <c r="A5803" s="4"/>
      <c r="B5803" s="4"/>
    </row>
    <row r="5804" spans="1:2" x14ac:dyDescent="0.15">
      <c r="A5804" s="4"/>
      <c r="B5804" s="4"/>
    </row>
    <row r="5805" spans="1:2" x14ac:dyDescent="0.15">
      <c r="A5805" s="4"/>
      <c r="B5805" s="4"/>
    </row>
    <row r="5806" spans="1:2" x14ac:dyDescent="0.15">
      <c r="A5806" s="4"/>
      <c r="B5806" s="4"/>
    </row>
    <row r="5807" spans="1:2" x14ac:dyDescent="0.15">
      <c r="A5807" s="4"/>
      <c r="B5807" s="4"/>
    </row>
    <row r="5808" spans="1:2" x14ac:dyDescent="0.15">
      <c r="A5808" s="4"/>
      <c r="B5808" s="4"/>
    </row>
    <row r="5809" spans="1:2" x14ac:dyDescent="0.15">
      <c r="A5809" s="4"/>
      <c r="B5809" s="4"/>
    </row>
    <row r="5810" spans="1:2" x14ac:dyDescent="0.15">
      <c r="A5810" s="4"/>
      <c r="B5810" s="4"/>
    </row>
    <row r="5811" spans="1:2" x14ac:dyDescent="0.15">
      <c r="A5811" s="4"/>
      <c r="B5811" s="4"/>
    </row>
    <row r="5812" spans="1:2" x14ac:dyDescent="0.15">
      <c r="A5812" s="4"/>
      <c r="B5812" s="4"/>
    </row>
    <row r="5813" spans="1:2" x14ac:dyDescent="0.15">
      <c r="A5813" s="4"/>
      <c r="B5813" s="4"/>
    </row>
    <row r="5814" spans="1:2" x14ac:dyDescent="0.15">
      <c r="A5814" s="4"/>
      <c r="B5814" s="4"/>
    </row>
    <row r="5815" spans="1:2" x14ac:dyDescent="0.15">
      <c r="A5815" s="4"/>
      <c r="B5815" s="4"/>
    </row>
    <row r="5816" spans="1:2" x14ac:dyDescent="0.15">
      <c r="A5816" s="4"/>
      <c r="B5816" s="4"/>
    </row>
    <row r="5817" spans="1:2" x14ac:dyDescent="0.15">
      <c r="A5817" s="4"/>
      <c r="B5817" s="4"/>
    </row>
    <row r="5818" spans="1:2" x14ac:dyDescent="0.15">
      <c r="A5818" s="4"/>
      <c r="B5818" s="4"/>
    </row>
    <row r="5819" spans="1:2" x14ac:dyDescent="0.15">
      <c r="A5819" s="4"/>
      <c r="B5819" s="4"/>
    </row>
    <row r="5820" spans="1:2" x14ac:dyDescent="0.15">
      <c r="A5820" s="4"/>
      <c r="B5820" s="4"/>
    </row>
    <row r="5821" spans="1:2" x14ac:dyDescent="0.15">
      <c r="A5821" s="4"/>
      <c r="B5821" s="4"/>
    </row>
    <row r="5822" spans="1:2" x14ac:dyDescent="0.15">
      <c r="A5822" s="4"/>
      <c r="B5822" s="4"/>
    </row>
    <row r="5823" spans="1:2" x14ac:dyDescent="0.15">
      <c r="A5823" s="4"/>
      <c r="B5823" s="4"/>
    </row>
    <row r="5824" spans="1:2" x14ac:dyDescent="0.15">
      <c r="A5824" s="4"/>
      <c r="B5824" s="4"/>
    </row>
    <row r="5825" spans="1:2" x14ac:dyDescent="0.15">
      <c r="A5825" s="4"/>
      <c r="B5825" s="4"/>
    </row>
    <row r="5826" spans="1:2" x14ac:dyDescent="0.15">
      <c r="A5826" s="4"/>
      <c r="B5826" s="4"/>
    </row>
    <row r="5827" spans="1:2" x14ac:dyDescent="0.15">
      <c r="A5827" s="4"/>
      <c r="B5827" s="4"/>
    </row>
    <row r="5828" spans="1:2" x14ac:dyDescent="0.15">
      <c r="A5828" s="4"/>
      <c r="B5828" s="4"/>
    </row>
    <row r="5829" spans="1:2" x14ac:dyDescent="0.15">
      <c r="A5829" s="4"/>
      <c r="B5829" s="4"/>
    </row>
    <row r="5830" spans="1:2" x14ac:dyDescent="0.15">
      <c r="A5830" s="4"/>
      <c r="B5830" s="4"/>
    </row>
    <row r="5831" spans="1:2" x14ac:dyDescent="0.15">
      <c r="A5831" s="4"/>
      <c r="B5831" s="4"/>
    </row>
    <row r="5832" spans="1:2" x14ac:dyDescent="0.15">
      <c r="A5832" s="4"/>
      <c r="B5832" s="4"/>
    </row>
    <row r="5833" spans="1:2" x14ac:dyDescent="0.15">
      <c r="A5833" s="4"/>
      <c r="B5833" s="4"/>
    </row>
    <row r="5834" spans="1:2" x14ac:dyDescent="0.15">
      <c r="A5834" s="4"/>
      <c r="B5834" s="4"/>
    </row>
    <row r="5835" spans="1:2" x14ac:dyDescent="0.15">
      <c r="A5835" s="4"/>
      <c r="B5835" s="4"/>
    </row>
    <row r="5836" spans="1:2" x14ac:dyDescent="0.15">
      <c r="A5836" s="4"/>
      <c r="B5836" s="4"/>
    </row>
    <row r="5837" spans="1:2" x14ac:dyDescent="0.15">
      <c r="A5837" s="4"/>
      <c r="B5837" s="4"/>
    </row>
    <row r="5838" spans="1:2" x14ac:dyDescent="0.15">
      <c r="A5838" s="4"/>
      <c r="B5838" s="4"/>
    </row>
    <row r="5839" spans="1:2" x14ac:dyDescent="0.15">
      <c r="A5839" s="4"/>
      <c r="B5839" s="4"/>
    </row>
    <row r="5840" spans="1:2" x14ac:dyDescent="0.15">
      <c r="A5840" s="4"/>
      <c r="B5840" s="4"/>
    </row>
    <row r="5841" spans="1:2" x14ac:dyDescent="0.15">
      <c r="A5841" s="4"/>
      <c r="B5841" s="4"/>
    </row>
    <row r="5842" spans="1:2" x14ac:dyDescent="0.15">
      <c r="A5842" s="4"/>
      <c r="B5842" s="4"/>
    </row>
    <row r="5843" spans="1:2" x14ac:dyDescent="0.15">
      <c r="A5843" s="4"/>
      <c r="B5843" s="4"/>
    </row>
    <row r="5844" spans="1:2" x14ac:dyDescent="0.15">
      <c r="A5844" s="4"/>
      <c r="B5844" s="4"/>
    </row>
    <row r="5845" spans="1:2" x14ac:dyDescent="0.15">
      <c r="A5845" s="4"/>
      <c r="B5845" s="4"/>
    </row>
    <row r="5846" spans="1:2" x14ac:dyDescent="0.15">
      <c r="A5846" s="4"/>
      <c r="B5846" s="4"/>
    </row>
    <row r="5847" spans="1:2" x14ac:dyDescent="0.15">
      <c r="A5847" s="4"/>
      <c r="B5847" s="4"/>
    </row>
    <row r="5848" spans="1:2" x14ac:dyDescent="0.15">
      <c r="A5848" s="4"/>
      <c r="B5848" s="4"/>
    </row>
    <row r="5849" spans="1:2" x14ac:dyDescent="0.15">
      <c r="A5849" s="4"/>
      <c r="B5849" s="4"/>
    </row>
    <row r="5850" spans="1:2" x14ac:dyDescent="0.15">
      <c r="A5850" s="4"/>
      <c r="B5850" s="4"/>
    </row>
    <row r="5851" spans="1:2" x14ac:dyDescent="0.15">
      <c r="A5851" s="4"/>
      <c r="B5851" s="4"/>
    </row>
    <row r="5852" spans="1:2" x14ac:dyDescent="0.15">
      <c r="A5852" s="4"/>
      <c r="B5852" s="4"/>
    </row>
    <row r="5853" spans="1:2" x14ac:dyDescent="0.15">
      <c r="A5853" s="4"/>
      <c r="B5853" s="4"/>
    </row>
    <row r="5854" spans="1:2" x14ac:dyDescent="0.15">
      <c r="A5854" s="4"/>
      <c r="B5854" s="4"/>
    </row>
    <row r="5855" spans="1:2" x14ac:dyDescent="0.15">
      <c r="A5855" s="4"/>
      <c r="B5855" s="4"/>
    </row>
    <row r="5856" spans="1:2" x14ac:dyDescent="0.15">
      <c r="A5856" s="4"/>
      <c r="B5856" s="4"/>
    </row>
    <row r="5857" spans="1:2" x14ac:dyDescent="0.15">
      <c r="A5857" s="4"/>
      <c r="B5857" s="4"/>
    </row>
    <row r="5858" spans="1:2" x14ac:dyDescent="0.15">
      <c r="A5858" s="4"/>
      <c r="B5858" s="4"/>
    </row>
    <row r="5859" spans="1:2" x14ac:dyDescent="0.15">
      <c r="A5859" s="4"/>
      <c r="B5859" s="4"/>
    </row>
    <row r="5860" spans="1:2" x14ac:dyDescent="0.15">
      <c r="A5860" s="4"/>
      <c r="B5860" s="4"/>
    </row>
    <row r="5861" spans="1:2" x14ac:dyDescent="0.15">
      <c r="A5861" s="4"/>
      <c r="B5861" s="4"/>
    </row>
    <row r="5862" spans="1:2" x14ac:dyDescent="0.15">
      <c r="A5862" s="4"/>
      <c r="B5862" s="4"/>
    </row>
    <row r="5863" spans="1:2" x14ac:dyDescent="0.15">
      <c r="A5863" s="4"/>
      <c r="B5863" s="4"/>
    </row>
    <row r="5864" spans="1:2" x14ac:dyDescent="0.15">
      <c r="A5864" s="4"/>
      <c r="B5864" s="4"/>
    </row>
    <row r="5865" spans="1:2" x14ac:dyDescent="0.15">
      <c r="A5865" s="4"/>
      <c r="B5865" s="4"/>
    </row>
    <row r="5866" spans="1:2" x14ac:dyDescent="0.15">
      <c r="A5866" s="4"/>
      <c r="B5866" s="4"/>
    </row>
    <row r="5867" spans="1:2" x14ac:dyDescent="0.15">
      <c r="A5867" s="4"/>
      <c r="B5867" s="4"/>
    </row>
    <row r="5868" spans="1:2" x14ac:dyDescent="0.15">
      <c r="A5868" s="4"/>
      <c r="B5868" s="4"/>
    </row>
    <row r="5869" spans="1:2" x14ac:dyDescent="0.15">
      <c r="A5869" s="4"/>
      <c r="B5869" s="4"/>
    </row>
    <row r="5870" spans="1:2" x14ac:dyDescent="0.15">
      <c r="A5870" s="4"/>
      <c r="B5870" s="4"/>
    </row>
    <row r="5871" spans="1:2" x14ac:dyDescent="0.15">
      <c r="A5871" s="4"/>
      <c r="B5871" s="4"/>
    </row>
    <row r="5872" spans="1:2" x14ac:dyDescent="0.15">
      <c r="A5872" s="4"/>
      <c r="B5872" s="4"/>
    </row>
    <row r="5873" spans="1:2" x14ac:dyDescent="0.15">
      <c r="A5873" s="4"/>
      <c r="B5873" s="4"/>
    </row>
    <row r="5874" spans="1:2" x14ac:dyDescent="0.15">
      <c r="A5874" s="4"/>
      <c r="B5874" s="4"/>
    </row>
    <row r="5875" spans="1:2" x14ac:dyDescent="0.15">
      <c r="A5875" s="4"/>
      <c r="B5875" s="4"/>
    </row>
    <row r="5876" spans="1:2" x14ac:dyDescent="0.15">
      <c r="A5876" s="4"/>
      <c r="B5876" s="4"/>
    </row>
    <row r="5877" spans="1:2" x14ac:dyDescent="0.15">
      <c r="A5877" s="4"/>
      <c r="B5877" s="4"/>
    </row>
    <row r="5878" spans="1:2" x14ac:dyDescent="0.15">
      <c r="A5878" s="4"/>
      <c r="B5878" s="4"/>
    </row>
    <row r="5879" spans="1:2" x14ac:dyDescent="0.15">
      <c r="A5879" s="4"/>
      <c r="B5879" s="4"/>
    </row>
    <row r="5880" spans="1:2" x14ac:dyDescent="0.15">
      <c r="A5880" s="4"/>
      <c r="B5880" s="4"/>
    </row>
    <row r="5881" spans="1:2" x14ac:dyDescent="0.15">
      <c r="A5881" s="4"/>
      <c r="B5881" s="4"/>
    </row>
    <row r="5882" spans="1:2" x14ac:dyDescent="0.15">
      <c r="A5882" s="4"/>
      <c r="B5882" s="4"/>
    </row>
    <row r="5883" spans="1:2" x14ac:dyDescent="0.15">
      <c r="A5883" s="4"/>
      <c r="B5883" s="4"/>
    </row>
    <row r="5884" spans="1:2" x14ac:dyDescent="0.15">
      <c r="A5884" s="4"/>
      <c r="B5884" s="4"/>
    </row>
    <row r="5885" spans="1:2" x14ac:dyDescent="0.15">
      <c r="A5885" s="4"/>
      <c r="B5885" s="4"/>
    </row>
    <row r="5886" spans="1:2" x14ac:dyDescent="0.15">
      <c r="A5886" s="4"/>
      <c r="B5886" s="4"/>
    </row>
    <row r="5887" spans="1:2" x14ac:dyDescent="0.15">
      <c r="A5887" s="4"/>
      <c r="B5887" s="4"/>
    </row>
    <row r="5888" spans="1:2" x14ac:dyDescent="0.15">
      <c r="A5888" s="4"/>
      <c r="B5888" s="4"/>
    </row>
    <row r="5889" spans="1:2" x14ac:dyDescent="0.15">
      <c r="A5889" s="4"/>
      <c r="B5889" s="4"/>
    </row>
    <row r="5890" spans="1:2" x14ac:dyDescent="0.15">
      <c r="A5890" s="4"/>
      <c r="B5890" s="4"/>
    </row>
    <row r="5891" spans="1:2" x14ac:dyDescent="0.15">
      <c r="A5891" s="4"/>
      <c r="B5891" s="4"/>
    </row>
    <row r="5892" spans="1:2" x14ac:dyDescent="0.15">
      <c r="A5892" s="4"/>
      <c r="B5892" s="4"/>
    </row>
    <row r="5893" spans="1:2" x14ac:dyDescent="0.15">
      <c r="A5893" s="4"/>
      <c r="B5893" s="4"/>
    </row>
    <row r="5894" spans="1:2" x14ac:dyDescent="0.15">
      <c r="A5894" s="4"/>
      <c r="B5894" s="4"/>
    </row>
    <row r="5895" spans="1:2" x14ac:dyDescent="0.15">
      <c r="A5895" s="4"/>
      <c r="B5895" s="4"/>
    </row>
    <row r="5896" spans="1:2" x14ac:dyDescent="0.15">
      <c r="A5896" s="4"/>
      <c r="B5896" s="4"/>
    </row>
    <row r="5897" spans="1:2" x14ac:dyDescent="0.15">
      <c r="A5897" s="4"/>
      <c r="B5897" s="4"/>
    </row>
    <row r="5898" spans="1:2" x14ac:dyDescent="0.15">
      <c r="A5898" s="4"/>
      <c r="B5898" s="4"/>
    </row>
    <row r="5899" spans="1:2" x14ac:dyDescent="0.15">
      <c r="A5899" s="4"/>
      <c r="B5899" s="4"/>
    </row>
    <row r="5900" spans="1:2" x14ac:dyDescent="0.15">
      <c r="A5900" s="4"/>
      <c r="B5900" s="4"/>
    </row>
    <row r="5901" spans="1:2" x14ac:dyDescent="0.15">
      <c r="A5901" s="4"/>
      <c r="B5901" s="4"/>
    </row>
    <row r="5902" spans="1:2" x14ac:dyDescent="0.15">
      <c r="A5902" s="4"/>
      <c r="B5902" s="4"/>
    </row>
    <row r="5903" spans="1:2" x14ac:dyDescent="0.15">
      <c r="A5903" s="4"/>
      <c r="B5903" s="4"/>
    </row>
    <row r="5904" spans="1:2" x14ac:dyDescent="0.15">
      <c r="A5904" s="4"/>
      <c r="B5904" s="4"/>
    </row>
    <row r="5905" spans="1:2" x14ac:dyDescent="0.15">
      <c r="A5905" s="4"/>
      <c r="B5905" s="4"/>
    </row>
    <row r="5906" spans="1:2" x14ac:dyDescent="0.15">
      <c r="A5906" s="4"/>
      <c r="B5906" s="4"/>
    </row>
    <row r="5907" spans="1:2" x14ac:dyDescent="0.15">
      <c r="A5907" s="4"/>
      <c r="B5907" s="4"/>
    </row>
    <row r="5908" spans="1:2" x14ac:dyDescent="0.15">
      <c r="A5908" s="4"/>
      <c r="B5908" s="4"/>
    </row>
    <row r="5909" spans="1:2" x14ac:dyDescent="0.15">
      <c r="A5909" s="4"/>
      <c r="B5909" s="4"/>
    </row>
    <row r="5910" spans="1:2" x14ac:dyDescent="0.15">
      <c r="A5910" s="4"/>
      <c r="B5910" s="4"/>
    </row>
    <row r="5911" spans="1:2" x14ac:dyDescent="0.15">
      <c r="A5911" s="4"/>
      <c r="B5911" s="4"/>
    </row>
    <row r="5912" spans="1:2" x14ac:dyDescent="0.15">
      <c r="A5912" s="4"/>
      <c r="B5912" s="4"/>
    </row>
    <row r="5913" spans="1:2" x14ac:dyDescent="0.15">
      <c r="A5913" s="4"/>
      <c r="B5913" s="4"/>
    </row>
    <row r="5914" spans="1:2" x14ac:dyDescent="0.15">
      <c r="A5914" s="4"/>
      <c r="B5914" s="4"/>
    </row>
    <row r="5915" spans="1:2" x14ac:dyDescent="0.15">
      <c r="A5915" s="4"/>
      <c r="B5915" s="4"/>
    </row>
    <row r="5916" spans="1:2" x14ac:dyDescent="0.15">
      <c r="A5916" s="4"/>
      <c r="B5916" s="4"/>
    </row>
    <row r="5917" spans="1:2" x14ac:dyDescent="0.15">
      <c r="A5917" s="4"/>
      <c r="B5917" s="4"/>
    </row>
    <row r="5918" spans="1:2" x14ac:dyDescent="0.15">
      <c r="A5918" s="4"/>
      <c r="B5918" s="4"/>
    </row>
    <row r="5919" spans="1:2" x14ac:dyDescent="0.15">
      <c r="A5919" s="4"/>
      <c r="B5919" s="4"/>
    </row>
    <row r="5920" spans="1:2" x14ac:dyDescent="0.15">
      <c r="A5920" s="4"/>
      <c r="B5920" s="4"/>
    </row>
    <row r="5921" spans="1:2" x14ac:dyDescent="0.15">
      <c r="A5921" s="4"/>
      <c r="B5921" s="4"/>
    </row>
    <row r="5922" spans="1:2" x14ac:dyDescent="0.15">
      <c r="A5922" s="4"/>
      <c r="B5922" s="4"/>
    </row>
    <row r="5923" spans="1:2" x14ac:dyDescent="0.15">
      <c r="A5923" s="4"/>
      <c r="B5923" s="4"/>
    </row>
    <row r="5924" spans="1:2" x14ac:dyDescent="0.15">
      <c r="A5924" s="4"/>
      <c r="B5924" s="4"/>
    </row>
    <row r="5925" spans="1:2" x14ac:dyDescent="0.15">
      <c r="A5925" s="4"/>
      <c r="B5925" s="4"/>
    </row>
    <row r="5926" spans="1:2" x14ac:dyDescent="0.15">
      <c r="A5926" s="4"/>
      <c r="B5926" s="4"/>
    </row>
    <row r="5927" spans="1:2" x14ac:dyDescent="0.15">
      <c r="A5927" s="4"/>
      <c r="B5927" s="4"/>
    </row>
    <row r="5928" spans="1:2" x14ac:dyDescent="0.15">
      <c r="A5928" s="4"/>
      <c r="B5928" s="4"/>
    </row>
    <row r="5929" spans="1:2" x14ac:dyDescent="0.15">
      <c r="A5929" s="4"/>
      <c r="B5929" s="4"/>
    </row>
    <row r="5930" spans="1:2" x14ac:dyDescent="0.15">
      <c r="A5930" s="4"/>
      <c r="B5930" s="4"/>
    </row>
    <row r="5931" spans="1:2" x14ac:dyDescent="0.15">
      <c r="A5931" s="4"/>
      <c r="B5931" s="4"/>
    </row>
    <row r="5932" spans="1:2" x14ac:dyDescent="0.15">
      <c r="A5932" s="4"/>
      <c r="B5932" s="4"/>
    </row>
    <row r="5933" spans="1:2" x14ac:dyDescent="0.15">
      <c r="A5933" s="4"/>
      <c r="B5933" s="4"/>
    </row>
    <row r="5934" spans="1:2" x14ac:dyDescent="0.15">
      <c r="A5934" s="4"/>
      <c r="B5934" s="4"/>
    </row>
    <row r="5935" spans="1:2" x14ac:dyDescent="0.15">
      <c r="A5935" s="4"/>
      <c r="B5935" s="4"/>
    </row>
    <row r="5936" spans="1:2" x14ac:dyDescent="0.15">
      <c r="A5936" s="4"/>
      <c r="B5936" s="4"/>
    </row>
    <row r="5937" spans="1:2" x14ac:dyDescent="0.15">
      <c r="A5937" s="4"/>
      <c r="B5937" s="4"/>
    </row>
    <row r="5938" spans="1:2" x14ac:dyDescent="0.15">
      <c r="A5938" s="4"/>
      <c r="B5938" s="4"/>
    </row>
    <row r="5939" spans="1:2" x14ac:dyDescent="0.15">
      <c r="A5939" s="4"/>
      <c r="B5939" s="4"/>
    </row>
    <row r="5940" spans="1:2" x14ac:dyDescent="0.15">
      <c r="A5940" s="4"/>
      <c r="B5940" s="4"/>
    </row>
    <row r="5941" spans="1:2" x14ac:dyDescent="0.15">
      <c r="A5941" s="4"/>
      <c r="B5941" s="4"/>
    </row>
    <row r="5942" spans="1:2" x14ac:dyDescent="0.15">
      <c r="A5942" s="4"/>
      <c r="B5942" s="4"/>
    </row>
    <row r="5943" spans="1:2" x14ac:dyDescent="0.15">
      <c r="A5943" s="4"/>
      <c r="B5943" s="4"/>
    </row>
    <row r="5944" spans="1:2" x14ac:dyDescent="0.15">
      <c r="A5944" s="4"/>
      <c r="B5944" s="4"/>
    </row>
    <row r="5945" spans="1:2" x14ac:dyDescent="0.15">
      <c r="A5945" s="4"/>
      <c r="B5945" s="4"/>
    </row>
    <row r="5946" spans="1:2" x14ac:dyDescent="0.15">
      <c r="A5946" s="4"/>
      <c r="B5946" s="4"/>
    </row>
    <row r="5947" spans="1:2" x14ac:dyDescent="0.15">
      <c r="A5947" s="4"/>
      <c r="B5947" s="4"/>
    </row>
    <row r="5948" spans="1:2" x14ac:dyDescent="0.15">
      <c r="A5948" s="4"/>
      <c r="B5948" s="4"/>
    </row>
    <row r="5949" spans="1:2" x14ac:dyDescent="0.15">
      <c r="A5949" s="4"/>
      <c r="B5949" s="4"/>
    </row>
    <row r="5950" spans="1:2" x14ac:dyDescent="0.15">
      <c r="A5950" s="4"/>
      <c r="B5950" s="4"/>
    </row>
    <row r="5951" spans="1:2" x14ac:dyDescent="0.15">
      <c r="A5951" s="4"/>
      <c r="B5951" s="4"/>
    </row>
    <row r="5952" spans="1:2" x14ac:dyDescent="0.15">
      <c r="A5952" s="4"/>
      <c r="B5952" s="4"/>
    </row>
    <row r="5953" spans="1:2" x14ac:dyDescent="0.15">
      <c r="A5953" s="4"/>
      <c r="B5953" s="4"/>
    </row>
    <row r="5954" spans="1:2" x14ac:dyDescent="0.15">
      <c r="A5954" s="4"/>
      <c r="B5954" s="4"/>
    </row>
    <row r="5955" spans="1:2" x14ac:dyDescent="0.15">
      <c r="A5955" s="4"/>
      <c r="B5955" s="4"/>
    </row>
    <row r="5956" spans="1:2" x14ac:dyDescent="0.15">
      <c r="A5956" s="4"/>
      <c r="B5956" s="4"/>
    </row>
    <row r="5957" spans="1:2" x14ac:dyDescent="0.15">
      <c r="A5957" s="4"/>
      <c r="B5957" s="4"/>
    </row>
    <row r="5958" spans="1:2" x14ac:dyDescent="0.15">
      <c r="A5958" s="4"/>
      <c r="B5958" s="4"/>
    </row>
    <row r="5959" spans="1:2" x14ac:dyDescent="0.15">
      <c r="A5959" s="4"/>
      <c r="B5959" s="4"/>
    </row>
    <row r="5960" spans="1:2" x14ac:dyDescent="0.15">
      <c r="A5960" s="4"/>
      <c r="B5960" s="4"/>
    </row>
    <row r="5961" spans="1:2" x14ac:dyDescent="0.15">
      <c r="A5961" s="4"/>
      <c r="B5961" s="4"/>
    </row>
    <row r="5962" spans="1:2" x14ac:dyDescent="0.15">
      <c r="A5962" s="4"/>
      <c r="B5962" s="4"/>
    </row>
    <row r="5963" spans="1:2" x14ac:dyDescent="0.15">
      <c r="A5963" s="4"/>
      <c r="B5963" s="4"/>
    </row>
    <row r="5964" spans="1:2" x14ac:dyDescent="0.15">
      <c r="A5964" s="4"/>
      <c r="B5964" s="4"/>
    </row>
    <row r="5965" spans="1:2" x14ac:dyDescent="0.15">
      <c r="A5965" s="4"/>
      <c r="B5965" s="4"/>
    </row>
    <row r="5966" spans="1:2" x14ac:dyDescent="0.15">
      <c r="A5966" s="4"/>
      <c r="B5966" s="4"/>
    </row>
    <row r="5967" spans="1:2" x14ac:dyDescent="0.15">
      <c r="A5967" s="4"/>
      <c r="B5967" s="4"/>
    </row>
    <row r="5968" spans="1:2" x14ac:dyDescent="0.15">
      <c r="A5968" s="4"/>
      <c r="B5968" s="4"/>
    </row>
    <row r="5969" spans="1:2" x14ac:dyDescent="0.15">
      <c r="A5969" s="4"/>
      <c r="B5969" s="4"/>
    </row>
    <row r="5970" spans="1:2" x14ac:dyDescent="0.15">
      <c r="A5970" s="4"/>
      <c r="B5970" s="4"/>
    </row>
    <row r="5971" spans="1:2" x14ac:dyDescent="0.15">
      <c r="A5971" s="4"/>
      <c r="B5971" s="4"/>
    </row>
    <row r="5972" spans="1:2" x14ac:dyDescent="0.15">
      <c r="A5972" s="4"/>
      <c r="B5972" s="4"/>
    </row>
    <row r="5973" spans="1:2" x14ac:dyDescent="0.15">
      <c r="A5973" s="4"/>
      <c r="B5973" s="4"/>
    </row>
    <row r="5974" spans="1:2" x14ac:dyDescent="0.15">
      <c r="A5974" s="4"/>
      <c r="B5974" s="4"/>
    </row>
    <row r="5975" spans="1:2" x14ac:dyDescent="0.15">
      <c r="A5975" s="4"/>
      <c r="B5975" s="4"/>
    </row>
    <row r="5976" spans="1:2" x14ac:dyDescent="0.15">
      <c r="A5976" s="4"/>
      <c r="B5976" s="4"/>
    </row>
    <row r="5977" spans="1:2" x14ac:dyDescent="0.15">
      <c r="A5977" s="4"/>
      <c r="B5977" s="4"/>
    </row>
    <row r="5978" spans="1:2" x14ac:dyDescent="0.15">
      <c r="A5978" s="4"/>
      <c r="B5978" s="4"/>
    </row>
    <row r="5979" spans="1:2" x14ac:dyDescent="0.15">
      <c r="A5979" s="4"/>
      <c r="B5979" s="4"/>
    </row>
    <row r="5980" spans="1:2" x14ac:dyDescent="0.15">
      <c r="A5980" s="4"/>
      <c r="B5980" s="4"/>
    </row>
    <row r="5981" spans="1:2" x14ac:dyDescent="0.15">
      <c r="A5981" s="4"/>
      <c r="B5981" s="4"/>
    </row>
    <row r="5982" spans="1:2" x14ac:dyDescent="0.15">
      <c r="A5982" s="4"/>
      <c r="B5982" s="4"/>
    </row>
    <row r="5983" spans="1:2" x14ac:dyDescent="0.15">
      <c r="A5983" s="4"/>
      <c r="B5983" s="4"/>
    </row>
    <row r="5984" spans="1:2" x14ac:dyDescent="0.15">
      <c r="A5984" s="4"/>
      <c r="B5984" s="4"/>
    </row>
    <row r="5985" spans="1:2" x14ac:dyDescent="0.15">
      <c r="A5985" s="4"/>
      <c r="B5985" s="4"/>
    </row>
    <row r="5986" spans="1:2" x14ac:dyDescent="0.15">
      <c r="A5986" s="4"/>
      <c r="B5986" s="4"/>
    </row>
    <row r="5987" spans="1:2" x14ac:dyDescent="0.15">
      <c r="A5987" s="4"/>
      <c r="B5987" s="4"/>
    </row>
    <row r="5988" spans="1:2" x14ac:dyDescent="0.15">
      <c r="A5988" s="4"/>
      <c r="B5988" s="4"/>
    </row>
    <row r="5989" spans="1:2" x14ac:dyDescent="0.15">
      <c r="A5989" s="4"/>
      <c r="B5989" s="4"/>
    </row>
    <row r="5990" spans="1:2" x14ac:dyDescent="0.15">
      <c r="A5990" s="4"/>
      <c r="B5990" s="4"/>
    </row>
    <row r="5991" spans="1:2" x14ac:dyDescent="0.15">
      <c r="A5991" s="4"/>
      <c r="B5991" s="4"/>
    </row>
    <row r="5992" spans="1:2" x14ac:dyDescent="0.15">
      <c r="A5992" s="4"/>
      <c r="B5992" s="4"/>
    </row>
    <row r="5993" spans="1:2" x14ac:dyDescent="0.15">
      <c r="A5993" s="4"/>
      <c r="B5993" s="4"/>
    </row>
    <row r="5994" spans="1:2" x14ac:dyDescent="0.15">
      <c r="A5994" s="4"/>
      <c r="B5994" s="4"/>
    </row>
    <row r="5995" spans="1:2" x14ac:dyDescent="0.15">
      <c r="A5995" s="4"/>
      <c r="B5995" s="4"/>
    </row>
    <row r="5996" spans="1:2" x14ac:dyDescent="0.15">
      <c r="A5996" s="4"/>
      <c r="B5996" s="4"/>
    </row>
    <row r="5997" spans="1:2" x14ac:dyDescent="0.15">
      <c r="A5997" s="4"/>
      <c r="B5997" s="4"/>
    </row>
    <row r="5998" spans="1:2" x14ac:dyDescent="0.15">
      <c r="A5998" s="4"/>
      <c r="B5998" s="4"/>
    </row>
    <row r="5999" spans="1:2" x14ac:dyDescent="0.15">
      <c r="A5999" s="4"/>
      <c r="B5999" s="4"/>
    </row>
    <row r="6000" spans="1:2" x14ac:dyDescent="0.15">
      <c r="A6000" s="4"/>
      <c r="B6000" s="4"/>
    </row>
    <row r="6001" spans="1:2" x14ac:dyDescent="0.15">
      <c r="A6001" s="4"/>
      <c r="B6001" s="4"/>
    </row>
    <row r="6002" spans="1:2" x14ac:dyDescent="0.15">
      <c r="A6002" s="4"/>
      <c r="B6002" s="4"/>
    </row>
    <row r="6003" spans="1:2" x14ac:dyDescent="0.15">
      <c r="A6003" s="4"/>
      <c r="B6003" s="4"/>
    </row>
    <row r="6004" spans="1:2" x14ac:dyDescent="0.15">
      <c r="A6004" s="4"/>
      <c r="B6004" s="4"/>
    </row>
    <row r="6005" spans="1:2" x14ac:dyDescent="0.15">
      <c r="A6005" s="4"/>
      <c r="B6005" s="4"/>
    </row>
    <row r="6006" spans="1:2" x14ac:dyDescent="0.15">
      <c r="A6006" s="4"/>
      <c r="B6006" s="4"/>
    </row>
    <row r="6007" spans="1:2" x14ac:dyDescent="0.15">
      <c r="A6007" s="4"/>
      <c r="B6007" s="4"/>
    </row>
    <row r="6008" spans="1:2" x14ac:dyDescent="0.15">
      <c r="A6008" s="4"/>
      <c r="B6008" s="4"/>
    </row>
    <row r="6009" spans="1:2" x14ac:dyDescent="0.15">
      <c r="A6009" s="4"/>
      <c r="B6009" s="4"/>
    </row>
    <row r="6010" spans="1:2" x14ac:dyDescent="0.15">
      <c r="A6010" s="4"/>
      <c r="B6010" s="4"/>
    </row>
    <row r="6011" spans="1:2" x14ac:dyDescent="0.15">
      <c r="A6011" s="4"/>
      <c r="B6011" s="4"/>
    </row>
    <row r="6012" spans="1:2" x14ac:dyDescent="0.15">
      <c r="A6012" s="4"/>
      <c r="B6012" s="4"/>
    </row>
    <row r="6013" spans="1:2" x14ac:dyDescent="0.15">
      <c r="A6013" s="4"/>
      <c r="B6013" s="4"/>
    </row>
    <row r="6014" spans="1:2" x14ac:dyDescent="0.15">
      <c r="A6014" s="4"/>
      <c r="B6014" s="4"/>
    </row>
    <row r="6015" spans="1:2" x14ac:dyDescent="0.15">
      <c r="A6015" s="4"/>
      <c r="B6015" s="4"/>
    </row>
    <row r="6016" spans="1:2" x14ac:dyDescent="0.15">
      <c r="A6016" s="4"/>
      <c r="B6016" s="4"/>
    </row>
    <row r="6017" spans="1:2" x14ac:dyDescent="0.15">
      <c r="A6017" s="4"/>
      <c r="B6017" s="4"/>
    </row>
    <row r="6018" spans="1:2" x14ac:dyDescent="0.15">
      <c r="A6018" s="4"/>
      <c r="B6018" s="4"/>
    </row>
    <row r="6019" spans="1:2" x14ac:dyDescent="0.15">
      <c r="A6019" s="4"/>
      <c r="B6019" s="4"/>
    </row>
    <row r="6020" spans="1:2" x14ac:dyDescent="0.15">
      <c r="A6020" s="4"/>
      <c r="B6020" s="4"/>
    </row>
    <row r="6021" spans="1:2" x14ac:dyDescent="0.15">
      <c r="A6021" s="4"/>
      <c r="B6021" s="4"/>
    </row>
    <row r="6022" spans="1:2" x14ac:dyDescent="0.15">
      <c r="A6022" s="4"/>
      <c r="B6022" s="4"/>
    </row>
    <row r="6023" spans="1:2" x14ac:dyDescent="0.15">
      <c r="A6023" s="4"/>
      <c r="B6023" s="4"/>
    </row>
    <row r="6024" spans="1:2" x14ac:dyDescent="0.15">
      <c r="A6024" s="4"/>
      <c r="B6024" s="4"/>
    </row>
    <row r="6025" spans="1:2" x14ac:dyDescent="0.15">
      <c r="A6025" s="4"/>
      <c r="B6025" s="4"/>
    </row>
    <row r="6026" spans="1:2" x14ac:dyDescent="0.15">
      <c r="A6026" s="4"/>
      <c r="B6026" s="4"/>
    </row>
    <row r="6027" spans="1:2" x14ac:dyDescent="0.15">
      <c r="A6027" s="4"/>
      <c r="B6027" s="4"/>
    </row>
    <row r="6028" spans="1:2" x14ac:dyDescent="0.15">
      <c r="A6028" s="4"/>
      <c r="B6028" s="4"/>
    </row>
    <row r="6029" spans="1:2" x14ac:dyDescent="0.15">
      <c r="A6029" s="4"/>
      <c r="B6029" s="4"/>
    </row>
    <row r="6030" spans="1:2" x14ac:dyDescent="0.15">
      <c r="A6030" s="4"/>
      <c r="B6030" s="4"/>
    </row>
    <row r="6031" spans="1:2" x14ac:dyDescent="0.15">
      <c r="A6031" s="4"/>
      <c r="B6031" s="4"/>
    </row>
    <row r="6032" spans="1:2" x14ac:dyDescent="0.15">
      <c r="A6032" s="4"/>
      <c r="B6032" s="4"/>
    </row>
    <row r="6033" spans="1:2" x14ac:dyDescent="0.15">
      <c r="A6033" s="4"/>
      <c r="B6033" s="4"/>
    </row>
    <row r="6034" spans="1:2" x14ac:dyDescent="0.15">
      <c r="A6034" s="4"/>
      <c r="B6034" s="4"/>
    </row>
    <row r="6035" spans="1:2" x14ac:dyDescent="0.15">
      <c r="A6035" s="4"/>
      <c r="B6035" s="4"/>
    </row>
    <row r="6036" spans="1:2" x14ac:dyDescent="0.15">
      <c r="A6036" s="4"/>
      <c r="B6036" s="4"/>
    </row>
    <row r="6037" spans="1:2" x14ac:dyDescent="0.15">
      <c r="A6037" s="4"/>
      <c r="B6037" s="4"/>
    </row>
    <row r="6038" spans="1:2" x14ac:dyDescent="0.15">
      <c r="A6038" s="4"/>
      <c r="B6038" s="4"/>
    </row>
    <row r="6039" spans="1:2" x14ac:dyDescent="0.15">
      <c r="A6039" s="4"/>
      <c r="B6039" s="4"/>
    </row>
    <row r="6040" spans="1:2" x14ac:dyDescent="0.15">
      <c r="A6040" s="4"/>
      <c r="B6040" s="4"/>
    </row>
    <row r="6041" spans="1:2" x14ac:dyDescent="0.15">
      <c r="A6041" s="4"/>
      <c r="B6041" s="4"/>
    </row>
    <row r="6042" spans="1:2" x14ac:dyDescent="0.15">
      <c r="A6042" s="4"/>
      <c r="B6042" s="4"/>
    </row>
    <row r="6043" spans="1:2" x14ac:dyDescent="0.15">
      <c r="A6043" s="4"/>
      <c r="B6043" s="4"/>
    </row>
    <row r="6044" spans="1:2" x14ac:dyDescent="0.15">
      <c r="A6044" s="4"/>
      <c r="B6044" s="4"/>
    </row>
    <row r="6045" spans="1:2" x14ac:dyDescent="0.15">
      <c r="A6045" s="4"/>
      <c r="B6045" s="4"/>
    </row>
    <row r="6046" spans="1:2" x14ac:dyDescent="0.15">
      <c r="A6046" s="4"/>
      <c r="B6046" s="4"/>
    </row>
    <row r="6047" spans="1:2" x14ac:dyDescent="0.15">
      <c r="A6047" s="4"/>
      <c r="B6047" s="4"/>
    </row>
    <row r="6048" spans="1:2" x14ac:dyDescent="0.15">
      <c r="A6048" s="4"/>
      <c r="B6048" s="4"/>
    </row>
    <row r="6049" spans="1:2" x14ac:dyDescent="0.15">
      <c r="A6049" s="4"/>
      <c r="B6049" s="4"/>
    </row>
    <row r="6050" spans="1:2" x14ac:dyDescent="0.15">
      <c r="A6050" s="4"/>
      <c r="B6050" s="4"/>
    </row>
    <row r="6051" spans="1:2" x14ac:dyDescent="0.15">
      <c r="A6051" s="4"/>
      <c r="B6051" s="4"/>
    </row>
    <row r="6052" spans="1:2" x14ac:dyDescent="0.15">
      <c r="A6052" s="4"/>
      <c r="B6052" s="4"/>
    </row>
    <row r="6053" spans="1:2" x14ac:dyDescent="0.15">
      <c r="A6053" s="4"/>
      <c r="B6053" s="4"/>
    </row>
    <row r="6054" spans="1:2" x14ac:dyDescent="0.15">
      <c r="A6054" s="4"/>
      <c r="B6054" s="4"/>
    </row>
    <row r="6055" spans="1:2" x14ac:dyDescent="0.15">
      <c r="A6055" s="4"/>
      <c r="B6055" s="4"/>
    </row>
    <row r="6056" spans="1:2" x14ac:dyDescent="0.15">
      <c r="A6056" s="4"/>
      <c r="B6056" s="4"/>
    </row>
    <row r="6057" spans="1:2" x14ac:dyDescent="0.15">
      <c r="A6057" s="4"/>
      <c r="B6057" s="4"/>
    </row>
    <row r="6058" spans="1:2" x14ac:dyDescent="0.15">
      <c r="A6058" s="4"/>
      <c r="B6058" s="4"/>
    </row>
    <row r="6059" spans="1:2" x14ac:dyDescent="0.15">
      <c r="A6059" s="4"/>
      <c r="B6059" s="4"/>
    </row>
    <row r="6060" spans="1:2" x14ac:dyDescent="0.15">
      <c r="A6060" s="4"/>
      <c r="B6060" s="4"/>
    </row>
    <row r="6061" spans="1:2" x14ac:dyDescent="0.15">
      <c r="A6061" s="4"/>
      <c r="B6061" s="4"/>
    </row>
    <row r="6062" spans="1:2" x14ac:dyDescent="0.15">
      <c r="A6062" s="4"/>
      <c r="B6062" s="4"/>
    </row>
    <row r="6063" spans="1:2" x14ac:dyDescent="0.15">
      <c r="A6063" s="4"/>
      <c r="B6063" s="4"/>
    </row>
    <row r="6064" spans="1:2" x14ac:dyDescent="0.15">
      <c r="A6064" s="4"/>
      <c r="B6064" s="4"/>
    </row>
    <row r="6065" spans="1:2" x14ac:dyDescent="0.15">
      <c r="A6065" s="4"/>
      <c r="B6065" s="4"/>
    </row>
    <row r="6066" spans="1:2" x14ac:dyDescent="0.15">
      <c r="A6066" s="4"/>
      <c r="B6066" s="4"/>
    </row>
    <row r="6067" spans="1:2" x14ac:dyDescent="0.15">
      <c r="A6067" s="4"/>
      <c r="B6067" s="4"/>
    </row>
    <row r="6068" spans="1:2" x14ac:dyDescent="0.15">
      <c r="A6068" s="4"/>
      <c r="B6068" s="4"/>
    </row>
    <row r="6069" spans="1:2" x14ac:dyDescent="0.15">
      <c r="A6069" s="4"/>
      <c r="B6069" s="4"/>
    </row>
    <row r="6070" spans="1:2" x14ac:dyDescent="0.15">
      <c r="A6070" s="4"/>
      <c r="B6070" s="4"/>
    </row>
    <row r="6071" spans="1:2" x14ac:dyDescent="0.15">
      <c r="A6071" s="4"/>
      <c r="B6071" s="4"/>
    </row>
    <row r="6072" spans="1:2" x14ac:dyDescent="0.15">
      <c r="A6072" s="4"/>
      <c r="B6072" s="4"/>
    </row>
    <row r="6073" spans="1:2" x14ac:dyDescent="0.15">
      <c r="A6073" s="4"/>
      <c r="B6073" s="4"/>
    </row>
    <row r="6074" spans="1:2" x14ac:dyDescent="0.15">
      <c r="A6074" s="4"/>
      <c r="B6074" s="4"/>
    </row>
    <row r="6075" spans="1:2" x14ac:dyDescent="0.15">
      <c r="A6075" s="4"/>
      <c r="B6075" s="4"/>
    </row>
    <row r="6076" spans="1:2" x14ac:dyDescent="0.15">
      <c r="A6076" s="4"/>
      <c r="B6076" s="4"/>
    </row>
    <row r="6077" spans="1:2" x14ac:dyDescent="0.15">
      <c r="A6077" s="4"/>
      <c r="B6077" s="4"/>
    </row>
    <row r="6078" spans="1:2" x14ac:dyDescent="0.15">
      <c r="A6078" s="4"/>
      <c r="B6078" s="4"/>
    </row>
    <row r="6079" spans="1:2" x14ac:dyDescent="0.15">
      <c r="A6079" s="4"/>
      <c r="B6079" s="4"/>
    </row>
    <row r="6080" spans="1:2" x14ac:dyDescent="0.15">
      <c r="A6080" s="4"/>
      <c r="B6080" s="4"/>
    </row>
    <row r="6081" spans="1:2" x14ac:dyDescent="0.15">
      <c r="A6081" s="4"/>
      <c r="B6081" s="4"/>
    </row>
    <row r="6082" spans="1:2" x14ac:dyDescent="0.15">
      <c r="A6082" s="4"/>
      <c r="B6082" s="4"/>
    </row>
    <row r="6083" spans="1:2" x14ac:dyDescent="0.15">
      <c r="A6083" s="4"/>
      <c r="B6083" s="4"/>
    </row>
    <row r="6084" spans="1:2" x14ac:dyDescent="0.15">
      <c r="A6084" s="4"/>
      <c r="B6084" s="4"/>
    </row>
    <row r="6085" spans="1:2" x14ac:dyDescent="0.15">
      <c r="A6085" s="4"/>
      <c r="B6085" s="4"/>
    </row>
    <row r="6086" spans="1:2" x14ac:dyDescent="0.15">
      <c r="A6086" s="4"/>
      <c r="B6086" s="4"/>
    </row>
    <row r="6087" spans="1:2" x14ac:dyDescent="0.15">
      <c r="A6087" s="4"/>
      <c r="B6087" s="4"/>
    </row>
    <row r="6088" spans="1:2" x14ac:dyDescent="0.15">
      <c r="A6088" s="4"/>
      <c r="B6088" s="4"/>
    </row>
    <row r="6089" spans="1:2" x14ac:dyDescent="0.15">
      <c r="A6089" s="4"/>
      <c r="B6089" s="4"/>
    </row>
    <row r="6090" spans="1:2" x14ac:dyDescent="0.15">
      <c r="A6090" s="4"/>
      <c r="B6090" s="4"/>
    </row>
    <row r="6091" spans="1:2" x14ac:dyDescent="0.15">
      <c r="A6091" s="4"/>
      <c r="B6091" s="4"/>
    </row>
    <row r="6092" spans="1:2" x14ac:dyDescent="0.15">
      <c r="A6092" s="4"/>
      <c r="B6092" s="4"/>
    </row>
    <row r="6093" spans="1:2" x14ac:dyDescent="0.15">
      <c r="A6093" s="4"/>
      <c r="B6093" s="4"/>
    </row>
    <row r="6094" spans="1:2" x14ac:dyDescent="0.15">
      <c r="A6094" s="4"/>
      <c r="B6094" s="4"/>
    </row>
    <row r="6095" spans="1:2" x14ac:dyDescent="0.15">
      <c r="A6095" s="4"/>
      <c r="B6095" s="4"/>
    </row>
    <row r="6096" spans="1:2" x14ac:dyDescent="0.15">
      <c r="A6096" s="4"/>
      <c r="B6096" s="4"/>
    </row>
    <row r="6097" spans="1:2" x14ac:dyDescent="0.15">
      <c r="A6097" s="4"/>
      <c r="B6097" s="4"/>
    </row>
    <row r="6098" spans="1:2" x14ac:dyDescent="0.15">
      <c r="A6098" s="4"/>
      <c r="B6098" s="4"/>
    </row>
    <row r="6099" spans="1:2" x14ac:dyDescent="0.15">
      <c r="A6099" s="4"/>
      <c r="B6099" s="4"/>
    </row>
    <row r="6100" spans="1:2" x14ac:dyDescent="0.15">
      <c r="A6100" s="4"/>
      <c r="B6100" s="4"/>
    </row>
    <row r="6101" spans="1:2" x14ac:dyDescent="0.15">
      <c r="A6101" s="4"/>
      <c r="B6101" s="4"/>
    </row>
    <row r="6102" spans="1:2" x14ac:dyDescent="0.15">
      <c r="A6102" s="4"/>
      <c r="B6102" s="4"/>
    </row>
    <row r="6103" spans="1:2" x14ac:dyDescent="0.15">
      <c r="A6103" s="4"/>
      <c r="B6103" s="4"/>
    </row>
    <row r="6104" spans="1:2" x14ac:dyDescent="0.15">
      <c r="A6104" s="4"/>
      <c r="B6104" s="4"/>
    </row>
    <row r="6105" spans="1:2" x14ac:dyDescent="0.15">
      <c r="A6105" s="4"/>
      <c r="B6105" s="4"/>
    </row>
    <row r="6106" spans="1:2" x14ac:dyDescent="0.15">
      <c r="A6106" s="4"/>
      <c r="B6106" s="4"/>
    </row>
    <row r="6107" spans="1:2" x14ac:dyDescent="0.15">
      <c r="A6107" s="4"/>
      <c r="B6107" s="4"/>
    </row>
    <row r="6108" spans="1:2" x14ac:dyDescent="0.15">
      <c r="A6108" s="4"/>
      <c r="B6108" s="4"/>
    </row>
    <row r="6109" spans="1:2" x14ac:dyDescent="0.15">
      <c r="A6109" s="4"/>
      <c r="B6109" s="4"/>
    </row>
    <row r="6110" spans="1:2" x14ac:dyDescent="0.15">
      <c r="A6110" s="4"/>
      <c r="B6110" s="4"/>
    </row>
    <row r="6111" spans="1:2" x14ac:dyDescent="0.15">
      <c r="A6111" s="4"/>
      <c r="B6111" s="4"/>
    </row>
    <row r="6112" spans="1:2" x14ac:dyDescent="0.15">
      <c r="A6112" s="4"/>
      <c r="B6112" s="4"/>
    </row>
    <row r="6113" spans="1:2" x14ac:dyDescent="0.15">
      <c r="A6113" s="4"/>
      <c r="B6113" s="4"/>
    </row>
    <row r="6114" spans="1:2" x14ac:dyDescent="0.15">
      <c r="A6114" s="4"/>
      <c r="B6114" s="4"/>
    </row>
    <row r="6115" spans="1:2" x14ac:dyDescent="0.15">
      <c r="A6115" s="4"/>
      <c r="B6115" s="4"/>
    </row>
    <row r="6116" spans="1:2" x14ac:dyDescent="0.15">
      <c r="A6116" s="4"/>
      <c r="B6116" s="4"/>
    </row>
    <row r="6117" spans="1:2" x14ac:dyDescent="0.15">
      <c r="A6117" s="4"/>
      <c r="B6117" s="4"/>
    </row>
    <row r="6118" spans="1:2" x14ac:dyDescent="0.15">
      <c r="A6118" s="4"/>
      <c r="B6118" s="4"/>
    </row>
    <row r="6119" spans="1:2" x14ac:dyDescent="0.15">
      <c r="A6119" s="4"/>
      <c r="B6119" s="4"/>
    </row>
    <row r="6120" spans="1:2" x14ac:dyDescent="0.15">
      <c r="A6120" s="4"/>
      <c r="B6120" s="4"/>
    </row>
    <row r="6121" spans="1:2" x14ac:dyDescent="0.15">
      <c r="A6121" s="4"/>
      <c r="B6121" s="4"/>
    </row>
    <row r="6122" spans="1:2" x14ac:dyDescent="0.15">
      <c r="A6122" s="4"/>
      <c r="B6122" s="4"/>
    </row>
    <row r="6123" spans="1:2" x14ac:dyDescent="0.15">
      <c r="A6123" s="4"/>
      <c r="B6123" s="4"/>
    </row>
    <row r="6124" spans="1:2" x14ac:dyDescent="0.15">
      <c r="A6124" s="4"/>
      <c r="B6124" s="4"/>
    </row>
    <row r="6125" spans="1:2" x14ac:dyDescent="0.15">
      <c r="A6125" s="4"/>
      <c r="B6125" s="4"/>
    </row>
    <row r="6126" spans="1:2" x14ac:dyDescent="0.15">
      <c r="A6126" s="4"/>
      <c r="B6126" s="4"/>
    </row>
    <row r="6127" spans="1:2" x14ac:dyDescent="0.15">
      <c r="A6127" s="4"/>
      <c r="B6127" s="4"/>
    </row>
    <row r="6128" spans="1:2" x14ac:dyDescent="0.15">
      <c r="A6128" s="4"/>
      <c r="B6128" s="4"/>
    </row>
    <row r="6129" spans="1:2" x14ac:dyDescent="0.15">
      <c r="A6129" s="4"/>
      <c r="B6129" s="4"/>
    </row>
    <row r="6130" spans="1:2" x14ac:dyDescent="0.15">
      <c r="A6130" s="4"/>
      <c r="B6130" s="4"/>
    </row>
    <row r="6131" spans="1:2" x14ac:dyDescent="0.15">
      <c r="A6131" s="4"/>
      <c r="B6131" s="4"/>
    </row>
    <row r="6132" spans="1:2" x14ac:dyDescent="0.15">
      <c r="A6132" s="4"/>
      <c r="B6132" s="4"/>
    </row>
    <row r="6133" spans="1:2" x14ac:dyDescent="0.15">
      <c r="A6133" s="4"/>
      <c r="B6133" s="4"/>
    </row>
    <row r="6134" spans="1:2" x14ac:dyDescent="0.15">
      <c r="A6134" s="4"/>
      <c r="B6134" s="4"/>
    </row>
    <row r="6135" spans="1:2" x14ac:dyDescent="0.15">
      <c r="A6135" s="4"/>
      <c r="B6135" s="4"/>
    </row>
    <row r="6136" spans="1:2" x14ac:dyDescent="0.15">
      <c r="A6136" s="4"/>
      <c r="B6136" s="4"/>
    </row>
    <row r="6137" spans="1:2" x14ac:dyDescent="0.15">
      <c r="A6137" s="4"/>
      <c r="B6137" s="4"/>
    </row>
    <row r="6138" spans="1:2" x14ac:dyDescent="0.15">
      <c r="A6138" s="4"/>
      <c r="B6138" s="4"/>
    </row>
    <row r="6139" spans="1:2" x14ac:dyDescent="0.15">
      <c r="A6139" s="4"/>
      <c r="B6139" s="4"/>
    </row>
    <row r="6140" spans="1:2" x14ac:dyDescent="0.15">
      <c r="A6140" s="4"/>
      <c r="B6140" s="4"/>
    </row>
    <row r="6141" spans="1:2" x14ac:dyDescent="0.15">
      <c r="A6141" s="4"/>
      <c r="B6141" s="4"/>
    </row>
    <row r="6142" spans="1:2" x14ac:dyDescent="0.15">
      <c r="A6142" s="4"/>
      <c r="B6142" s="4"/>
    </row>
    <row r="6143" spans="1:2" x14ac:dyDescent="0.15">
      <c r="A6143" s="4"/>
      <c r="B6143" s="4"/>
    </row>
    <row r="6144" spans="1:2" x14ac:dyDescent="0.15">
      <c r="A6144" s="4"/>
      <c r="B6144" s="4"/>
    </row>
    <row r="6145" spans="1:2" x14ac:dyDescent="0.15">
      <c r="A6145" s="4"/>
      <c r="B6145" s="4"/>
    </row>
    <row r="6146" spans="1:2" x14ac:dyDescent="0.15">
      <c r="A6146" s="4"/>
      <c r="B6146" s="4"/>
    </row>
    <row r="6147" spans="1:2" x14ac:dyDescent="0.15">
      <c r="A6147" s="4"/>
      <c r="B6147" s="4"/>
    </row>
    <row r="6148" spans="1:2" x14ac:dyDescent="0.15">
      <c r="A6148" s="4"/>
      <c r="B6148" s="4"/>
    </row>
    <row r="6149" spans="1:2" x14ac:dyDescent="0.15">
      <c r="A6149" s="4"/>
      <c r="B6149" s="4"/>
    </row>
    <row r="6150" spans="1:2" x14ac:dyDescent="0.15">
      <c r="A6150" s="4"/>
      <c r="B6150" s="4"/>
    </row>
    <row r="6151" spans="1:2" x14ac:dyDescent="0.15">
      <c r="A6151" s="4"/>
      <c r="B6151" s="4"/>
    </row>
    <row r="6152" spans="1:2" x14ac:dyDescent="0.15">
      <c r="A6152" s="4"/>
      <c r="B6152" s="4"/>
    </row>
    <row r="6153" spans="1:2" x14ac:dyDescent="0.15">
      <c r="A6153" s="4"/>
      <c r="B6153" s="4"/>
    </row>
    <row r="6154" spans="1:2" x14ac:dyDescent="0.15">
      <c r="A6154" s="4"/>
      <c r="B6154" s="4"/>
    </row>
    <row r="6155" spans="1:2" x14ac:dyDescent="0.15">
      <c r="A6155" s="4"/>
      <c r="B6155" s="4"/>
    </row>
    <row r="6156" spans="1:2" x14ac:dyDescent="0.15">
      <c r="A6156" s="4"/>
      <c r="B6156" s="4"/>
    </row>
    <row r="6157" spans="1:2" x14ac:dyDescent="0.15">
      <c r="A6157" s="4"/>
      <c r="B6157" s="4"/>
    </row>
    <row r="6158" spans="1:2" x14ac:dyDescent="0.15">
      <c r="A6158" s="4"/>
      <c r="B6158" s="4"/>
    </row>
    <row r="6159" spans="1:2" x14ac:dyDescent="0.15">
      <c r="A6159" s="4"/>
      <c r="B6159" s="4"/>
    </row>
    <row r="6160" spans="1:2" x14ac:dyDescent="0.15">
      <c r="A6160" s="4"/>
      <c r="B6160" s="4"/>
    </row>
    <row r="6161" spans="1:2" x14ac:dyDescent="0.15">
      <c r="A6161" s="4"/>
      <c r="B6161" s="4"/>
    </row>
    <row r="6162" spans="1:2" x14ac:dyDescent="0.15">
      <c r="A6162" s="4"/>
      <c r="B6162" s="4"/>
    </row>
    <row r="6163" spans="1:2" x14ac:dyDescent="0.15">
      <c r="A6163" s="4"/>
      <c r="B6163" s="4"/>
    </row>
    <row r="6164" spans="1:2" x14ac:dyDescent="0.15">
      <c r="A6164" s="4"/>
      <c r="B6164" s="4"/>
    </row>
    <row r="6165" spans="1:2" x14ac:dyDescent="0.15">
      <c r="A6165" s="4"/>
      <c r="B6165" s="4"/>
    </row>
    <row r="6166" spans="1:2" x14ac:dyDescent="0.15">
      <c r="A6166" s="4"/>
      <c r="B6166" s="4"/>
    </row>
    <row r="6167" spans="1:2" x14ac:dyDescent="0.15">
      <c r="A6167" s="4"/>
      <c r="B6167" s="4"/>
    </row>
    <row r="6168" spans="1:2" x14ac:dyDescent="0.15">
      <c r="A6168" s="4"/>
      <c r="B6168" s="4"/>
    </row>
    <row r="6169" spans="1:2" x14ac:dyDescent="0.15">
      <c r="A6169" s="4"/>
      <c r="B6169" s="4"/>
    </row>
    <row r="6170" spans="1:2" x14ac:dyDescent="0.15">
      <c r="A6170" s="4"/>
      <c r="B6170" s="4"/>
    </row>
    <row r="6171" spans="1:2" x14ac:dyDescent="0.15">
      <c r="A6171" s="4"/>
      <c r="B6171" s="4"/>
    </row>
    <row r="6172" spans="1:2" x14ac:dyDescent="0.15">
      <c r="A6172" s="4"/>
      <c r="B6172" s="4"/>
    </row>
    <row r="6173" spans="1:2" x14ac:dyDescent="0.15">
      <c r="A6173" s="4"/>
      <c r="B6173" s="4"/>
    </row>
    <row r="6174" spans="1:2" x14ac:dyDescent="0.15">
      <c r="A6174" s="4"/>
      <c r="B6174" s="4"/>
    </row>
    <row r="6175" spans="1:2" x14ac:dyDescent="0.15">
      <c r="A6175" s="4"/>
      <c r="B6175" s="4"/>
    </row>
    <row r="6176" spans="1:2" x14ac:dyDescent="0.15">
      <c r="A6176" s="4"/>
      <c r="B6176" s="4"/>
    </row>
    <row r="6177" spans="1:2" x14ac:dyDescent="0.15">
      <c r="A6177" s="4"/>
      <c r="B6177" s="4"/>
    </row>
    <row r="6178" spans="1:2" x14ac:dyDescent="0.15">
      <c r="A6178" s="4"/>
      <c r="B6178" s="4"/>
    </row>
    <row r="6179" spans="1:2" x14ac:dyDescent="0.15">
      <c r="A6179" s="4"/>
      <c r="B6179" s="4"/>
    </row>
    <row r="6180" spans="1:2" x14ac:dyDescent="0.15">
      <c r="A6180" s="4"/>
      <c r="B6180" s="4"/>
    </row>
    <row r="6181" spans="1:2" x14ac:dyDescent="0.15">
      <c r="A6181" s="4"/>
      <c r="B6181" s="4"/>
    </row>
    <row r="6182" spans="1:2" x14ac:dyDescent="0.15">
      <c r="A6182" s="4"/>
      <c r="B6182" s="4"/>
    </row>
    <row r="6183" spans="1:2" x14ac:dyDescent="0.15">
      <c r="A6183" s="4"/>
      <c r="B6183" s="4"/>
    </row>
    <row r="6184" spans="1:2" x14ac:dyDescent="0.15">
      <c r="A6184" s="4"/>
      <c r="B6184" s="4"/>
    </row>
    <row r="6185" spans="1:2" x14ac:dyDescent="0.15">
      <c r="A6185" s="4"/>
      <c r="B6185" s="4"/>
    </row>
    <row r="6186" spans="1:2" x14ac:dyDescent="0.15">
      <c r="A6186" s="4"/>
      <c r="B6186" s="4"/>
    </row>
    <row r="6187" spans="1:2" x14ac:dyDescent="0.15">
      <c r="A6187" s="4"/>
      <c r="B6187" s="4"/>
    </row>
    <row r="6188" spans="1:2" x14ac:dyDescent="0.15">
      <c r="A6188" s="4"/>
      <c r="B6188" s="4"/>
    </row>
    <row r="6189" spans="1:2" x14ac:dyDescent="0.15">
      <c r="A6189" s="4"/>
      <c r="B6189" s="4"/>
    </row>
    <row r="6190" spans="1:2" x14ac:dyDescent="0.15">
      <c r="A6190" s="4"/>
      <c r="B6190" s="4"/>
    </row>
    <row r="6191" spans="1:2" x14ac:dyDescent="0.15">
      <c r="A6191" s="4"/>
      <c r="B6191" s="4"/>
    </row>
    <row r="6192" spans="1:2" x14ac:dyDescent="0.15">
      <c r="A6192" s="4"/>
      <c r="B6192" s="4"/>
    </row>
    <row r="6193" spans="1:2" x14ac:dyDescent="0.15">
      <c r="A6193" s="4"/>
      <c r="B6193" s="4"/>
    </row>
    <row r="6194" spans="1:2" x14ac:dyDescent="0.15">
      <c r="A6194" s="4"/>
      <c r="B6194" s="4"/>
    </row>
    <row r="6195" spans="1:2" x14ac:dyDescent="0.15">
      <c r="A6195" s="4"/>
      <c r="B6195" s="4"/>
    </row>
    <row r="6196" spans="1:2" x14ac:dyDescent="0.15">
      <c r="A6196" s="4"/>
      <c r="B6196" s="4"/>
    </row>
    <row r="6197" spans="1:2" x14ac:dyDescent="0.15">
      <c r="A6197" s="4"/>
      <c r="B6197" s="4"/>
    </row>
    <row r="6198" spans="1:2" x14ac:dyDescent="0.15">
      <c r="A6198" s="4"/>
      <c r="B6198" s="4"/>
    </row>
    <row r="6199" spans="1:2" x14ac:dyDescent="0.15">
      <c r="A6199" s="4"/>
      <c r="B6199" s="4"/>
    </row>
    <row r="6200" spans="1:2" x14ac:dyDescent="0.15">
      <c r="A6200" s="4"/>
      <c r="B6200" s="4"/>
    </row>
    <row r="6201" spans="1:2" x14ac:dyDescent="0.15">
      <c r="A6201" s="4"/>
      <c r="B6201" s="4"/>
    </row>
    <row r="6202" spans="1:2" x14ac:dyDescent="0.15">
      <c r="A6202" s="4"/>
      <c r="B6202" s="4"/>
    </row>
    <row r="6203" spans="1:2" x14ac:dyDescent="0.15">
      <c r="A6203" s="4"/>
      <c r="B6203" s="4"/>
    </row>
    <row r="6204" spans="1:2" x14ac:dyDescent="0.15">
      <c r="A6204" s="4"/>
      <c r="B6204" s="4"/>
    </row>
    <row r="6205" spans="1:2" x14ac:dyDescent="0.15">
      <c r="A6205" s="4"/>
      <c r="B6205" s="4"/>
    </row>
    <row r="6206" spans="1:2" x14ac:dyDescent="0.15">
      <c r="A6206" s="4"/>
      <c r="B6206" s="4"/>
    </row>
    <row r="6207" spans="1:2" x14ac:dyDescent="0.15">
      <c r="A6207" s="4"/>
      <c r="B6207" s="4"/>
    </row>
    <row r="6208" spans="1:2" x14ac:dyDescent="0.15">
      <c r="A6208" s="4"/>
      <c r="B6208" s="4"/>
    </row>
    <row r="6209" spans="1:2" x14ac:dyDescent="0.15">
      <c r="A6209" s="4"/>
      <c r="B6209" s="4"/>
    </row>
    <row r="6210" spans="1:2" x14ac:dyDescent="0.15">
      <c r="A6210" s="4"/>
      <c r="B6210" s="4"/>
    </row>
    <row r="6211" spans="1:2" x14ac:dyDescent="0.15">
      <c r="A6211" s="4"/>
      <c r="B6211" s="4"/>
    </row>
    <row r="6212" spans="1:2" x14ac:dyDescent="0.15">
      <c r="A6212" s="4"/>
      <c r="B6212" s="4"/>
    </row>
    <row r="6213" spans="1:2" x14ac:dyDescent="0.15">
      <c r="A6213" s="4"/>
      <c r="B6213" s="4"/>
    </row>
    <row r="6214" spans="1:2" x14ac:dyDescent="0.15">
      <c r="A6214" s="4"/>
      <c r="B6214" s="4"/>
    </row>
    <row r="6215" spans="1:2" x14ac:dyDescent="0.15">
      <c r="A6215" s="4"/>
      <c r="B6215" s="4"/>
    </row>
    <row r="6216" spans="1:2" x14ac:dyDescent="0.15">
      <c r="A6216" s="4"/>
      <c r="B6216" s="4"/>
    </row>
    <row r="6217" spans="1:2" x14ac:dyDescent="0.15">
      <c r="A6217" s="4"/>
      <c r="B6217" s="4"/>
    </row>
    <row r="6218" spans="1:2" x14ac:dyDescent="0.15">
      <c r="A6218" s="4"/>
      <c r="B6218" s="4"/>
    </row>
    <row r="6219" spans="1:2" x14ac:dyDescent="0.15">
      <c r="A6219" s="4"/>
      <c r="B6219" s="4"/>
    </row>
    <row r="6220" spans="1:2" x14ac:dyDescent="0.15">
      <c r="A6220" s="4"/>
      <c r="B6220" s="4"/>
    </row>
    <row r="6221" spans="1:2" x14ac:dyDescent="0.15">
      <c r="A6221" s="4"/>
      <c r="B6221" s="4"/>
    </row>
    <row r="6222" spans="1:2" x14ac:dyDescent="0.15">
      <c r="A6222" s="4"/>
      <c r="B6222" s="4"/>
    </row>
    <row r="6223" spans="1:2" x14ac:dyDescent="0.15">
      <c r="A6223" s="4"/>
      <c r="B6223" s="4"/>
    </row>
    <row r="6224" spans="1:2" x14ac:dyDescent="0.15">
      <c r="A6224" s="4"/>
      <c r="B6224" s="4"/>
    </row>
    <row r="6225" spans="1:2" x14ac:dyDescent="0.15">
      <c r="A6225" s="4"/>
      <c r="B6225" s="4"/>
    </row>
    <row r="6226" spans="1:2" x14ac:dyDescent="0.15">
      <c r="A6226" s="4"/>
      <c r="B6226" s="4"/>
    </row>
    <row r="6227" spans="1:2" x14ac:dyDescent="0.15">
      <c r="A6227" s="4"/>
      <c r="B6227" s="4"/>
    </row>
    <row r="6228" spans="1:2" x14ac:dyDescent="0.15">
      <c r="A6228" s="4"/>
      <c r="B6228" s="4"/>
    </row>
    <row r="6229" spans="1:2" x14ac:dyDescent="0.15">
      <c r="A6229" s="4"/>
      <c r="B6229" s="4"/>
    </row>
    <row r="6230" spans="1:2" x14ac:dyDescent="0.15">
      <c r="A6230" s="4"/>
      <c r="B6230" s="4"/>
    </row>
    <row r="6231" spans="1:2" x14ac:dyDescent="0.15">
      <c r="A6231" s="4"/>
      <c r="B6231" s="4"/>
    </row>
    <row r="6232" spans="1:2" x14ac:dyDescent="0.15">
      <c r="A6232" s="4"/>
      <c r="B6232" s="4"/>
    </row>
    <row r="6233" spans="1:2" x14ac:dyDescent="0.15">
      <c r="A6233" s="4"/>
      <c r="B6233" s="4"/>
    </row>
    <row r="6234" spans="1:2" x14ac:dyDescent="0.15">
      <c r="A6234" s="4"/>
      <c r="B6234" s="4"/>
    </row>
    <row r="6235" spans="1:2" x14ac:dyDescent="0.15">
      <c r="A6235" s="4"/>
      <c r="B6235" s="4"/>
    </row>
    <row r="6236" spans="1:2" x14ac:dyDescent="0.15">
      <c r="A6236" s="4"/>
      <c r="B6236" s="4"/>
    </row>
    <row r="6237" spans="1:2" x14ac:dyDescent="0.15">
      <c r="A6237" s="4"/>
      <c r="B6237" s="4"/>
    </row>
    <row r="6238" spans="1:2" x14ac:dyDescent="0.15">
      <c r="A6238" s="4"/>
      <c r="B6238" s="4"/>
    </row>
    <row r="6239" spans="1:2" x14ac:dyDescent="0.15">
      <c r="A6239" s="4"/>
      <c r="B6239" s="4"/>
    </row>
    <row r="6240" spans="1:2" x14ac:dyDescent="0.15">
      <c r="A6240" s="4"/>
      <c r="B6240" s="4"/>
    </row>
    <row r="6241" spans="1:2" x14ac:dyDescent="0.15">
      <c r="A6241" s="4"/>
      <c r="B6241" s="4"/>
    </row>
    <row r="6242" spans="1:2" x14ac:dyDescent="0.15">
      <c r="A6242" s="4"/>
      <c r="B6242" s="4"/>
    </row>
    <row r="6243" spans="1:2" x14ac:dyDescent="0.15">
      <c r="A6243" s="4"/>
      <c r="B6243" s="4"/>
    </row>
    <row r="6244" spans="1:2" x14ac:dyDescent="0.15">
      <c r="A6244" s="4"/>
      <c r="B6244" s="4"/>
    </row>
    <row r="6245" spans="1:2" x14ac:dyDescent="0.15">
      <c r="A6245" s="4"/>
      <c r="B6245" s="4"/>
    </row>
    <row r="6246" spans="1:2" x14ac:dyDescent="0.15">
      <c r="A6246" s="4"/>
      <c r="B6246" s="4"/>
    </row>
    <row r="6247" spans="1:2" x14ac:dyDescent="0.15">
      <c r="A6247" s="4"/>
      <c r="B6247" s="4"/>
    </row>
    <row r="6248" spans="1:2" x14ac:dyDescent="0.15">
      <c r="A6248" s="4"/>
      <c r="B6248" s="4"/>
    </row>
    <row r="6249" spans="1:2" x14ac:dyDescent="0.15">
      <c r="A6249" s="4"/>
      <c r="B6249" s="4"/>
    </row>
    <row r="6250" spans="1:2" x14ac:dyDescent="0.15">
      <c r="A6250" s="4"/>
      <c r="B6250" s="4"/>
    </row>
    <row r="6251" spans="1:2" x14ac:dyDescent="0.15">
      <c r="A6251" s="4"/>
      <c r="B6251" s="4"/>
    </row>
    <row r="6252" spans="1:2" x14ac:dyDescent="0.15">
      <c r="A6252" s="4"/>
      <c r="B6252" s="4"/>
    </row>
    <row r="6253" spans="1:2" x14ac:dyDescent="0.15">
      <c r="A6253" s="4"/>
      <c r="B6253" s="4"/>
    </row>
    <row r="6254" spans="1:2" x14ac:dyDescent="0.15">
      <c r="A6254" s="4"/>
      <c r="B6254" s="4"/>
    </row>
    <row r="6255" spans="1:2" x14ac:dyDescent="0.15">
      <c r="A6255" s="4"/>
      <c r="B6255" s="4"/>
    </row>
    <row r="6256" spans="1:2" x14ac:dyDescent="0.15">
      <c r="A6256" s="4"/>
      <c r="B6256" s="4"/>
    </row>
    <row r="6257" spans="1:2" x14ac:dyDescent="0.15">
      <c r="A6257" s="4"/>
      <c r="B6257" s="4"/>
    </row>
    <row r="6258" spans="1:2" x14ac:dyDescent="0.15">
      <c r="A6258" s="4"/>
      <c r="B6258" s="4"/>
    </row>
    <row r="6259" spans="1:2" x14ac:dyDescent="0.15">
      <c r="A6259" s="4"/>
      <c r="B6259" s="4"/>
    </row>
    <row r="6260" spans="1:2" x14ac:dyDescent="0.15">
      <c r="A6260" s="4"/>
      <c r="B6260" s="4"/>
    </row>
    <row r="6261" spans="1:2" x14ac:dyDescent="0.15">
      <c r="A6261" s="4"/>
      <c r="B6261" s="4"/>
    </row>
    <row r="6262" spans="1:2" x14ac:dyDescent="0.15">
      <c r="A6262" s="4"/>
      <c r="B6262" s="4"/>
    </row>
    <row r="6263" spans="1:2" x14ac:dyDescent="0.15">
      <c r="A6263" s="4"/>
      <c r="B6263" s="4"/>
    </row>
    <row r="6264" spans="1:2" x14ac:dyDescent="0.15">
      <c r="A6264" s="4"/>
      <c r="B6264" s="4"/>
    </row>
    <row r="6265" spans="1:2" x14ac:dyDescent="0.15">
      <c r="A6265" s="4"/>
      <c r="B6265" s="4"/>
    </row>
    <row r="6266" spans="1:2" x14ac:dyDescent="0.15">
      <c r="A6266" s="4"/>
      <c r="B6266" s="4"/>
    </row>
    <row r="6267" spans="1:2" x14ac:dyDescent="0.15">
      <c r="A6267" s="4"/>
      <c r="B6267" s="4"/>
    </row>
    <row r="6268" spans="1:2" x14ac:dyDescent="0.15">
      <c r="A6268" s="4"/>
      <c r="B6268" s="4"/>
    </row>
    <row r="6269" spans="1:2" x14ac:dyDescent="0.15">
      <c r="A6269" s="4"/>
      <c r="B6269" s="4"/>
    </row>
    <row r="6270" spans="1:2" x14ac:dyDescent="0.15">
      <c r="A6270" s="4"/>
      <c r="B6270" s="4"/>
    </row>
    <row r="6271" spans="1:2" x14ac:dyDescent="0.15">
      <c r="A6271" s="4"/>
      <c r="B6271" s="4"/>
    </row>
    <row r="6272" spans="1:2" x14ac:dyDescent="0.15">
      <c r="A6272" s="4"/>
      <c r="B6272" s="4"/>
    </row>
    <row r="6273" spans="1:2" x14ac:dyDescent="0.15">
      <c r="A6273" s="4"/>
      <c r="B6273" s="4"/>
    </row>
    <row r="6274" spans="1:2" x14ac:dyDescent="0.15">
      <c r="A6274" s="4"/>
      <c r="B6274" s="4"/>
    </row>
    <row r="6275" spans="1:2" x14ac:dyDescent="0.15">
      <c r="A6275" s="4"/>
      <c r="B6275" s="4"/>
    </row>
    <row r="6276" spans="1:2" x14ac:dyDescent="0.15">
      <c r="A6276" s="4"/>
      <c r="B6276" s="4"/>
    </row>
    <row r="6277" spans="1:2" x14ac:dyDescent="0.15">
      <c r="A6277" s="4"/>
      <c r="B6277" s="4"/>
    </row>
    <row r="6278" spans="1:2" x14ac:dyDescent="0.15">
      <c r="A6278" s="4"/>
      <c r="B6278" s="4"/>
    </row>
    <row r="6279" spans="1:2" x14ac:dyDescent="0.15">
      <c r="A6279" s="4"/>
      <c r="B6279" s="4"/>
    </row>
    <row r="6280" spans="1:2" x14ac:dyDescent="0.15">
      <c r="A6280" s="4"/>
      <c r="B6280" s="4"/>
    </row>
    <row r="6281" spans="1:2" x14ac:dyDescent="0.15">
      <c r="A6281" s="4"/>
      <c r="B6281" s="4"/>
    </row>
    <row r="6282" spans="1:2" x14ac:dyDescent="0.15">
      <c r="A6282" s="4"/>
      <c r="B6282" s="4"/>
    </row>
    <row r="6283" spans="1:2" x14ac:dyDescent="0.15">
      <c r="A6283" s="4"/>
      <c r="B6283" s="4"/>
    </row>
    <row r="6284" spans="1:2" x14ac:dyDescent="0.15">
      <c r="A6284" s="4"/>
      <c r="B6284" s="4"/>
    </row>
    <row r="6285" spans="1:2" x14ac:dyDescent="0.15">
      <c r="A6285" s="4"/>
      <c r="B6285" s="4"/>
    </row>
    <row r="6286" spans="1:2" x14ac:dyDescent="0.15">
      <c r="A6286" s="4"/>
      <c r="B6286" s="4"/>
    </row>
    <row r="6287" spans="1:2" x14ac:dyDescent="0.15">
      <c r="A6287" s="4"/>
      <c r="B6287" s="4"/>
    </row>
    <row r="6288" spans="1:2" x14ac:dyDescent="0.15">
      <c r="A6288" s="4"/>
      <c r="B6288" s="4"/>
    </row>
    <row r="6289" spans="1:2" x14ac:dyDescent="0.15">
      <c r="A6289" s="4"/>
      <c r="B6289" s="4"/>
    </row>
    <row r="6290" spans="1:2" x14ac:dyDescent="0.15">
      <c r="A6290" s="4"/>
      <c r="B6290" s="4"/>
    </row>
    <row r="6291" spans="1:2" x14ac:dyDescent="0.15">
      <c r="A6291" s="4"/>
      <c r="B6291" s="4"/>
    </row>
    <row r="6292" spans="1:2" x14ac:dyDescent="0.15">
      <c r="A6292" s="4"/>
      <c r="B6292" s="4"/>
    </row>
    <row r="6293" spans="1:2" x14ac:dyDescent="0.15">
      <c r="A6293" s="4"/>
      <c r="B6293" s="4"/>
    </row>
    <row r="6294" spans="1:2" x14ac:dyDescent="0.15">
      <c r="A6294" s="4"/>
      <c r="B6294" s="4"/>
    </row>
    <row r="6295" spans="1:2" x14ac:dyDescent="0.15">
      <c r="A6295" s="4"/>
      <c r="B6295" s="4"/>
    </row>
    <row r="6296" spans="1:2" x14ac:dyDescent="0.15">
      <c r="A6296" s="4"/>
      <c r="B6296" s="4"/>
    </row>
    <row r="6297" spans="1:2" x14ac:dyDescent="0.15">
      <c r="A6297" s="4"/>
      <c r="B6297" s="4"/>
    </row>
    <row r="6298" spans="1:2" x14ac:dyDescent="0.15">
      <c r="A6298" s="4"/>
      <c r="B6298" s="4"/>
    </row>
    <row r="6299" spans="1:2" x14ac:dyDescent="0.15">
      <c r="A6299" s="4"/>
      <c r="B6299" s="4"/>
    </row>
    <row r="6300" spans="1:2" x14ac:dyDescent="0.15">
      <c r="A6300" s="4"/>
      <c r="B6300" s="4"/>
    </row>
    <row r="6301" spans="1:2" x14ac:dyDescent="0.15">
      <c r="A6301" s="4"/>
      <c r="B6301" s="4"/>
    </row>
    <row r="6302" spans="1:2" x14ac:dyDescent="0.15">
      <c r="A6302" s="4"/>
      <c r="B6302" s="4"/>
    </row>
    <row r="6303" spans="1:2" x14ac:dyDescent="0.15">
      <c r="A6303" s="4"/>
      <c r="B6303" s="4"/>
    </row>
    <row r="6304" spans="1:2" x14ac:dyDescent="0.15">
      <c r="A6304" s="4"/>
      <c r="B6304" s="4"/>
    </row>
    <row r="6305" spans="1:2" x14ac:dyDescent="0.15">
      <c r="A6305" s="4"/>
      <c r="B6305" s="4"/>
    </row>
    <row r="6306" spans="1:2" x14ac:dyDescent="0.15">
      <c r="A6306" s="4"/>
      <c r="B6306" s="4"/>
    </row>
    <row r="6307" spans="1:2" x14ac:dyDescent="0.15">
      <c r="A6307" s="4"/>
      <c r="B6307" s="4"/>
    </row>
    <row r="6308" spans="1:2" x14ac:dyDescent="0.15">
      <c r="A6308" s="4"/>
      <c r="B6308" s="4"/>
    </row>
    <row r="6309" spans="1:2" x14ac:dyDescent="0.15">
      <c r="A6309" s="4"/>
      <c r="B6309" s="4"/>
    </row>
    <row r="6310" spans="1:2" x14ac:dyDescent="0.15">
      <c r="A6310" s="4"/>
      <c r="B6310" s="4"/>
    </row>
    <row r="6311" spans="1:2" x14ac:dyDescent="0.15">
      <c r="A6311" s="4"/>
      <c r="B6311" s="4"/>
    </row>
    <row r="6312" spans="1:2" x14ac:dyDescent="0.15">
      <c r="A6312" s="4"/>
      <c r="B6312" s="4"/>
    </row>
    <row r="6313" spans="1:2" x14ac:dyDescent="0.15">
      <c r="A6313" s="4"/>
      <c r="B6313" s="4"/>
    </row>
    <row r="6314" spans="1:2" x14ac:dyDescent="0.15">
      <c r="A6314" s="4"/>
      <c r="B6314" s="4"/>
    </row>
    <row r="6315" spans="1:2" x14ac:dyDescent="0.15">
      <c r="A6315" s="4"/>
      <c r="B6315" s="4"/>
    </row>
    <row r="6316" spans="1:2" x14ac:dyDescent="0.15">
      <c r="A6316" s="4"/>
      <c r="B6316" s="4"/>
    </row>
    <row r="6317" spans="1:2" x14ac:dyDescent="0.15">
      <c r="A6317" s="4"/>
      <c r="B6317" s="4"/>
    </row>
    <row r="6318" spans="1:2" x14ac:dyDescent="0.15">
      <c r="A6318" s="4"/>
      <c r="B6318" s="4"/>
    </row>
    <row r="6319" spans="1:2" x14ac:dyDescent="0.15">
      <c r="A6319" s="4"/>
      <c r="B6319" s="4"/>
    </row>
    <row r="6320" spans="1:2" x14ac:dyDescent="0.15">
      <c r="A6320" s="4"/>
      <c r="B6320" s="4"/>
    </row>
    <row r="6321" spans="1:2" x14ac:dyDescent="0.15">
      <c r="A6321" s="4"/>
      <c r="B6321" s="4"/>
    </row>
    <row r="6322" spans="1:2" x14ac:dyDescent="0.15">
      <c r="A6322" s="4"/>
      <c r="B6322" s="4"/>
    </row>
    <row r="6323" spans="1:2" x14ac:dyDescent="0.15">
      <c r="A6323" s="4"/>
      <c r="B6323" s="4"/>
    </row>
    <row r="6324" spans="1:2" x14ac:dyDescent="0.15">
      <c r="A6324" s="4"/>
      <c r="B6324" s="4"/>
    </row>
    <row r="6325" spans="1:2" x14ac:dyDescent="0.15">
      <c r="A6325" s="4"/>
      <c r="B6325" s="4"/>
    </row>
    <row r="6326" spans="1:2" x14ac:dyDescent="0.15">
      <c r="A6326" s="4"/>
      <c r="B6326" s="4"/>
    </row>
    <row r="6327" spans="1:2" x14ac:dyDescent="0.15">
      <c r="A6327" s="4"/>
      <c r="B6327" s="4"/>
    </row>
    <row r="6328" spans="1:2" x14ac:dyDescent="0.15">
      <c r="A6328" s="4"/>
      <c r="B6328" s="4"/>
    </row>
    <row r="6329" spans="1:2" x14ac:dyDescent="0.15">
      <c r="A6329" s="4"/>
      <c r="B6329" s="4"/>
    </row>
    <row r="6330" spans="1:2" x14ac:dyDescent="0.15">
      <c r="A6330" s="4"/>
      <c r="B6330" s="4"/>
    </row>
    <row r="6331" spans="1:2" x14ac:dyDescent="0.15">
      <c r="A6331" s="4"/>
      <c r="B6331" s="4"/>
    </row>
    <row r="6332" spans="1:2" x14ac:dyDescent="0.15">
      <c r="A6332" s="4"/>
      <c r="B6332" s="4"/>
    </row>
    <row r="6333" spans="1:2" x14ac:dyDescent="0.15">
      <c r="A6333" s="4"/>
      <c r="B6333" s="4"/>
    </row>
    <row r="6334" spans="1:2" x14ac:dyDescent="0.15">
      <c r="A6334" s="4"/>
      <c r="B6334" s="4"/>
    </row>
    <row r="6335" spans="1:2" x14ac:dyDescent="0.15">
      <c r="A6335" s="4"/>
      <c r="B6335" s="4"/>
    </row>
    <row r="6336" spans="1:2" x14ac:dyDescent="0.15">
      <c r="A6336" s="4"/>
      <c r="B6336" s="4"/>
    </row>
    <row r="6337" spans="1:2" x14ac:dyDescent="0.15">
      <c r="A6337" s="4"/>
      <c r="B6337" s="4"/>
    </row>
    <row r="6338" spans="1:2" x14ac:dyDescent="0.15">
      <c r="A6338" s="4"/>
      <c r="B6338" s="4"/>
    </row>
    <row r="6339" spans="1:2" x14ac:dyDescent="0.15">
      <c r="A6339" s="4"/>
      <c r="B6339" s="4"/>
    </row>
    <row r="6340" spans="1:2" x14ac:dyDescent="0.15">
      <c r="A6340" s="4"/>
      <c r="B6340" s="4"/>
    </row>
    <row r="6341" spans="1:2" x14ac:dyDescent="0.15">
      <c r="A6341" s="4"/>
      <c r="B6341" s="4"/>
    </row>
    <row r="6342" spans="1:2" x14ac:dyDescent="0.15">
      <c r="A6342" s="4"/>
      <c r="B6342" s="4"/>
    </row>
    <row r="6343" spans="1:2" x14ac:dyDescent="0.15">
      <c r="A6343" s="4"/>
      <c r="B6343" s="4"/>
    </row>
    <row r="6344" spans="1:2" x14ac:dyDescent="0.15">
      <c r="A6344" s="4"/>
      <c r="B6344" s="4"/>
    </row>
    <row r="6345" spans="1:2" x14ac:dyDescent="0.15">
      <c r="A6345" s="4"/>
      <c r="B6345" s="4"/>
    </row>
    <row r="6346" spans="1:2" x14ac:dyDescent="0.15">
      <c r="A6346" s="4"/>
      <c r="B6346" s="4"/>
    </row>
    <row r="6347" spans="1:2" x14ac:dyDescent="0.15">
      <c r="A6347" s="4"/>
      <c r="B6347" s="4"/>
    </row>
    <row r="6348" spans="1:2" x14ac:dyDescent="0.15">
      <c r="A6348" s="4"/>
      <c r="B6348" s="4"/>
    </row>
    <row r="6349" spans="1:2" x14ac:dyDescent="0.15">
      <c r="A6349" s="4"/>
      <c r="B6349" s="4"/>
    </row>
    <row r="6350" spans="1:2" x14ac:dyDescent="0.15">
      <c r="A6350" s="4"/>
      <c r="B6350" s="4"/>
    </row>
    <row r="6351" spans="1:2" x14ac:dyDescent="0.15">
      <c r="A6351" s="4"/>
      <c r="B6351" s="4"/>
    </row>
    <row r="6352" spans="1:2" x14ac:dyDescent="0.15">
      <c r="A6352" s="4"/>
      <c r="B6352" s="4"/>
    </row>
    <row r="6353" spans="1:2" x14ac:dyDescent="0.15">
      <c r="A6353" s="4"/>
      <c r="B6353" s="4"/>
    </row>
    <row r="6354" spans="1:2" x14ac:dyDescent="0.15">
      <c r="A6354" s="4"/>
      <c r="B6354" s="4"/>
    </row>
    <row r="6355" spans="1:2" x14ac:dyDescent="0.15">
      <c r="A6355" s="4"/>
      <c r="B6355" s="4"/>
    </row>
    <row r="6356" spans="1:2" x14ac:dyDescent="0.15">
      <c r="A6356" s="4"/>
      <c r="B6356" s="4"/>
    </row>
    <row r="6357" spans="1:2" x14ac:dyDescent="0.15">
      <c r="A6357" s="4"/>
      <c r="B6357" s="4"/>
    </row>
    <row r="6358" spans="1:2" x14ac:dyDescent="0.15">
      <c r="A6358" s="4"/>
      <c r="B6358" s="4"/>
    </row>
    <row r="6359" spans="1:2" x14ac:dyDescent="0.15">
      <c r="A6359" s="4"/>
      <c r="B6359" s="4"/>
    </row>
    <row r="6360" spans="1:2" x14ac:dyDescent="0.15">
      <c r="A6360" s="4"/>
      <c r="B6360" s="4"/>
    </row>
    <row r="6361" spans="1:2" x14ac:dyDescent="0.15">
      <c r="A6361" s="4"/>
      <c r="B6361" s="4"/>
    </row>
    <row r="6362" spans="1:2" x14ac:dyDescent="0.15">
      <c r="A6362" s="4"/>
      <c r="B6362" s="4"/>
    </row>
    <row r="6363" spans="1:2" x14ac:dyDescent="0.15">
      <c r="A6363" s="4"/>
      <c r="B6363" s="4"/>
    </row>
    <row r="6364" spans="1:2" x14ac:dyDescent="0.15">
      <c r="A6364" s="4"/>
      <c r="B6364" s="4"/>
    </row>
    <row r="6365" spans="1:2" x14ac:dyDescent="0.15">
      <c r="A6365" s="4"/>
      <c r="B6365" s="4"/>
    </row>
    <row r="6366" spans="1:2" x14ac:dyDescent="0.15">
      <c r="A6366" s="4"/>
      <c r="B6366" s="4"/>
    </row>
    <row r="6367" spans="1:2" x14ac:dyDescent="0.15">
      <c r="A6367" s="4"/>
      <c r="B6367" s="4"/>
    </row>
    <row r="6368" spans="1:2" x14ac:dyDescent="0.15">
      <c r="A6368" s="4"/>
      <c r="B6368" s="4"/>
    </row>
    <row r="6369" spans="1:2" x14ac:dyDescent="0.15">
      <c r="A6369" s="4"/>
      <c r="B6369" s="4"/>
    </row>
    <row r="6370" spans="1:2" x14ac:dyDescent="0.15">
      <c r="A6370" s="4"/>
      <c r="B6370" s="4"/>
    </row>
    <row r="6371" spans="1:2" x14ac:dyDescent="0.15">
      <c r="A6371" s="4"/>
      <c r="B6371" s="4"/>
    </row>
    <row r="6372" spans="1:2" x14ac:dyDescent="0.15">
      <c r="A6372" s="4"/>
      <c r="B6372" s="4"/>
    </row>
    <row r="6373" spans="1:2" x14ac:dyDescent="0.15">
      <c r="A6373" s="4"/>
      <c r="B6373" s="4"/>
    </row>
    <row r="6374" spans="1:2" x14ac:dyDescent="0.15">
      <c r="A6374" s="4"/>
      <c r="B6374" s="4"/>
    </row>
    <row r="6375" spans="1:2" x14ac:dyDescent="0.15">
      <c r="A6375" s="4"/>
      <c r="B6375" s="4"/>
    </row>
    <row r="6376" spans="1:2" x14ac:dyDescent="0.15">
      <c r="A6376" s="4"/>
      <c r="B6376" s="4"/>
    </row>
    <row r="6377" spans="1:2" x14ac:dyDescent="0.15">
      <c r="A6377" s="4"/>
      <c r="B6377" s="4"/>
    </row>
    <row r="6378" spans="1:2" x14ac:dyDescent="0.15">
      <c r="A6378" s="4"/>
      <c r="B6378" s="4"/>
    </row>
    <row r="6379" spans="1:2" x14ac:dyDescent="0.15">
      <c r="A6379" s="4"/>
      <c r="B6379" s="4"/>
    </row>
    <row r="6380" spans="1:2" x14ac:dyDescent="0.15">
      <c r="A6380" s="4"/>
      <c r="B6380" s="4"/>
    </row>
    <row r="6381" spans="1:2" x14ac:dyDescent="0.15">
      <c r="A6381" s="4"/>
      <c r="B6381" s="4"/>
    </row>
    <row r="6382" spans="1:2" x14ac:dyDescent="0.15">
      <c r="A6382" s="4"/>
      <c r="B6382" s="4"/>
    </row>
    <row r="6383" spans="1:2" x14ac:dyDescent="0.15">
      <c r="A6383" s="4"/>
      <c r="B6383" s="4"/>
    </row>
    <row r="6384" spans="1:2" x14ac:dyDescent="0.15">
      <c r="A6384" s="4"/>
      <c r="B6384" s="4"/>
    </row>
    <row r="6385" spans="1:2" x14ac:dyDescent="0.15">
      <c r="A6385" s="4"/>
      <c r="B6385" s="4"/>
    </row>
    <row r="6386" spans="1:2" x14ac:dyDescent="0.15">
      <c r="A6386" s="4"/>
      <c r="B6386" s="4"/>
    </row>
    <row r="6387" spans="1:2" x14ac:dyDescent="0.15">
      <c r="A6387" s="4"/>
      <c r="B6387" s="4"/>
    </row>
    <row r="6388" spans="1:2" x14ac:dyDescent="0.15">
      <c r="A6388" s="4"/>
      <c r="B6388" s="4"/>
    </row>
    <row r="6389" spans="1:2" x14ac:dyDescent="0.15">
      <c r="A6389" s="4"/>
      <c r="B6389" s="4"/>
    </row>
    <row r="6390" spans="1:2" x14ac:dyDescent="0.15">
      <c r="A6390" s="4"/>
      <c r="B6390" s="4"/>
    </row>
    <row r="6391" spans="1:2" x14ac:dyDescent="0.15">
      <c r="A6391" s="4"/>
      <c r="B6391" s="4"/>
    </row>
    <row r="6392" spans="1:2" x14ac:dyDescent="0.15">
      <c r="A6392" s="4"/>
      <c r="B6392" s="4"/>
    </row>
    <row r="6393" spans="1:2" x14ac:dyDescent="0.15">
      <c r="A6393" s="4"/>
      <c r="B6393" s="4"/>
    </row>
    <row r="6394" spans="1:2" x14ac:dyDescent="0.15">
      <c r="A6394" s="4"/>
      <c r="B6394" s="4"/>
    </row>
    <row r="6395" spans="1:2" x14ac:dyDescent="0.15">
      <c r="A6395" s="4"/>
      <c r="B6395" s="4"/>
    </row>
    <row r="6396" spans="1:2" x14ac:dyDescent="0.15">
      <c r="A6396" s="4"/>
      <c r="B6396" s="4"/>
    </row>
    <row r="6397" spans="1:2" x14ac:dyDescent="0.15">
      <c r="A6397" s="4"/>
      <c r="B6397" s="4"/>
    </row>
    <row r="6398" spans="1:2" x14ac:dyDescent="0.15">
      <c r="A6398" s="4"/>
      <c r="B6398" s="4"/>
    </row>
    <row r="6399" spans="1:2" x14ac:dyDescent="0.15">
      <c r="A6399" s="4"/>
      <c r="B6399" s="4"/>
    </row>
    <row r="6400" spans="1:2" x14ac:dyDescent="0.15">
      <c r="A6400" s="4"/>
      <c r="B6400" s="4"/>
    </row>
    <row r="6401" spans="1:2" x14ac:dyDescent="0.15">
      <c r="A6401" s="4"/>
      <c r="B6401" s="4"/>
    </row>
    <row r="6402" spans="1:2" x14ac:dyDescent="0.15">
      <c r="A6402" s="4"/>
      <c r="B6402" s="4"/>
    </row>
    <row r="6403" spans="1:2" x14ac:dyDescent="0.15">
      <c r="A6403" s="4"/>
      <c r="B6403" s="4"/>
    </row>
    <row r="6404" spans="1:2" x14ac:dyDescent="0.15">
      <c r="A6404" s="4"/>
      <c r="B6404" s="4"/>
    </row>
    <row r="6405" spans="1:2" x14ac:dyDescent="0.15">
      <c r="A6405" s="4"/>
      <c r="B6405" s="4"/>
    </row>
    <row r="6406" spans="1:2" x14ac:dyDescent="0.15">
      <c r="A6406" s="4"/>
      <c r="B6406" s="4"/>
    </row>
    <row r="6407" spans="1:2" x14ac:dyDescent="0.15">
      <c r="A6407" s="4"/>
      <c r="B6407" s="4"/>
    </row>
    <row r="6408" spans="1:2" x14ac:dyDescent="0.15">
      <c r="A6408" s="4"/>
      <c r="B6408" s="4"/>
    </row>
    <row r="6409" spans="1:2" x14ac:dyDescent="0.15">
      <c r="A6409" s="4"/>
      <c r="B6409" s="4"/>
    </row>
    <row r="6410" spans="1:2" x14ac:dyDescent="0.15">
      <c r="A6410" s="4"/>
      <c r="B6410" s="4"/>
    </row>
    <row r="6411" spans="1:2" x14ac:dyDescent="0.15">
      <c r="A6411" s="4"/>
      <c r="B6411" s="4"/>
    </row>
    <row r="6412" spans="1:2" x14ac:dyDescent="0.15">
      <c r="A6412" s="4"/>
      <c r="B6412" s="4"/>
    </row>
    <row r="6413" spans="1:2" x14ac:dyDescent="0.15">
      <c r="A6413" s="4"/>
      <c r="B6413" s="4"/>
    </row>
    <row r="6414" spans="1:2" x14ac:dyDescent="0.15">
      <c r="A6414" s="4"/>
      <c r="B6414" s="4"/>
    </row>
    <row r="6415" spans="1:2" x14ac:dyDescent="0.15">
      <c r="A6415" s="4"/>
      <c r="B6415" s="4"/>
    </row>
    <row r="6416" spans="1:2" x14ac:dyDescent="0.15">
      <c r="A6416" s="4"/>
      <c r="B6416" s="4"/>
    </row>
    <row r="6417" spans="1:2" x14ac:dyDescent="0.15">
      <c r="A6417" s="4"/>
      <c r="B6417" s="4"/>
    </row>
    <row r="6418" spans="1:2" x14ac:dyDescent="0.15">
      <c r="A6418" s="4"/>
      <c r="B6418" s="4"/>
    </row>
    <row r="6419" spans="1:2" x14ac:dyDescent="0.15">
      <c r="A6419" s="4"/>
      <c r="B6419" s="4"/>
    </row>
    <row r="6420" spans="1:2" x14ac:dyDescent="0.15">
      <c r="A6420" s="4"/>
      <c r="B6420" s="4"/>
    </row>
    <row r="6421" spans="1:2" x14ac:dyDescent="0.15">
      <c r="A6421" s="4"/>
      <c r="B6421" s="4"/>
    </row>
    <row r="6422" spans="1:2" x14ac:dyDescent="0.15">
      <c r="A6422" s="4"/>
      <c r="B6422" s="4"/>
    </row>
    <row r="6423" spans="1:2" x14ac:dyDescent="0.15">
      <c r="A6423" s="4"/>
      <c r="B6423" s="4"/>
    </row>
    <row r="6424" spans="1:2" x14ac:dyDescent="0.15">
      <c r="A6424" s="4"/>
      <c r="B6424" s="4"/>
    </row>
    <row r="6425" spans="1:2" x14ac:dyDescent="0.15">
      <c r="A6425" s="4"/>
      <c r="B6425" s="4"/>
    </row>
    <row r="6426" spans="1:2" x14ac:dyDescent="0.15">
      <c r="A6426" s="4"/>
      <c r="B6426" s="4"/>
    </row>
    <row r="6427" spans="1:2" x14ac:dyDescent="0.15">
      <c r="A6427" s="4"/>
      <c r="B6427" s="4"/>
    </row>
    <row r="6428" spans="1:2" x14ac:dyDescent="0.15">
      <c r="A6428" s="4"/>
      <c r="B6428" s="4"/>
    </row>
    <row r="6429" spans="1:2" x14ac:dyDescent="0.15">
      <c r="A6429" s="4"/>
      <c r="B6429" s="4"/>
    </row>
    <row r="6430" spans="1:2" x14ac:dyDescent="0.15">
      <c r="A6430" s="4"/>
      <c r="B6430" s="4"/>
    </row>
    <row r="6431" spans="1:2" x14ac:dyDescent="0.15">
      <c r="A6431" s="4"/>
      <c r="B6431" s="4"/>
    </row>
    <row r="6432" spans="1:2" x14ac:dyDescent="0.15">
      <c r="A6432" s="4"/>
      <c r="B6432" s="4"/>
    </row>
    <row r="6433" spans="1:2" x14ac:dyDescent="0.15">
      <c r="A6433" s="4"/>
      <c r="B6433" s="4"/>
    </row>
    <row r="6434" spans="1:2" x14ac:dyDescent="0.15">
      <c r="A6434" s="4"/>
      <c r="B6434" s="4"/>
    </row>
    <row r="6435" spans="1:2" x14ac:dyDescent="0.15">
      <c r="A6435" s="4"/>
      <c r="B6435" s="4"/>
    </row>
    <row r="6436" spans="1:2" x14ac:dyDescent="0.15">
      <c r="A6436" s="4"/>
      <c r="B6436" s="4"/>
    </row>
    <row r="6437" spans="1:2" x14ac:dyDescent="0.15">
      <c r="A6437" s="4"/>
      <c r="B6437" s="4"/>
    </row>
    <row r="6438" spans="1:2" x14ac:dyDescent="0.15">
      <c r="A6438" s="4"/>
      <c r="B6438" s="4"/>
    </row>
    <row r="6439" spans="1:2" x14ac:dyDescent="0.15">
      <c r="A6439" s="4"/>
      <c r="B6439" s="4"/>
    </row>
    <row r="6440" spans="1:2" x14ac:dyDescent="0.15">
      <c r="A6440" s="4"/>
      <c r="B6440" s="4"/>
    </row>
    <row r="6441" spans="1:2" x14ac:dyDescent="0.15">
      <c r="A6441" s="4"/>
      <c r="B6441" s="4"/>
    </row>
    <row r="6442" spans="1:2" x14ac:dyDescent="0.15">
      <c r="A6442" s="4"/>
      <c r="B6442" s="4"/>
    </row>
    <row r="6443" spans="1:2" x14ac:dyDescent="0.15">
      <c r="A6443" s="4"/>
      <c r="B6443" s="4"/>
    </row>
    <row r="6444" spans="1:2" x14ac:dyDescent="0.15">
      <c r="A6444" s="4"/>
      <c r="B6444" s="4"/>
    </row>
    <row r="6445" spans="1:2" x14ac:dyDescent="0.15">
      <c r="A6445" s="4"/>
      <c r="B6445" s="4"/>
    </row>
    <row r="6446" spans="1:2" x14ac:dyDescent="0.15">
      <c r="A6446" s="4"/>
      <c r="B6446" s="4"/>
    </row>
    <row r="6447" spans="1:2" x14ac:dyDescent="0.15">
      <c r="A6447" s="4"/>
      <c r="B6447" s="4"/>
    </row>
    <row r="6448" spans="1:2" x14ac:dyDescent="0.15">
      <c r="A6448" s="4"/>
      <c r="B6448" s="4"/>
    </row>
    <row r="6449" spans="1:2" x14ac:dyDescent="0.15">
      <c r="A6449" s="4"/>
      <c r="B6449" s="4"/>
    </row>
    <row r="6450" spans="1:2" x14ac:dyDescent="0.15">
      <c r="A6450" s="4"/>
      <c r="B6450" s="4"/>
    </row>
    <row r="6451" spans="1:2" x14ac:dyDescent="0.15">
      <c r="A6451" s="4"/>
      <c r="B6451" s="4"/>
    </row>
    <row r="6452" spans="1:2" x14ac:dyDescent="0.15">
      <c r="A6452" s="4"/>
      <c r="B6452" s="4"/>
    </row>
    <row r="6453" spans="1:2" x14ac:dyDescent="0.15">
      <c r="A6453" s="4"/>
      <c r="B6453" s="4"/>
    </row>
    <row r="6454" spans="1:2" x14ac:dyDescent="0.15">
      <c r="A6454" s="4"/>
      <c r="B6454" s="4"/>
    </row>
    <row r="6455" spans="1:2" x14ac:dyDescent="0.15">
      <c r="A6455" s="4"/>
      <c r="B6455" s="4"/>
    </row>
    <row r="6456" spans="1:2" x14ac:dyDescent="0.15">
      <c r="A6456" s="4"/>
      <c r="B6456" s="4"/>
    </row>
    <row r="6457" spans="1:2" x14ac:dyDescent="0.15">
      <c r="A6457" s="4"/>
      <c r="B6457" s="4"/>
    </row>
    <row r="6458" spans="1:2" x14ac:dyDescent="0.15">
      <c r="A6458" s="4"/>
      <c r="B6458" s="4"/>
    </row>
    <row r="6459" spans="1:2" x14ac:dyDescent="0.15">
      <c r="A6459" s="4"/>
      <c r="B6459" s="4"/>
    </row>
    <row r="6460" spans="1:2" x14ac:dyDescent="0.15">
      <c r="A6460" s="4"/>
      <c r="B6460" s="4"/>
    </row>
    <row r="6461" spans="1:2" x14ac:dyDescent="0.15">
      <c r="A6461" s="4"/>
      <c r="B6461" s="4"/>
    </row>
    <row r="6462" spans="1:2" x14ac:dyDescent="0.15">
      <c r="A6462" s="4"/>
      <c r="B6462" s="4"/>
    </row>
    <row r="6463" spans="1:2" x14ac:dyDescent="0.15">
      <c r="A6463" s="4"/>
      <c r="B6463" s="4"/>
    </row>
    <row r="6464" spans="1:2" x14ac:dyDescent="0.15">
      <c r="A6464" s="4"/>
      <c r="B6464" s="4"/>
    </row>
    <row r="6465" spans="1:2" x14ac:dyDescent="0.15">
      <c r="A6465" s="4"/>
      <c r="B6465" s="4"/>
    </row>
    <row r="6466" spans="1:2" x14ac:dyDescent="0.15">
      <c r="A6466" s="4"/>
      <c r="B6466" s="4"/>
    </row>
    <row r="6467" spans="1:2" x14ac:dyDescent="0.15">
      <c r="A6467" s="4"/>
      <c r="B6467" s="4"/>
    </row>
    <row r="6468" spans="1:2" x14ac:dyDescent="0.15">
      <c r="A6468" s="4"/>
      <c r="B6468" s="4"/>
    </row>
    <row r="6469" spans="1:2" x14ac:dyDescent="0.15">
      <c r="A6469" s="4"/>
      <c r="B6469" s="4"/>
    </row>
    <row r="6470" spans="1:2" x14ac:dyDescent="0.15">
      <c r="A6470" s="4"/>
      <c r="B6470" s="4"/>
    </row>
    <row r="6471" spans="1:2" x14ac:dyDescent="0.15">
      <c r="A6471" s="4"/>
      <c r="B6471" s="4"/>
    </row>
    <row r="6472" spans="1:2" x14ac:dyDescent="0.15">
      <c r="A6472" s="4"/>
      <c r="B6472" s="4"/>
    </row>
    <row r="6473" spans="1:2" x14ac:dyDescent="0.15">
      <c r="A6473" s="4"/>
      <c r="B6473" s="4"/>
    </row>
    <row r="6474" spans="1:2" x14ac:dyDescent="0.15">
      <c r="A6474" s="4"/>
      <c r="B6474" s="4"/>
    </row>
    <row r="6475" spans="1:2" x14ac:dyDescent="0.15">
      <c r="A6475" s="4"/>
      <c r="B6475" s="4"/>
    </row>
    <row r="6476" spans="1:2" x14ac:dyDescent="0.15">
      <c r="A6476" s="4"/>
      <c r="B6476" s="4"/>
    </row>
    <row r="6477" spans="1:2" x14ac:dyDescent="0.15">
      <c r="A6477" s="4"/>
      <c r="B6477" s="4"/>
    </row>
    <row r="6478" spans="1:2" x14ac:dyDescent="0.15">
      <c r="A6478" s="4"/>
      <c r="B6478" s="4"/>
    </row>
    <row r="6479" spans="1:2" x14ac:dyDescent="0.15">
      <c r="A6479" s="4"/>
      <c r="B6479" s="4"/>
    </row>
    <row r="6480" spans="1:2" x14ac:dyDescent="0.15">
      <c r="A6480" s="4"/>
      <c r="B6480" s="4"/>
    </row>
    <row r="6481" spans="1:2" x14ac:dyDescent="0.15">
      <c r="A6481" s="4"/>
      <c r="B6481" s="4"/>
    </row>
    <row r="6482" spans="1:2" x14ac:dyDescent="0.15">
      <c r="A6482" s="4"/>
      <c r="B6482" s="4"/>
    </row>
    <row r="6483" spans="1:2" x14ac:dyDescent="0.15">
      <c r="A6483" s="4"/>
      <c r="B6483" s="4"/>
    </row>
    <row r="6484" spans="1:2" x14ac:dyDescent="0.15">
      <c r="A6484" s="4"/>
      <c r="B6484" s="4"/>
    </row>
    <row r="6485" spans="1:2" x14ac:dyDescent="0.15">
      <c r="A6485" s="4"/>
      <c r="B6485" s="4"/>
    </row>
    <row r="6486" spans="1:2" x14ac:dyDescent="0.15">
      <c r="A6486" s="4"/>
      <c r="B6486" s="4"/>
    </row>
    <row r="6487" spans="1:2" x14ac:dyDescent="0.15">
      <c r="A6487" s="4"/>
      <c r="B6487" s="4"/>
    </row>
    <row r="6488" spans="1:2" x14ac:dyDescent="0.15">
      <c r="A6488" s="4"/>
      <c r="B6488" s="4"/>
    </row>
    <row r="6489" spans="1:2" x14ac:dyDescent="0.15">
      <c r="A6489" s="4"/>
      <c r="B6489" s="4"/>
    </row>
    <row r="6490" spans="1:2" x14ac:dyDescent="0.15">
      <c r="A6490" s="4"/>
      <c r="B6490" s="4"/>
    </row>
    <row r="6491" spans="1:2" x14ac:dyDescent="0.15">
      <c r="A6491" s="4"/>
      <c r="B6491" s="4"/>
    </row>
    <row r="6492" spans="1:2" x14ac:dyDescent="0.15">
      <c r="A6492" s="4"/>
      <c r="B6492" s="4"/>
    </row>
    <row r="6493" spans="1:2" x14ac:dyDescent="0.15">
      <c r="A6493" s="4"/>
      <c r="B6493" s="4"/>
    </row>
    <row r="6494" spans="1:2" x14ac:dyDescent="0.15">
      <c r="A6494" s="4"/>
      <c r="B6494" s="4"/>
    </row>
    <row r="6495" spans="1:2" x14ac:dyDescent="0.15">
      <c r="A6495" s="4"/>
      <c r="B6495" s="4"/>
    </row>
    <row r="6496" spans="1:2" x14ac:dyDescent="0.15">
      <c r="A6496" s="4"/>
      <c r="B6496" s="4"/>
    </row>
    <row r="6497" spans="1:2" x14ac:dyDescent="0.15">
      <c r="A6497" s="4"/>
      <c r="B6497" s="4"/>
    </row>
    <row r="6498" spans="1:2" x14ac:dyDescent="0.15">
      <c r="A6498" s="4"/>
      <c r="B6498" s="4"/>
    </row>
    <row r="6499" spans="1:2" x14ac:dyDescent="0.15">
      <c r="A6499" s="4"/>
      <c r="B6499" s="4"/>
    </row>
    <row r="6500" spans="1:2" x14ac:dyDescent="0.15">
      <c r="A6500" s="4"/>
      <c r="B6500" s="4"/>
    </row>
    <row r="6501" spans="1:2" x14ac:dyDescent="0.15">
      <c r="A6501" s="4"/>
      <c r="B6501" s="4"/>
    </row>
    <row r="6502" spans="1:2" x14ac:dyDescent="0.15">
      <c r="A6502" s="4"/>
      <c r="B6502" s="4"/>
    </row>
    <row r="6503" spans="1:2" x14ac:dyDescent="0.15">
      <c r="A6503" s="4"/>
      <c r="B6503" s="4"/>
    </row>
    <row r="6504" spans="1:2" x14ac:dyDescent="0.15">
      <c r="A6504" s="4"/>
      <c r="B6504" s="4"/>
    </row>
    <row r="6505" spans="1:2" x14ac:dyDescent="0.15">
      <c r="A6505" s="4"/>
      <c r="B6505" s="4"/>
    </row>
    <row r="6506" spans="1:2" x14ac:dyDescent="0.15">
      <c r="A6506" s="4"/>
      <c r="B6506" s="4"/>
    </row>
    <row r="6507" spans="1:2" x14ac:dyDescent="0.15">
      <c r="A6507" s="4"/>
      <c r="B6507" s="4"/>
    </row>
    <row r="6508" spans="1:2" x14ac:dyDescent="0.15">
      <c r="A6508" s="4"/>
      <c r="B6508" s="4"/>
    </row>
    <row r="6509" spans="1:2" x14ac:dyDescent="0.15">
      <c r="A6509" s="4"/>
      <c r="B6509" s="4"/>
    </row>
    <row r="6510" spans="1:2" x14ac:dyDescent="0.15">
      <c r="A6510" s="4"/>
      <c r="B6510" s="4"/>
    </row>
    <row r="6511" spans="1:2" x14ac:dyDescent="0.15">
      <c r="A6511" s="4"/>
      <c r="B6511" s="4"/>
    </row>
    <row r="6512" spans="1:2" x14ac:dyDescent="0.15">
      <c r="A6512" s="4"/>
      <c r="B6512" s="4"/>
    </row>
    <row r="6513" spans="1:2" x14ac:dyDescent="0.15">
      <c r="A6513" s="4"/>
      <c r="B6513" s="4"/>
    </row>
    <row r="6514" spans="1:2" x14ac:dyDescent="0.15">
      <c r="A6514" s="4"/>
      <c r="B6514" s="4"/>
    </row>
    <row r="6515" spans="1:2" x14ac:dyDescent="0.15">
      <c r="A6515" s="4"/>
      <c r="B6515" s="4"/>
    </row>
    <row r="6516" spans="1:2" x14ac:dyDescent="0.15">
      <c r="A6516" s="4"/>
      <c r="B6516" s="4"/>
    </row>
    <row r="6517" spans="1:2" x14ac:dyDescent="0.15">
      <c r="A6517" s="4"/>
      <c r="B6517" s="4"/>
    </row>
    <row r="6518" spans="1:2" x14ac:dyDescent="0.15">
      <c r="A6518" s="4"/>
      <c r="B6518" s="4"/>
    </row>
    <row r="6519" spans="1:2" x14ac:dyDescent="0.15">
      <c r="A6519" s="4"/>
      <c r="B6519" s="4"/>
    </row>
    <row r="6520" spans="1:2" x14ac:dyDescent="0.15">
      <c r="A6520" s="4"/>
      <c r="B6520" s="4"/>
    </row>
    <row r="6521" spans="1:2" x14ac:dyDescent="0.15">
      <c r="A6521" s="4"/>
      <c r="B6521" s="4"/>
    </row>
    <row r="6522" spans="1:2" x14ac:dyDescent="0.15">
      <c r="A6522" s="4"/>
      <c r="B6522" s="4"/>
    </row>
    <row r="6523" spans="1:2" x14ac:dyDescent="0.15">
      <c r="A6523" s="4"/>
      <c r="B6523" s="4"/>
    </row>
    <row r="6524" spans="1:2" x14ac:dyDescent="0.15">
      <c r="A6524" s="4"/>
      <c r="B6524" s="4"/>
    </row>
    <row r="6525" spans="1:2" x14ac:dyDescent="0.15">
      <c r="A6525" s="4"/>
      <c r="B6525" s="4"/>
    </row>
    <row r="6526" spans="1:2" x14ac:dyDescent="0.15">
      <c r="A6526" s="4"/>
      <c r="B6526" s="4"/>
    </row>
    <row r="6527" spans="1:2" x14ac:dyDescent="0.15">
      <c r="A6527" s="4"/>
      <c r="B6527" s="4"/>
    </row>
    <row r="6528" spans="1:2" x14ac:dyDescent="0.15">
      <c r="A6528" s="4"/>
      <c r="B6528" s="4"/>
    </row>
    <row r="6529" spans="1:2" x14ac:dyDescent="0.15">
      <c r="A6529" s="4"/>
      <c r="B6529" s="4"/>
    </row>
    <row r="6530" spans="1:2" x14ac:dyDescent="0.15">
      <c r="A6530" s="4"/>
      <c r="B6530" s="4"/>
    </row>
    <row r="6531" spans="1:2" x14ac:dyDescent="0.15">
      <c r="A6531" s="4"/>
      <c r="B6531" s="4"/>
    </row>
    <row r="6532" spans="1:2" x14ac:dyDescent="0.15">
      <c r="A6532" s="4"/>
      <c r="B6532" s="4"/>
    </row>
    <row r="6533" spans="1:2" x14ac:dyDescent="0.15">
      <c r="A6533" s="4"/>
      <c r="B6533" s="4"/>
    </row>
    <row r="6534" spans="1:2" x14ac:dyDescent="0.15">
      <c r="A6534" s="4"/>
      <c r="B6534" s="4"/>
    </row>
    <row r="6535" spans="1:2" x14ac:dyDescent="0.15">
      <c r="A6535" s="4"/>
      <c r="B6535" s="4"/>
    </row>
    <row r="6536" spans="1:2" x14ac:dyDescent="0.15">
      <c r="A6536" s="4"/>
      <c r="B6536" s="4"/>
    </row>
    <row r="6537" spans="1:2" x14ac:dyDescent="0.15">
      <c r="A6537" s="4"/>
      <c r="B6537" s="4"/>
    </row>
    <row r="6538" spans="1:2" x14ac:dyDescent="0.15">
      <c r="A6538" s="4"/>
      <c r="B6538" s="4"/>
    </row>
    <row r="6539" spans="1:2" x14ac:dyDescent="0.15">
      <c r="A6539" s="4"/>
      <c r="B6539" s="4"/>
    </row>
    <row r="6540" spans="1:2" x14ac:dyDescent="0.15">
      <c r="A6540" s="4"/>
      <c r="B6540" s="4"/>
    </row>
    <row r="6541" spans="1:2" x14ac:dyDescent="0.15">
      <c r="A6541" s="4"/>
      <c r="B6541" s="4"/>
    </row>
    <row r="6542" spans="1:2" x14ac:dyDescent="0.15">
      <c r="A6542" s="4"/>
      <c r="B6542" s="4"/>
    </row>
    <row r="6543" spans="1:2" x14ac:dyDescent="0.15">
      <c r="A6543" s="4"/>
      <c r="B6543" s="4"/>
    </row>
    <row r="6544" spans="1:2" x14ac:dyDescent="0.15">
      <c r="A6544" s="4"/>
      <c r="B6544" s="4"/>
    </row>
    <row r="6545" spans="1:2" x14ac:dyDescent="0.15">
      <c r="A6545" s="4"/>
      <c r="B6545" s="4"/>
    </row>
    <row r="6546" spans="1:2" x14ac:dyDescent="0.15">
      <c r="A6546" s="4"/>
      <c r="B6546" s="4"/>
    </row>
    <row r="6547" spans="1:2" x14ac:dyDescent="0.15">
      <c r="A6547" s="4"/>
      <c r="B6547" s="4"/>
    </row>
    <row r="6548" spans="1:2" x14ac:dyDescent="0.15">
      <c r="A6548" s="4"/>
      <c r="B6548" s="4"/>
    </row>
    <row r="6549" spans="1:2" x14ac:dyDescent="0.15">
      <c r="A6549" s="4"/>
      <c r="B6549" s="4"/>
    </row>
    <row r="6550" spans="1:2" x14ac:dyDescent="0.15">
      <c r="A6550" s="4"/>
      <c r="B6550" s="4"/>
    </row>
    <row r="6551" spans="1:2" x14ac:dyDescent="0.15">
      <c r="A6551" s="4"/>
      <c r="B6551" s="4"/>
    </row>
    <row r="6552" spans="1:2" x14ac:dyDescent="0.15">
      <c r="A6552" s="4"/>
      <c r="B6552" s="4"/>
    </row>
    <row r="6553" spans="1:2" x14ac:dyDescent="0.15">
      <c r="A6553" s="4"/>
      <c r="B6553" s="4"/>
    </row>
    <row r="6554" spans="1:2" x14ac:dyDescent="0.15">
      <c r="A6554" s="4"/>
      <c r="B6554" s="4"/>
    </row>
    <row r="6555" spans="1:2" x14ac:dyDescent="0.15">
      <c r="A6555" s="4"/>
      <c r="B6555" s="4"/>
    </row>
    <row r="6556" spans="1:2" x14ac:dyDescent="0.15">
      <c r="A6556" s="4"/>
      <c r="B6556" s="4"/>
    </row>
    <row r="6557" spans="1:2" x14ac:dyDescent="0.15">
      <c r="A6557" s="4"/>
      <c r="B6557" s="4"/>
    </row>
    <row r="6558" spans="1:2" x14ac:dyDescent="0.15">
      <c r="A6558" s="4"/>
      <c r="B6558" s="4"/>
    </row>
    <row r="6559" spans="1:2" x14ac:dyDescent="0.15">
      <c r="A6559" s="4"/>
      <c r="B6559" s="4"/>
    </row>
    <row r="6560" spans="1:2" x14ac:dyDescent="0.15">
      <c r="A6560" s="4"/>
      <c r="B6560" s="4"/>
    </row>
    <row r="6561" spans="1:2" x14ac:dyDescent="0.15">
      <c r="A6561" s="4"/>
      <c r="B6561" s="4"/>
    </row>
    <row r="6562" spans="1:2" x14ac:dyDescent="0.15">
      <c r="A6562" s="4"/>
      <c r="B6562" s="4"/>
    </row>
    <row r="6563" spans="1:2" x14ac:dyDescent="0.15">
      <c r="A6563" s="4"/>
      <c r="B6563" s="4"/>
    </row>
    <row r="6564" spans="1:2" x14ac:dyDescent="0.15">
      <c r="A6564" s="4"/>
      <c r="B6564" s="4"/>
    </row>
    <row r="6565" spans="1:2" x14ac:dyDescent="0.15">
      <c r="A6565" s="4"/>
      <c r="B6565" s="4"/>
    </row>
    <row r="6566" spans="1:2" x14ac:dyDescent="0.15">
      <c r="A6566" s="4"/>
      <c r="B6566" s="4"/>
    </row>
    <row r="6567" spans="1:2" x14ac:dyDescent="0.15">
      <c r="A6567" s="4"/>
      <c r="B6567" s="4"/>
    </row>
    <row r="6568" spans="1:2" x14ac:dyDescent="0.15">
      <c r="A6568" s="4"/>
      <c r="B6568" s="4"/>
    </row>
    <row r="6569" spans="1:2" x14ac:dyDescent="0.15">
      <c r="A6569" s="4"/>
      <c r="B6569" s="4"/>
    </row>
    <row r="6570" spans="1:2" x14ac:dyDescent="0.15">
      <c r="A6570" s="4"/>
      <c r="B6570" s="4"/>
    </row>
    <row r="6571" spans="1:2" x14ac:dyDescent="0.15">
      <c r="A6571" s="4"/>
      <c r="B6571" s="4"/>
    </row>
    <row r="6572" spans="1:2" x14ac:dyDescent="0.15">
      <c r="A6572" s="4"/>
      <c r="B6572" s="4"/>
    </row>
    <row r="6573" spans="1:2" x14ac:dyDescent="0.15">
      <c r="A6573" s="4"/>
      <c r="B6573" s="4"/>
    </row>
    <row r="6574" spans="1:2" x14ac:dyDescent="0.15">
      <c r="A6574" s="4"/>
      <c r="B6574" s="4"/>
    </row>
    <row r="6575" spans="1:2" x14ac:dyDescent="0.15">
      <c r="A6575" s="4"/>
      <c r="B6575" s="4"/>
    </row>
    <row r="6576" spans="1:2" x14ac:dyDescent="0.15">
      <c r="A6576" s="4"/>
      <c r="B6576" s="4"/>
    </row>
    <row r="6577" spans="1:2" x14ac:dyDescent="0.15">
      <c r="A6577" s="4"/>
      <c r="B6577" s="4"/>
    </row>
    <row r="6578" spans="1:2" x14ac:dyDescent="0.15">
      <c r="A6578" s="4"/>
      <c r="B6578" s="4"/>
    </row>
    <row r="6579" spans="1:2" x14ac:dyDescent="0.15">
      <c r="A6579" s="4"/>
      <c r="B6579" s="4"/>
    </row>
    <row r="6580" spans="1:2" x14ac:dyDescent="0.15">
      <c r="A6580" s="4"/>
      <c r="B6580" s="4"/>
    </row>
    <row r="6581" spans="1:2" x14ac:dyDescent="0.15">
      <c r="A6581" s="4"/>
      <c r="B6581" s="4"/>
    </row>
    <row r="6582" spans="1:2" x14ac:dyDescent="0.15">
      <c r="A6582" s="4"/>
      <c r="B6582" s="4"/>
    </row>
    <row r="6583" spans="1:2" x14ac:dyDescent="0.15">
      <c r="A6583" s="4"/>
      <c r="B6583" s="4"/>
    </row>
    <row r="6584" spans="1:2" x14ac:dyDescent="0.15">
      <c r="A6584" s="4"/>
      <c r="B6584" s="4"/>
    </row>
    <row r="6585" spans="1:2" x14ac:dyDescent="0.15">
      <c r="A6585" s="4"/>
      <c r="B6585" s="4"/>
    </row>
    <row r="6586" spans="1:2" x14ac:dyDescent="0.15">
      <c r="A6586" s="4"/>
      <c r="B6586" s="4"/>
    </row>
    <row r="6587" spans="1:2" x14ac:dyDescent="0.15">
      <c r="A6587" s="4"/>
      <c r="B6587" s="4"/>
    </row>
    <row r="6588" spans="1:2" x14ac:dyDescent="0.15">
      <c r="A6588" s="4"/>
      <c r="B6588" s="4"/>
    </row>
    <row r="6589" spans="1:2" x14ac:dyDescent="0.15">
      <c r="A6589" s="4"/>
      <c r="B6589" s="4"/>
    </row>
    <row r="6590" spans="1:2" x14ac:dyDescent="0.15">
      <c r="A6590" s="4"/>
      <c r="B6590" s="4"/>
    </row>
    <row r="6591" spans="1:2" x14ac:dyDescent="0.15">
      <c r="A6591" s="4"/>
      <c r="B6591" s="4"/>
    </row>
    <row r="6592" spans="1:2" x14ac:dyDescent="0.15">
      <c r="A6592" s="4"/>
      <c r="B6592" s="4"/>
    </row>
    <row r="6593" spans="1:2" x14ac:dyDescent="0.15">
      <c r="A6593" s="4"/>
      <c r="B6593" s="4"/>
    </row>
    <row r="6594" spans="1:2" x14ac:dyDescent="0.15">
      <c r="A6594" s="4"/>
      <c r="B6594" s="4"/>
    </row>
    <row r="6595" spans="1:2" x14ac:dyDescent="0.15">
      <c r="A6595" s="4"/>
      <c r="B6595" s="4"/>
    </row>
    <row r="6596" spans="1:2" x14ac:dyDescent="0.15">
      <c r="A6596" s="4"/>
      <c r="B6596" s="4"/>
    </row>
    <row r="6597" spans="1:2" x14ac:dyDescent="0.15">
      <c r="A6597" s="4"/>
      <c r="B6597" s="4"/>
    </row>
    <row r="6598" spans="1:2" x14ac:dyDescent="0.15">
      <c r="A6598" s="4"/>
      <c r="B6598" s="4"/>
    </row>
    <row r="6599" spans="1:2" x14ac:dyDescent="0.15">
      <c r="A6599" s="4"/>
      <c r="B6599" s="4"/>
    </row>
    <row r="6600" spans="1:2" x14ac:dyDescent="0.15">
      <c r="A6600" s="4"/>
      <c r="B6600" s="4"/>
    </row>
    <row r="6601" spans="1:2" x14ac:dyDescent="0.15">
      <c r="A6601" s="4"/>
      <c r="B6601" s="4"/>
    </row>
    <row r="6602" spans="1:2" x14ac:dyDescent="0.15">
      <c r="A6602" s="4"/>
      <c r="B6602" s="4"/>
    </row>
    <row r="6603" spans="1:2" x14ac:dyDescent="0.15">
      <c r="A6603" s="4"/>
      <c r="B6603" s="4"/>
    </row>
    <row r="6604" spans="1:2" x14ac:dyDescent="0.15">
      <c r="A6604" s="4"/>
      <c r="B6604" s="4"/>
    </row>
    <row r="6605" spans="1:2" x14ac:dyDescent="0.15">
      <c r="A6605" s="4"/>
      <c r="B6605" s="4"/>
    </row>
    <row r="6606" spans="1:2" x14ac:dyDescent="0.15">
      <c r="A6606" s="4"/>
      <c r="B6606" s="4"/>
    </row>
    <row r="6607" spans="1:2" x14ac:dyDescent="0.15">
      <c r="A6607" s="4"/>
      <c r="B6607" s="4"/>
    </row>
    <row r="6608" spans="1:2" x14ac:dyDescent="0.15">
      <c r="A6608" s="4"/>
      <c r="B6608" s="4"/>
    </row>
    <row r="6609" spans="1:2" x14ac:dyDescent="0.15">
      <c r="A6609" s="4"/>
      <c r="B6609" s="4"/>
    </row>
    <row r="6610" spans="1:2" x14ac:dyDescent="0.15">
      <c r="A6610" s="4"/>
      <c r="B6610" s="4"/>
    </row>
    <row r="6611" spans="1:2" x14ac:dyDescent="0.15">
      <c r="A6611" s="4"/>
      <c r="B6611" s="4"/>
    </row>
    <row r="6612" spans="1:2" x14ac:dyDescent="0.15">
      <c r="A6612" s="4"/>
      <c r="B6612" s="4"/>
    </row>
    <row r="6613" spans="1:2" x14ac:dyDescent="0.15">
      <c r="A6613" s="4"/>
      <c r="B6613" s="4"/>
    </row>
    <row r="6614" spans="1:2" x14ac:dyDescent="0.15">
      <c r="A6614" s="4"/>
      <c r="B6614" s="4"/>
    </row>
    <row r="6615" spans="1:2" x14ac:dyDescent="0.15">
      <c r="A6615" s="4"/>
      <c r="B6615" s="4"/>
    </row>
    <row r="6616" spans="1:2" x14ac:dyDescent="0.15">
      <c r="A6616" s="4"/>
      <c r="B6616" s="4"/>
    </row>
    <row r="6617" spans="1:2" x14ac:dyDescent="0.15">
      <c r="A6617" s="4"/>
      <c r="B6617" s="4"/>
    </row>
    <row r="6618" spans="1:2" x14ac:dyDescent="0.15">
      <c r="A6618" s="4"/>
      <c r="B6618" s="4"/>
    </row>
    <row r="6619" spans="1:2" x14ac:dyDescent="0.15">
      <c r="A6619" s="4"/>
      <c r="B6619" s="4"/>
    </row>
    <row r="6620" spans="1:2" x14ac:dyDescent="0.15">
      <c r="A6620" s="4"/>
      <c r="B6620" s="4"/>
    </row>
    <row r="6621" spans="1:2" x14ac:dyDescent="0.15">
      <c r="A6621" s="4"/>
      <c r="B6621" s="4"/>
    </row>
    <row r="6622" spans="1:2" x14ac:dyDescent="0.15">
      <c r="A6622" s="4"/>
      <c r="B6622" s="4"/>
    </row>
    <row r="6623" spans="1:2" x14ac:dyDescent="0.15">
      <c r="A6623" s="4"/>
      <c r="B6623" s="4"/>
    </row>
    <row r="6624" spans="1:2" x14ac:dyDescent="0.15">
      <c r="A6624" s="4"/>
      <c r="B6624" s="4"/>
    </row>
    <row r="6625" spans="1:2" x14ac:dyDescent="0.15">
      <c r="A6625" s="4"/>
      <c r="B6625" s="4"/>
    </row>
    <row r="6626" spans="1:2" x14ac:dyDescent="0.15">
      <c r="A6626" s="4"/>
      <c r="B6626" s="4"/>
    </row>
    <row r="6627" spans="1:2" x14ac:dyDescent="0.15">
      <c r="A6627" s="4"/>
      <c r="B6627" s="4"/>
    </row>
    <row r="6628" spans="1:2" x14ac:dyDescent="0.15">
      <c r="A6628" s="4"/>
      <c r="B6628" s="4"/>
    </row>
    <row r="6629" spans="1:2" x14ac:dyDescent="0.15">
      <c r="A6629" s="4"/>
      <c r="B6629" s="4"/>
    </row>
    <row r="6630" spans="1:2" x14ac:dyDescent="0.15">
      <c r="A6630" s="4"/>
      <c r="B6630" s="4"/>
    </row>
    <row r="6631" spans="1:2" x14ac:dyDescent="0.15">
      <c r="A6631" s="4"/>
      <c r="B6631" s="4"/>
    </row>
    <row r="6632" spans="1:2" x14ac:dyDescent="0.15">
      <c r="A6632" s="4"/>
      <c r="B6632" s="4"/>
    </row>
    <row r="6633" spans="1:2" x14ac:dyDescent="0.15">
      <c r="A6633" s="4"/>
      <c r="B6633" s="4"/>
    </row>
    <row r="6634" spans="1:2" x14ac:dyDescent="0.15">
      <c r="A6634" s="4"/>
      <c r="B6634" s="4"/>
    </row>
    <row r="6635" spans="1:2" x14ac:dyDescent="0.15">
      <c r="A6635" s="4"/>
      <c r="B6635" s="4"/>
    </row>
    <row r="6636" spans="1:2" x14ac:dyDescent="0.15">
      <c r="A6636" s="4"/>
      <c r="B6636" s="4"/>
    </row>
    <row r="6637" spans="1:2" x14ac:dyDescent="0.15">
      <c r="A6637" s="4"/>
      <c r="B6637" s="4"/>
    </row>
    <row r="6638" spans="1:2" x14ac:dyDescent="0.15">
      <c r="A6638" s="4"/>
      <c r="B6638" s="4"/>
    </row>
    <row r="6639" spans="1:2" x14ac:dyDescent="0.15">
      <c r="A6639" s="4"/>
      <c r="B6639" s="4"/>
    </row>
    <row r="6640" spans="1:2" x14ac:dyDescent="0.15">
      <c r="A6640" s="4"/>
      <c r="B6640" s="4"/>
    </row>
    <row r="6641" spans="1:2" x14ac:dyDescent="0.15">
      <c r="A6641" s="4"/>
      <c r="B6641" s="4"/>
    </row>
    <row r="6642" spans="1:2" x14ac:dyDescent="0.15">
      <c r="A6642" s="4"/>
      <c r="B6642" s="4"/>
    </row>
    <row r="6643" spans="1:2" x14ac:dyDescent="0.15">
      <c r="A6643" s="4"/>
      <c r="B6643" s="4"/>
    </row>
    <row r="6644" spans="1:2" x14ac:dyDescent="0.15">
      <c r="A6644" s="4"/>
      <c r="B6644" s="4"/>
    </row>
    <row r="6645" spans="1:2" x14ac:dyDescent="0.15">
      <c r="A6645" s="4"/>
      <c r="B6645" s="4"/>
    </row>
    <row r="6646" spans="1:2" x14ac:dyDescent="0.15">
      <c r="A6646" s="4"/>
      <c r="B6646" s="4"/>
    </row>
    <row r="6647" spans="1:2" x14ac:dyDescent="0.15">
      <c r="A6647" s="4"/>
      <c r="B6647" s="4"/>
    </row>
    <row r="6648" spans="1:2" x14ac:dyDescent="0.15">
      <c r="A6648" s="4"/>
      <c r="B6648" s="4"/>
    </row>
    <row r="6649" spans="1:2" x14ac:dyDescent="0.15">
      <c r="A6649" s="4"/>
      <c r="B6649" s="4"/>
    </row>
    <row r="6650" spans="1:2" x14ac:dyDescent="0.15">
      <c r="A6650" s="4"/>
      <c r="B6650" s="4"/>
    </row>
    <row r="6651" spans="1:2" x14ac:dyDescent="0.15">
      <c r="A6651" s="4"/>
      <c r="B6651" s="4"/>
    </row>
    <row r="6652" spans="1:2" x14ac:dyDescent="0.15">
      <c r="A6652" s="4"/>
      <c r="B6652" s="4"/>
    </row>
    <row r="6653" spans="1:2" x14ac:dyDescent="0.15">
      <c r="A6653" s="4"/>
      <c r="B6653" s="4"/>
    </row>
    <row r="6654" spans="1:2" x14ac:dyDescent="0.15">
      <c r="A6654" s="4"/>
      <c r="B6654" s="4"/>
    </row>
    <row r="6655" spans="1:2" x14ac:dyDescent="0.15">
      <c r="A6655" s="4"/>
      <c r="B6655" s="4"/>
    </row>
    <row r="6656" spans="1:2" x14ac:dyDescent="0.15">
      <c r="A6656" s="4"/>
      <c r="B6656" s="4"/>
    </row>
    <row r="6657" spans="1:2" x14ac:dyDescent="0.15">
      <c r="A6657" s="4"/>
      <c r="B6657" s="4"/>
    </row>
    <row r="6658" spans="1:2" x14ac:dyDescent="0.15">
      <c r="A6658" s="4"/>
      <c r="B6658" s="4"/>
    </row>
    <row r="6659" spans="1:2" x14ac:dyDescent="0.15">
      <c r="A6659" s="4"/>
      <c r="B6659" s="4"/>
    </row>
    <row r="6660" spans="1:2" x14ac:dyDescent="0.15">
      <c r="A6660" s="4"/>
      <c r="B6660" s="4"/>
    </row>
    <row r="6661" spans="1:2" x14ac:dyDescent="0.15">
      <c r="A6661" s="4"/>
      <c r="B6661" s="4"/>
    </row>
    <row r="6662" spans="1:2" x14ac:dyDescent="0.15">
      <c r="A6662" s="4"/>
      <c r="B6662" s="4"/>
    </row>
    <row r="6663" spans="1:2" x14ac:dyDescent="0.15">
      <c r="A6663" s="4"/>
      <c r="B6663" s="4"/>
    </row>
    <row r="6664" spans="1:2" x14ac:dyDescent="0.15">
      <c r="A6664" s="4"/>
      <c r="B6664" s="4"/>
    </row>
    <row r="6665" spans="1:2" x14ac:dyDescent="0.15">
      <c r="A6665" s="4"/>
      <c r="B6665" s="4"/>
    </row>
    <row r="6666" spans="1:2" x14ac:dyDescent="0.15">
      <c r="A6666" s="4"/>
      <c r="B6666" s="4"/>
    </row>
    <row r="6667" spans="1:2" x14ac:dyDescent="0.15">
      <c r="A6667" s="4"/>
      <c r="B6667" s="4"/>
    </row>
    <row r="6668" spans="1:2" x14ac:dyDescent="0.15">
      <c r="A6668" s="4"/>
      <c r="B6668" s="4"/>
    </row>
    <row r="6669" spans="1:2" x14ac:dyDescent="0.15">
      <c r="A6669" s="4"/>
      <c r="B6669" s="4"/>
    </row>
    <row r="6670" spans="1:2" x14ac:dyDescent="0.15">
      <c r="A6670" s="4"/>
      <c r="B6670" s="4"/>
    </row>
    <row r="6671" spans="1:2" x14ac:dyDescent="0.15">
      <c r="A6671" s="4"/>
      <c r="B6671" s="4"/>
    </row>
    <row r="6672" spans="1:2" x14ac:dyDescent="0.15">
      <c r="A6672" s="4"/>
      <c r="B6672" s="4"/>
    </row>
    <row r="6673" spans="1:2" x14ac:dyDescent="0.15">
      <c r="A6673" s="4"/>
      <c r="B6673" s="4"/>
    </row>
    <row r="6674" spans="1:2" x14ac:dyDescent="0.15">
      <c r="A6674" s="4"/>
      <c r="B6674" s="4"/>
    </row>
    <row r="6675" spans="1:2" x14ac:dyDescent="0.15">
      <c r="A6675" s="4"/>
      <c r="B6675" s="4"/>
    </row>
    <row r="6676" spans="1:2" x14ac:dyDescent="0.15">
      <c r="A6676" s="4"/>
      <c r="B6676" s="4"/>
    </row>
    <row r="6677" spans="1:2" x14ac:dyDescent="0.15">
      <c r="A6677" s="4"/>
      <c r="B6677" s="4"/>
    </row>
    <row r="6678" spans="1:2" x14ac:dyDescent="0.15">
      <c r="A6678" s="4"/>
      <c r="B6678" s="4"/>
    </row>
    <row r="6679" spans="1:2" x14ac:dyDescent="0.15">
      <c r="A6679" s="4"/>
      <c r="B6679" s="4"/>
    </row>
    <row r="6680" spans="1:2" x14ac:dyDescent="0.15">
      <c r="A6680" s="4"/>
      <c r="B6680" s="4"/>
    </row>
    <row r="6681" spans="1:2" x14ac:dyDescent="0.15">
      <c r="A6681" s="4"/>
      <c r="B6681" s="4"/>
    </row>
    <row r="6682" spans="1:2" x14ac:dyDescent="0.15">
      <c r="A6682" s="4"/>
      <c r="B6682" s="4"/>
    </row>
    <row r="6683" spans="1:2" x14ac:dyDescent="0.15">
      <c r="A6683" s="4"/>
      <c r="B6683" s="4"/>
    </row>
    <row r="6684" spans="1:2" x14ac:dyDescent="0.15">
      <c r="A6684" s="4"/>
      <c r="B6684" s="4"/>
    </row>
    <row r="6685" spans="1:2" x14ac:dyDescent="0.15">
      <c r="A6685" s="4"/>
      <c r="B6685" s="4"/>
    </row>
    <row r="6686" spans="1:2" x14ac:dyDescent="0.15">
      <c r="A6686" s="4"/>
      <c r="B6686" s="4"/>
    </row>
    <row r="6687" spans="1:2" x14ac:dyDescent="0.15">
      <c r="A6687" s="4"/>
      <c r="B6687" s="4"/>
    </row>
    <row r="6688" spans="1:2" x14ac:dyDescent="0.15">
      <c r="A6688" s="4"/>
      <c r="B6688" s="4"/>
    </row>
    <row r="6689" spans="1:2" x14ac:dyDescent="0.15">
      <c r="A6689" s="4"/>
      <c r="B6689" s="4"/>
    </row>
    <row r="6690" spans="1:2" x14ac:dyDescent="0.15">
      <c r="A6690" s="4"/>
      <c r="B6690" s="4"/>
    </row>
    <row r="6691" spans="1:2" x14ac:dyDescent="0.15">
      <c r="A6691" s="4"/>
      <c r="B6691" s="4"/>
    </row>
    <row r="6692" spans="1:2" x14ac:dyDescent="0.15">
      <c r="A6692" s="4"/>
      <c r="B6692" s="4"/>
    </row>
    <row r="6693" spans="1:2" x14ac:dyDescent="0.15">
      <c r="A6693" s="4"/>
      <c r="B6693" s="4"/>
    </row>
    <row r="6694" spans="1:2" x14ac:dyDescent="0.15">
      <c r="A6694" s="4"/>
      <c r="B6694" s="4"/>
    </row>
    <row r="6695" spans="1:2" x14ac:dyDescent="0.15">
      <c r="A6695" s="4"/>
      <c r="B6695" s="4"/>
    </row>
    <row r="6696" spans="1:2" x14ac:dyDescent="0.15">
      <c r="A6696" s="4"/>
      <c r="B6696" s="4"/>
    </row>
    <row r="6697" spans="1:2" x14ac:dyDescent="0.15">
      <c r="A6697" s="4"/>
      <c r="B6697" s="4"/>
    </row>
    <row r="6698" spans="1:2" x14ac:dyDescent="0.15">
      <c r="A6698" s="4"/>
      <c r="B6698" s="4"/>
    </row>
    <row r="6699" spans="1:2" x14ac:dyDescent="0.15">
      <c r="A6699" s="4"/>
      <c r="B6699" s="4"/>
    </row>
    <row r="6700" spans="1:2" x14ac:dyDescent="0.15">
      <c r="A6700" s="4"/>
      <c r="B6700" s="4"/>
    </row>
    <row r="6701" spans="1:2" x14ac:dyDescent="0.15">
      <c r="A6701" s="4"/>
      <c r="B6701" s="4"/>
    </row>
    <row r="6702" spans="1:2" x14ac:dyDescent="0.15">
      <c r="A6702" s="4"/>
      <c r="B6702" s="4"/>
    </row>
    <row r="6703" spans="1:2" x14ac:dyDescent="0.15">
      <c r="A6703" s="4"/>
      <c r="B6703" s="4"/>
    </row>
    <row r="6704" spans="1:2" x14ac:dyDescent="0.15">
      <c r="A6704" s="4"/>
      <c r="B6704" s="4"/>
    </row>
    <row r="6705" spans="1:2" x14ac:dyDescent="0.15">
      <c r="A6705" s="4"/>
      <c r="B6705" s="4"/>
    </row>
    <row r="6706" spans="1:2" x14ac:dyDescent="0.15">
      <c r="A6706" s="4"/>
      <c r="B6706" s="4"/>
    </row>
    <row r="6707" spans="1:2" x14ac:dyDescent="0.15">
      <c r="A6707" s="4"/>
      <c r="B6707" s="4"/>
    </row>
    <row r="6708" spans="1:2" x14ac:dyDescent="0.15">
      <c r="A6708" s="4"/>
      <c r="B6708" s="4"/>
    </row>
    <row r="6709" spans="1:2" x14ac:dyDescent="0.15">
      <c r="A6709" s="4"/>
      <c r="B6709" s="4"/>
    </row>
    <row r="6710" spans="1:2" x14ac:dyDescent="0.15">
      <c r="A6710" s="4"/>
      <c r="B6710" s="4"/>
    </row>
    <row r="6711" spans="1:2" x14ac:dyDescent="0.15">
      <c r="A6711" s="4"/>
      <c r="B6711" s="4"/>
    </row>
    <row r="6712" spans="1:2" x14ac:dyDescent="0.15">
      <c r="A6712" s="4"/>
      <c r="B6712" s="4"/>
    </row>
    <row r="6713" spans="1:2" x14ac:dyDescent="0.15">
      <c r="A6713" s="4"/>
      <c r="B6713" s="4"/>
    </row>
    <row r="6714" spans="1:2" x14ac:dyDescent="0.15">
      <c r="A6714" s="4"/>
      <c r="B6714" s="4"/>
    </row>
    <row r="6715" spans="1:2" x14ac:dyDescent="0.15">
      <c r="A6715" s="4"/>
      <c r="B6715" s="4"/>
    </row>
    <row r="6716" spans="1:2" x14ac:dyDescent="0.15">
      <c r="A6716" s="4"/>
      <c r="B6716" s="4"/>
    </row>
    <row r="6717" spans="1:2" x14ac:dyDescent="0.15">
      <c r="A6717" s="4"/>
      <c r="B6717" s="4"/>
    </row>
    <row r="6718" spans="1:2" x14ac:dyDescent="0.15">
      <c r="A6718" s="4"/>
      <c r="B6718" s="4"/>
    </row>
    <row r="6719" spans="1:2" x14ac:dyDescent="0.15">
      <c r="A6719" s="4"/>
      <c r="B6719" s="4"/>
    </row>
    <row r="6720" spans="1:2" x14ac:dyDescent="0.15">
      <c r="A6720" s="4"/>
      <c r="B6720" s="4"/>
    </row>
    <row r="6721" spans="1:2" x14ac:dyDescent="0.15">
      <c r="A6721" s="4"/>
      <c r="B6721" s="4"/>
    </row>
    <row r="6722" spans="1:2" x14ac:dyDescent="0.15">
      <c r="A6722" s="4"/>
      <c r="B6722" s="4"/>
    </row>
    <row r="6723" spans="1:2" x14ac:dyDescent="0.15">
      <c r="A6723" s="4"/>
      <c r="B6723" s="4"/>
    </row>
    <row r="6724" spans="1:2" x14ac:dyDescent="0.15">
      <c r="A6724" s="4"/>
      <c r="B6724" s="4"/>
    </row>
    <row r="6725" spans="1:2" x14ac:dyDescent="0.15">
      <c r="A6725" s="4"/>
      <c r="B6725" s="4"/>
    </row>
    <row r="6726" spans="1:2" x14ac:dyDescent="0.15">
      <c r="A6726" s="4"/>
      <c r="B6726" s="4"/>
    </row>
    <row r="6727" spans="1:2" x14ac:dyDescent="0.15">
      <c r="A6727" s="4"/>
      <c r="B6727" s="4"/>
    </row>
    <row r="6728" spans="1:2" x14ac:dyDescent="0.15">
      <c r="A6728" s="4"/>
      <c r="B6728" s="4"/>
    </row>
    <row r="6729" spans="1:2" x14ac:dyDescent="0.15">
      <c r="A6729" s="4"/>
      <c r="B6729" s="4"/>
    </row>
    <row r="6730" spans="1:2" x14ac:dyDescent="0.15">
      <c r="A6730" s="4"/>
      <c r="B6730" s="4"/>
    </row>
    <row r="6731" spans="1:2" x14ac:dyDescent="0.15">
      <c r="A6731" s="4"/>
      <c r="B6731" s="4"/>
    </row>
    <row r="6732" spans="1:2" x14ac:dyDescent="0.15">
      <c r="A6732" s="4"/>
      <c r="B6732" s="4"/>
    </row>
    <row r="6733" spans="1:2" x14ac:dyDescent="0.15">
      <c r="A6733" s="4"/>
      <c r="B6733" s="4"/>
    </row>
    <row r="6734" spans="1:2" x14ac:dyDescent="0.15">
      <c r="A6734" s="4"/>
      <c r="B6734" s="4"/>
    </row>
    <row r="6735" spans="1:2" x14ac:dyDescent="0.15">
      <c r="A6735" s="4"/>
      <c r="B6735" s="4"/>
    </row>
    <row r="6736" spans="1:2" x14ac:dyDescent="0.15">
      <c r="A6736" s="4"/>
      <c r="B6736" s="4"/>
    </row>
    <row r="6737" spans="1:2" x14ac:dyDescent="0.15">
      <c r="A6737" s="4"/>
      <c r="B6737" s="4"/>
    </row>
    <row r="6738" spans="1:2" x14ac:dyDescent="0.15">
      <c r="A6738" s="4"/>
      <c r="B6738" s="4"/>
    </row>
    <row r="6739" spans="1:2" x14ac:dyDescent="0.15">
      <c r="A6739" s="4"/>
      <c r="B6739" s="4"/>
    </row>
    <row r="6740" spans="1:2" x14ac:dyDescent="0.15">
      <c r="A6740" s="4"/>
      <c r="B6740" s="4"/>
    </row>
    <row r="6741" spans="1:2" x14ac:dyDescent="0.15">
      <c r="A6741" s="4"/>
      <c r="B6741" s="4"/>
    </row>
    <row r="6742" spans="1:2" x14ac:dyDescent="0.15">
      <c r="A6742" s="4"/>
      <c r="B6742" s="4"/>
    </row>
    <row r="6743" spans="1:2" x14ac:dyDescent="0.15">
      <c r="A6743" s="4"/>
      <c r="B6743" s="4"/>
    </row>
    <row r="6744" spans="1:2" x14ac:dyDescent="0.15">
      <c r="A6744" s="4"/>
      <c r="B6744" s="4"/>
    </row>
    <row r="6745" spans="1:2" x14ac:dyDescent="0.15">
      <c r="A6745" s="4"/>
      <c r="B6745" s="4"/>
    </row>
    <row r="6746" spans="1:2" x14ac:dyDescent="0.15">
      <c r="A6746" s="4"/>
      <c r="B6746" s="4"/>
    </row>
    <row r="6747" spans="1:2" x14ac:dyDescent="0.15">
      <c r="A6747" s="4"/>
      <c r="B6747" s="4"/>
    </row>
    <row r="6748" spans="1:2" x14ac:dyDescent="0.15">
      <c r="A6748" s="4"/>
      <c r="B6748" s="4"/>
    </row>
    <row r="6749" spans="1:2" x14ac:dyDescent="0.15">
      <c r="A6749" s="4"/>
      <c r="B6749" s="4"/>
    </row>
    <row r="6750" spans="1:2" x14ac:dyDescent="0.15">
      <c r="A6750" s="4"/>
      <c r="B6750" s="4"/>
    </row>
    <row r="6751" spans="1:2" x14ac:dyDescent="0.15">
      <c r="A6751" s="4"/>
      <c r="B6751" s="4"/>
    </row>
    <row r="6752" spans="1:2" x14ac:dyDescent="0.15">
      <c r="A6752" s="4"/>
      <c r="B6752" s="4"/>
    </row>
    <row r="6753" spans="1:2" x14ac:dyDescent="0.15">
      <c r="A6753" s="4"/>
      <c r="B6753" s="4"/>
    </row>
    <row r="6754" spans="1:2" x14ac:dyDescent="0.15">
      <c r="A6754" s="4"/>
      <c r="B6754" s="4"/>
    </row>
    <row r="6755" spans="1:2" x14ac:dyDescent="0.15">
      <c r="A6755" s="4"/>
      <c r="B6755" s="4"/>
    </row>
    <row r="6756" spans="1:2" x14ac:dyDescent="0.15">
      <c r="A6756" s="4"/>
      <c r="B6756" s="4"/>
    </row>
    <row r="6757" spans="1:2" x14ac:dyDescent="0.15">
      <c r="A6757" s="4"/>
      <c r="B6757" s="4"/>
    </row>
    <row r="6758" spans="1:2" x14ac:dyDescent="0.15">
      <c r="A6758" s="4"/>
      <c r="B6758" s="4"/>
    </row>
    <row r="6759" spans="1:2" x14ac:dyDescent="0.15">
      <c r="A6759" s="4"/>
      <c r="B6759" s="4"/>
    </row>
    <row r="6760" spans="1:2" x14ac:dyDescent="0.15">
      <c r="A6760" s="4"/>
      <c r="B6760" s="4"/>
    </row>
    <row r="6761" spans="1:2" x14ac:dyDescent="0.15">
      <c r="A6761" s="4"/>
      <c r="B6761" s="4"/>
    </row>
    <row r="6762" spans="1:2" x14ac:dyDescent="0.15">
      <c r="A6762" s="4"/>
      <c r="B6762" s="4"/>
    </row>
    <row r="6763" spans="1:2" x14ac:dyDescent="0.15">
      <c r="A6763" s="4"/>
      <c r="B6763" s="4"/>
    </row>
    <row r="6764" spans="1:2" x14ac:dyDescent="0.15">
      <c r="A6764" s="4"/>
      <c r="B6764" s="4"/>
    </row>
    <row r="6765" spans="1:2" x14ac:dyDescent="0.15">
      <c r="A6765" s="4"/>
      <c r="B6765" s="4"/>
    </row>
    <row r="6766" spans="1:2" x14ac:dyDescent="0.15">
      <c r="A6766" s="4"/>
      <c r="B6766" s="4"/>
    </row>
    <row r="6767" spans="1:2" x14ac:dyDescent="0.15">
      <c r="A6767" s="4"/>
      <c r="B6767" s="4"/>
    </row>
    <row r="6768" spans="1:2" x14ac:dyDescent="0.15">
      <c r="A6768" s="4"/>
      <c r="B6768" s="4"/>
    </row>
    <row r="6769" spans="1:2" x14ac:dyDescent="0.15">
      <c r="A6769" s="4"/>
      <c r="B6769" s="4"/>
    </row>
    <row r="6770" spans="1:2" x14ac:dyDescent="0.15">
      <c r="A6770" s="4"/>
      <c r="B6770" s="4"/>
    </row>
    <row r="6771" spans="1:2" x14ac:dyDescent="0.15">
      <c r="A6771" s="4"/>
      <c r="B6771" s="4"/>
    </row>
    <row r="6772" spans="1:2" x14ac:dyDescent="0.15">
      <c r="A6772" s="4"/>
      <c r="B6772" s="4"/>
    </row>
    <row r="6773" spans="1:2" x14ac:dyDescent="0.15">
      <c r="A6773" s="4"/>
      <c r="B6773" s="4"/>
    </row>
    <row r="6774" spans="1:2" x14ac:dyDescent="0.15">
      <c r="A6774" s="4"/>
      <c r="B6774" s="4"/>
    </row>
    <row r="6775" spans="1:2" x14ac:dyDescent="0.15">
      <c r="A6775" s="4"/>
      <c r="B6775" s="4"/>
    </row>
    <row r="6776" spans="1:2" x14ac:dyDescent="0.15">
      <c r="A6776" s="4"/>
      <c r="B6776" s="4"/>
    </row>
    <row r="6777" spans="1:2" x14ac:dyDescent="0.15">
      <c r="A6777" s="4"/>
      <c r="B6777" s="4"/>
    </row>
    <row r="6778" spans="1:2" x14ac:dyDescent="0.15">
      <c r="A6778" s="4"/>
      <c r="B6778" s="4"/>
    </row>
    <row r="6779" spans="1:2" x14ac:dyDescent="0.15">
      <c r="A6779" s="4"/>
      <c r="B6779" s="4"/>
    </row>
    <row r="6780" spans="1:2" x14ac:dyDescent="0.15">
      <c r="A6780" s="4"/>
      <c r="B6780" s="4"/>
    </row>
    <row r="6781" spans="1:2" x14ac:dyDescent="0.15">
      <c r="A6781" s="4"/>
      <c r="B6781" s="4"/>
    </row>
    <row r="6782" spans="1:2" x14ac:dyDescent="0.15">
      <c r="A6782" s="4"/>
      <c r="B6782" s="4"/>
    </row>
    <row r="6783" spans="1:2" x14ac:dyDescent="0.15">
      <c r="A6783" s="4"/>
      <c r="B6783" s="4"/>
    </row>
    <row r="6784" spans="1:2" x14ac:dyDescent="0.15">
      <c r="A6784" s="4"/>
      <c r="B6784" s="4"/>
    </row>
    <row r="6785" spans="1:2" x14ac:dyDescent="0.15">
      <c r="A6785" s="4"/>
      <c r="B6785" s="4"/>
    </row>
    <row r="6786" spans="1:2" x14ac:dyDescent="0.15">
      <c r="A6786" s="4"/>
      <c r="B6786" s="4"/>
    </row>
    <row r="6787" spans="1:2" x14ac:dyDescent="0.15">
      <c r="A6787" s="4"/>
      <c r="B6787" s="4"/>
    </row>
    <row r="6788" spans="1:2" x14ac:dyDescent="0.15">
      <c r="A6788" s="4"/>
      <c r="B6788" s="4"/>
    </row>
    <row r="6789" spans="1:2" x14ac:dyDescent="0.15">
      <c r="A6789" s="4"/>
      <c r="B6789" s="4"/>
    </row>
    <row r="6790" spans="1:2" x14ac:dyDescent="0.15">
      <c r="A6790" s="4"/>
      <c r="B6790" s="4"/>
    </row>
    <row r="6791" spans="1:2" x14ac:dyDescent="0.15">
      <c r="A6791" s="4"/>
      <c r="B6791" s="4"/>
    </row>
    <row r="6792" spans="1:2" x14ac:dyDescent="0.15">
      <c r="A6792" s="4"/>
      <c r="B6792" s="4"/>
    </row>
    <row r="6793" spans="1:2" x14ac:dyDescent="0.15">
      <c r="A6793" s="4"/>
      <c r="B6793" s="4"/>
    </row>
    <row r="6794" spans="1:2" x14ac:dyDescent="0.15">
      <c r="A6794" s="4"/>
      <c r="B6794" s="4"/>
    </row>
    <row r="6795" spans="1:2" x14ac:dyDescent="0.15">
      <c r="A6795" s="4"/>
      <c r="B6795" s="4"/>
    </row>
    <row r="6796" spans="1:2" x14ac:dyDescent="0.15">
      <c r="A6796" s="4"/>
      <c r="B6796" s="4"/>
    </row>
    <row r="6797" spans="1:2" x14ac:dyDescent="0.15">
      <c r="A6797" s="4"/>
      <c r="B6797" s="4"/>
    </row>
    <row r="6798" spans="1:2" x14ac:dyDescent="0.15">
      <c r="A6798" s="4"/>
      <c r="B6798" s="4"/>
    </row>
    <row r="6799" spans="1:2" x14ac:dyDescent="0.15">
      <c r="A6799" s="4"/>
      <c r="B6799" s="4"/>
    </row>
    <row r="6800" spans="1:2" x14ac:dyDescent="0.15">
      <c r="A6800" s="4"/>
      <c r="B6800" s="4"/>
    </row>
    <row r="6801" spans="1:2" x14ac:dyDescent="0.15">
      <c r="A6801" s="4"/>
      <c r="B6801" s="4"/>
    </row>
    <row r="6802" spans="1:2" x14ac:dyDescent="0.15">
      <c r="A6802" s="4"/>
      <c r="B6802" s="4"/>
    </row>
    <row r="6803" spans="1:2" x14ac:dyDescent="0.15">
      <c r="A6803" s="4"/>
      <c r="B6803" s="4"/>
    </row>
    <row r="6804" spans="1:2" x14ac:dyDescent="0.15">
      <c r="A6804" s="4"/>
      <c r="B6804" s="4"/>
    </row>
    <row r="6805" spans="1:2" x14ac:dyDescent="0.15">
      <c r="A6805" s="4"/>
      <c r="B6805" s="4"/>
    </row>
    <row r="6806" spans="1:2" x14ac:dyDescent="0.15">
      <c r="A6806" s="4"/>
      <c r="B6806" s="4"/>
    </row>
    <row r="6807" spans="1:2" x14ac:dyDescent="0.15">
      <c r="A6807" s="4"/>
      <c r="B6807" s="4"/>
    </row>
    <row r="6808" spans="1:2" x14ac:dyDescent="0.15">
      <c r="A6808" s="4"/>
      <c r="B6808" s="4"/>
    </row>
    <row r="6809" spans="1:2" x14ac:dyDescent="0.15">
      <c r="A6809" s="4"/>
      <c r="B6809" s="4"/>
    </row>
    <row r="6810" spans="1:2" x14ac:dyDescent="0.15">
      <c r="A6810" s="4"/>
      <c r="B6810" s="4"/>
    </row>
    <row r="6811" spans="1:2" x14ac:dyDescent="0.15">
      <c r="A6811" s="4"/>
      <c r="B6811" s="4"/>
    </row>
    <row r="6812" spans="1:2" x14ac:dyDescent="0.15">
      <c r="A6812" s="4"/>
      <c r="B6812" s="4"/>
    </row>
    <row r="6813" spans="1:2" x14ac:dyDescent="0.15">
      <c r="A6813" s="4"/>
      <c r="B6813" s="4"/>
    </row>
    <row r="6814" spans="1:2" x14ac:dyDescent="0.15">
      <c r="A6814" s="4"/>
      <c r="B6814" s="4"/>
    </row>
    <row r="6815" spans="1:2" x14ac:dyDescent="0.15">
      <c r="A6815" s="4"/>
      <c r="B6815" s="4"/>
    </row>
    <row r="6816" spans="1:2" x14ac:dyDescent="0.15">
      <c r="A6816" s="4"/>
      <c r="B6816" s="4"/>
    </row>
    <row r="6817" spans="1:2" x14ac:dyDescent="0.15">
      <c r="A6817" s="4"/>
      <c r="B6817" s="4"/>
    </row>
    <row r="6818" spans="1:2" x14ac:dyDescent="0.15">
      <c r="A6818" s="4"/>
      <c r="B6818" s="4"/>
    </row>
    <row r="6819" spans="1:2" x14ac:dyDescent="0.15">
      <c r="A6819" s="4"/>
      <c r="B6819" s="4"/>
    </row>
    <row r="6820" spans="1:2" x14ac:dyDescent="0.15">
      <c r="A6820" s="4"/>
      <c r="B6820" s="4"/>
    </row>
    <row r="6821" spans="1:2" x14ac:dyDescent="0.15">
      <c r="A6821" s="4"/>
      <c r="B6821" s="4"/>
    </row>
    <row r="6822" spans="1:2" x14ac:dyDescent="0.15">
      <c r="A6822" s="4"/>
      <c r="B6822" s="4"/>
    </row>
    <row r="6823" spans="1:2" x14ac:dyDescent="0.15">
      <c r="A6823" s="4"/>
      <c r="B6823" s="4"/>
    </row>
    <row r="6824" spans="1:2" x14ac:dyDescent="0.15">
      <c r="A6824" s="4"/>
      <c r="B6824" s="4"/>
    </row>
    <row r="6825" spans="1:2" x14ac:dyDescent="0.15">
      <c r="A6825" s="4"/>
      <c r="B6825" s="4"/>
    </row>
    <row r="6826" spans="1:2" x14ac:dyDescent="0.15">
      <c r="A6826" s="4"/>
      <c r="B6826" s="4"/>
    </row>
    <row r="6827" spans="1:2" x14ac:dyDescent="0.15">
      <c r="A6827" s="4"/>
      <c r="B6827" s="4"/>
    </row>
    <row r="6828" spans="1:2" x14ac:dyDescent="0.15">
      <c r="A6828" s="4"/>
      <c r="B6828" s="4"/>
    </row>
    <row r="6829" spans="1:2" x14ac:dyDescent="0.15">
      <c r="A6829" s="4"/>
      <c r="B6829" s="4"/>
    </row>
    <row r="6830" spans="1:2" x14ac:dyDescent="0.15">
      <c r="A6830" s="4"/>
      <c r="B6830" s="4"/>
    </row>
    <row r="6831" spans="1:2" x14ac:dyDescent="0.15">
      <c r="A6831" s="4"/>
      <c r="B6831" s="4"/>
    </row>
    <row r="6832" spans="1:2" x14ac:dyDescent="0.15">
      <c r="A6832" s="4"/>
      <c r="B6832" s="4"/>
    </row>
    <row r="6833" spans="1:2" x14ac:dyDescent="0.15">
      <c r="A6833" s="4"/>
      <c r="B6833" s="4"/>
    </row>
    <row r="6834" spans="1:2" x14ac:dyDescent="0.15">
      <c r="A6834" s="4"/>
      <c r="B6834" s="4"/>
    </row>
    <row r="6835" spans="1:2" x14ac:dyDescent="0.15">
      <c r="A6835" s="4"/>
      <c r="B6835" s="4"/>
    </row>
    <row r="6836" spans="1:2" x14ac:dyDescent="0.15">
      <c r="A6836" s="4"/>
      <c r="B6836" s="4"/>
    </row>
    <row r="6837" spans="1:2" x14ac:dyDescent="0.15">
      <c r="A6837" s="4"/>
      <c r="B6837" s="4"/>
    </row>
    <row r="6838" spans="1:2" x14ac:dyDescent="0.15">
      <c r="A6838" s="4"/>
      <c r="B6838" s="4"/>
    </row>
    <row r="6839" spans="1:2" x14ac:dyDescent="0.15">
      <c r="A6839" s="4"/>
      <c r="B6839" s="4"/>
    </row>
    <row r="6840" spans="1:2" x14ac:dyDescent="0.15">
      <c r="A6840" s="4"/>
      <c r="B6840" s="4"/>
    </row>
    <row r="6841" spans="1:2" x14ac:dyDescent="0.15">
      <c r="A6841" s="4"/>
      <c r="B6841" s="4"/>
    </row>
    <row r="6842" spans="1:2" x14ac:dyDescent="0.15">
      <c r="A6842" s="4"/>
      <c r="B6842" s="4"/>
    </row>
    <row r="6843" spans="1:2" x14ac:dyDescent="0.15">
      <c r="A6843" s="4"/>
      <c r="B6843" s="4"/>
    </row>
    <row r="6844" spans="1:2" x14ac:dyDescent="0.15">
      <c r="A6844" s="4"/>
      <c r="B6844" s="4"/>
    </row>
    <row r="6845" spans="1:2" x14ac:dyDescent="0.15">
      <c r="A6845" s="4"/>
      <c r="B6845" s="4"/>
    </row>
    <row r="6846" spans="1:2" x14ac:dyDescent="0.15">
      <c r="A6846" s="4"/>
      <c r="B6846" s="4"/>
    </row>
    <row r="6847" spans="1:2" x14ac:dyDescent="0.15">
      <c r="A6847" s="4"/>
      <c r="B6847" s="4"/>
    </row>
    <row r="6848" spans="1:2" x14ac:dyDescent="0.15">
      <c r="A6848" s="4"/>
      <c r="B6848" s="4"/>
    </row>
    <row r="6849" spans="1:2" x14ac:dyDescent="0.15">
      <c r="A6849" s="4"/>
      <c r="B6849" s="4"/>
    </row>
    <row r="6850" spans="1:2" x14ac:dyDescent="0.15">
      <c r="A6850" s="4"/>
      <c r="B6850" s="4"/>
    </row>
    <row r="6851" spans="1:2" x14ac:dyDescent="0.15">
      <c r="A6851" s="4"/>
      <c r="B6851" s="4"/>
    </row>
    <row r="6852" spans="1:2" x14ac:dyDescent="0.15">
      <c r="A6852" s="4"/>
      <c r="B6852" s="4"/>
    </row>
    <row r="6853" spans="1:2" x14ac:dyDescent="0.15">
      <c r="A6853" s="4"/>
      <c r="B6853" s="4"/>
    </row>
    <row r="6854" spans="1:2" x14ac:dyDescent="0.15">
      <c r="A6854" s="4"/>
      <c r="B6854" s="4"/>
    </row>
    <row r="6855" spans="1:2" x14ac:dyDescent="0.15">
      <c r="A6855" s="4"/>
      <c r="B6855" s="4"/>
    </row>
    <row r="6856" spans="1:2" x14ac:dyDescent="0.15">
      <c r="A6856" s="4"/>
      <c r="B6856" s="4"/>
    </row>
    <row r="6857" spans="1:2" x14ac:dyDescent="0.15">
      <c r="A6857" s="4"/>
      <c r="B6857" s="4"/>
    </row>
    <row r="6858" spans="1:2" x14ac:dyDescent="0.15">
      <c r="A6858" s="4"/>
      <c r="B6858" s="4"/>
    </row>
    <row r="6859" spans="1:2" x14ac:dyDescent="0.15">
      <c r="A6859" s="4"/>
      <c r="B6859" s="4"/>
    </row>
    <row r="6860" spans="1:2" x14ac:dyDescent="0.15">
      <c r="A6860" s="4"/>
      <c r="B6860" s="4"/>
    </row>
    <row r="6861" spans="1:2" x14ac:dyDescent="0.15">
      <c r="A6861" s="4"/>
      <c r="B6861" s="4"/>
    </row>
    <row r="6862" spans="1:2" x14ac:dyDescent="0.15">
      <c r="A6862" s="4"/>
      <c r="B6862" s="4"/>
    </row>
    <row r="6863" spans="1:2" x14ac:dyDescent="0.15">
      <c r="A6863" s="4"/>
      <c r="B6863" s="4"/>
    </row>
    <row r="6864" spans="1:2" x14ac:dyDescent="0.15">
      <c r="A6864" s="4"/>
      <c r="B6864" s="4"/>
    </row>
    <row r="6865" spans="1:2" x14ac:dyDescent="0.15">
      <c r="A6865" s="4"/>
      <c r="B6865" s="4"/>
    </row>
    <row r="6866" spans="1:2" x14ac:dyDescent="0.15">
      <c r="A6866" s="4"/>
      <c r="B6866" s="4"/>
    </row>
    <row r="6867" spans="1:2" x14ac:dyDescent="0.15">
      <c r="A6867" s="4"/>
      <c r="B6867" s="4"/>
    </row>
    <row r="6868" spans="1:2" x14ac:dyDescent="0.15">
      <c r="A6868" s="4"/>
      <c r="B6868" s="4"/>
    </row>
    <row r="6869" spans="1:2" x14ac:dyDescent="0.15">
      <c r="A6869" s="4"/>
      <c r="B6869" s="4"/>
    </row>
    <row r="6870" spans="1:2" x14ac:dyDescent="0.15">
      <c r="A6870" s="4"/>
      <c r="B6870" s="4"/>
    </row>
    <row r="6871" spans="1:2" x14ac:dyDescent="0.15">
      <c r="A6871" s="4"/>
      <c r="B6871" s="4"/>
    </row>
    <row r="6872" spans="1:2" x14ac:dyDescent="0.15">
      <c r="A6872" s="4"/>
      <c r="B6872" s="4"/>
    </row>
    <row r="6873" spans="1:2" x14ac:dyDescent="0.15">
      <c r="A6873" s="4"/>
      <c r="B6873" s="4"/>
    </row>
    <row r="6874" spans="1:2" x14ac:dyDescent="0.15">
      <c r="A6874" s="4"/>
      <c r="B6874" s="4"/>
    </row>
    <row r="6875" spans="1:2" x14ac:dyDescent="0.15">
      <c r="A6875" s="4"/>
      <c r="B6875" s="4"/>
    </row>
    <row r="6876" spans="1:2" x14ac:dyDescent="0.15">
      <c r="A6876" s="4"/>
      <c r="B6876" s="4"/>
    </row>
    <row r="6877" spans="1:2" x14ac:dyDescent="0.15">
      <c r="A6877" s="4"/>
      <c r="B6877" s="4"/>
    </row>
    <row r="6878" spans="1:2" x14ac:dyDescent="0.15">
      <c r="A6878" s="4"/>
      <c r="B6878" s="4"/>
    </row>
    <row r="6879" spans="1:2" x14ac:dyDescent="0.15">
      <c r="A6879" s="4"/>
      <c r="B6879" s="4"/>
    </row>
    <row r="6880" spans="1:2" x14ac:dyDescent="0.15">
      <c r="A6880" s="4"/>
      <c r="B6880" s="4"/>
    </row>
    <row r="6881" spans="1:2" x14ac:dyDescent="0.15">
      <c r="A6881" s="4"/>
      <c r="B6881" s="4"/>
    </row>
    <row r="6882" spans="1:2" x14ac:dyDescent="0.15">
      <c r="A6882" s="4"/>
      <c r="B6882" s="4"/>
    </row>
    <row r="6883" spans="1:2" x14ac:dyDescent="0.15">
      <c r="A6883" s="4"/>
      <c r="B6883" s="4"/>
    </row>
    <row r="6884" spans="1:2" x14ac:dyDescent="0.15">
      <c r="A6884" s="4"/>
      <c r="B6884" s="4"/>
    </row>
    <row r="6885" spans="1:2" x14ac:dyDescent="0.15">
      <c r="A6885" s="4"/>
      <c r="B6885" s="4"/>
    </row>
    <row r="6886" spans="1:2" x14ac:dyDescent="0.15">
      <c r="A6886" s="4"/>
      <c r="B6886" s="4"/>
    </row>
    <row r="6887" spans="1:2" x14ac:dyDescent="0.15">
      <c r="A6887" s="4"/>
      <c r="B6887" s="4"/>
    </row>
    <row r="6888" spans="1:2" x14ac:dyDescent="0.15">
      <c r="A6888" s="4"/>
      <c r="B6888" s="4"/>
    </row>
    <row r="6889" spans="1:2" x14ac:dyDescent="0.15">
      <c r="A6889" s="4"/>
      <c r="B6889" s="4"/>
    </row>
    <row r="6890" spans="1:2" x14ac:dyDescent="0.15">
      <c r="A6890" s="4"/>
      <c r="B6890" s="4"/>
    </row>
    <row r="6891" spans="1:2" x14ac:dyDescent="0.15">
      <c r="A6891" s="4"/>
      <c r="B6891" s="4"/>
    </row>
    <row r="6892" spans="1:2" x14ac:dyDescent="0.15">
      <c r="A6892" s="4"/>
      <c r="B6892" s="4"/>
    </row>
    <row r="6893" spans="1:2" x14ac:dyDescent="0.15">
      <c r="A6893" s="4"/>
      <c r="B6893" s="4"/>
    </row>
    <row r="6894" spans="1:2" x14ac:dyDescent="0.15">
      <c r="A6894" s="4"/>
      <c r="B6894" s="4"/>
    </row>
    <row r="6895" spans="1:2" x14ac:dyDescent="0.15">
      <c r="A6895" s="4"/>
      <c r="B6895" s="4"/>
    </row>
    <row r="6896" spans="1:2" x14ac:dyDescent="0.15">
      <c r="A6896" s="4"/>
      <c r="B6896" s="4"/>
    </row>
    <row r="6897" spans="1:2" x14ac:dyDescent="0.15">
      <c r="A6897" s="4"/>
      <c r="B6897" s="4"/>
    </row>
    <row r="6898" spans="1:2" x14ac:dyDescent="0.15">
      <c r="A6898" s="4"/>
      <c r="B6898" s="4"/>
    </row>
    <row r="6899" spans="1:2" x14ac:dyDescent="0.15">
      <c r="A6899" s="4"/>
      <c r="B6899" s="4"/>
    </row>
    <row r="6900" spans="1:2" x14ac:dyDescent="0.15">
      <c r="A6900" s="4"/>
      <c r="B6900" s="4"/>
    </row>
    <row r="6901" spans="1:2" x14ac:dyDescent="0.15">
      <c r="A6901" s="4"/>
      <c r="B6901" s="4"/>
    </row>
    <row r="6902" spans="1:2" x14ac:dyDescent="0.15">
      <c r="A6902" s="4"/>
      <c r="B6902" s="4"/>
    </row>
    <row r="6903" spans="1:2" x14ac:dyDescent="0.15">
      <c r="A6903" s="4"/>
      <c r="B6903" s="4"/>
    </row>
    <row r="6904" spans="1:2" x14ac:dyDescent="0.15">
      <c r="A6904" s="4"/>
      <c r="B6904" s="4"/>
    </row>
    <row r="6905" spans="1:2" x14ac:dyDescent="0.15">
      <c r="A6905" s="4"/>
      <c r="B6905" s="4"/>
    </row>
    <row r="6906" spans="1:2" x14ac:dyDescent="0.15">
      <c r="A6906" s="4"/>
      <c r="B6906" s="4"/>
    </row>
    <row r="6907" spans="1:2" x14ac:dyDescent="0.15">
      <c r="A6907" s="4"/>
      <c r="B6907" s="4"/>
    </row>
    <row r="6908" spans="1:2" x14ac:dyDescent="0.15">
      <c r="A6908" s="4"/>
      <c r="B6908" s="4"/>
    </row>
    <row r="6909" spans="1:2" x14ac:dyDescent="0.15">
      <c r="A6909" s="4"/>
      <c r="B6909" s="4"/>
    </row>
    <row r="6910" spans="1:2" x14ac:dyDescent="0.15">
      <c r="A6910" s="4"/>
      <c r="B6910" s="4"/>
    </row>
    <row r="6911" spans="1:2" x14ac:dyDescent="0.15">
      <c r="A6911" s="4"/>
      <c r="B6911" s="4"/>
    </row>
    <row r="6912" spans="1:2" x14ac:dyDescent="0.15">
      <c r="A6912" s="4"/>
      <c r="B6912" s="4"/>
    </row>
    <row r="6913" spans="1:2" x14ac:dyDescent="0.15">
      <c r="A6913" s="4"/>
      <c r="B6913" s="4"/>
    </row>
    <row r="6914" spans="1:2" x14ac:dyDescent="0.15">
      <c r="A6914" s="4"/>
      <c r="B6914" s="4"/>
    </row>
    <row r="6915" spans="1:2" x14ac:dyDescent="0.15">
      <c r="A6915" s="4"/>
      <c r="B6915" s="4"/>
    </row>
    <row r="6916" spans="1:2" x14ac:dyDescent="0.15">
      <c r="A6916" s="4"/>
      <c r="B6916" s="4"/>
    </row>
    <row r="6917" spans="1:2" x14ac:dyDescent="0.15">
      <c r="A6917" s="4"/>
      <c r="B6917" s="4"/>
    </row>
    <row r="6918" spans="1:2" x14ac:dyDescent="0.15">
      <c r="A6918" s="4"/>
      <c r="B6918" s="4"/>
    </row>
    <row r="6919" spans="1:2" x14ac:dyDescent="0.15">
      <c r="A6919" s="4"/>
      <c r="B6919" s="4"/>
    </row>
    <row r="6920" spans="1:2" x14ac:dyDescent="0.15">
      <c r="A6920" s="4"/>
      <c r="B6920" s="4"/>
    </row>
    <row r="6921" spans="1:2" x14ac:dyDescent="0.15">
      <c r="A6921" s="4"/>
      <c r="B6921" s="4"/>
    </row>
    <row r="6922" spans="1:2" x14ac:dyDescent="0.15">
      <c r="A6922" s="4"/>
      <c r="B6922" s="4"/>
    </row>
    <row r="6923" spans="1:2" x14ac:dyDescent="0.15">
      <c r="A6923" s="4"/>
      <c r="B6923" s="4"/>
    </row>
    <row r="6924" spans="1:2" x14ac:dyDescent="0.15">
      <c r="A6924" s="4"/>
      <c r="B6924" s="4"/>
    </row>
    <row r="6925" spans="1:2" x14ac:dyDescent="0.15">
      <c r="A6925" s="4"/>
      <c r="B6925" s="4"/>
    </row>
    <row r="6926" spans="1:2" x14ac:dyDescent="0.15">
      <c r="A6926" s="4"/>
      <c r="B6926" s="4"/>
    </row>
    <row r="6927" spans="1:2" x14ac:dyDescent="0.15">
      <c r="A6927" s="4"/>
      <c r="B6927" s="4"/>
    </row>
    <row r="6928" spans="1:2" x14ac:dyDescent="0.15">
      <c r="A6928" s="4"/>
      <c r="B6928" s="4"/>
    </row>
    <row r="6929" spans="1:2" x14ac:dyDescent="0.15">
      <c r="A6929" s="4"/>
      <c r="B6929" s="4"/>
    </row>
    <row r="6930" spans="1:2" x14ac:dyDescent="0.15">
      <c r="A6930" s="4"/>
      <c r="B6930" s="4"/>
    </row>
    <row r="6931" spans="1:2" x14ac:dyDescent="0.15">
      <c r="A6931" s="4"/>
      <c r="B6931" s="4"/>
    </row>
    <row r="6932" spans="1:2" x14ac:dyDescent="0.15">
      <c r="A6932" s="4"/>
      <c r="B6932" s="4"/>
    </row>
    <row r="6933" spans="1:2" x14ac:dyDescent="0.15">
      <c r="A6933" s="4"/>
      <c r="B6933" s="4"/>
    </row>
    <row r="6934" spans="1:2" x14ac:dyDescent="0.15">
      <c r="A6934" s="4"/>
      <c r="B6934" s="4"/>
    </row>
    <row r="6935" spans="1:2" x14ac:dyDescent="0.15">
      <c r="A6935" s="4"/>
      <c r="B6935" s="4"/>
    </row>
    <row r="6936" spans="1:2" x14ac:dyDescent="0.15">
      <c r="A6936" s="4"/>
      <c r="B6936" s="4"/>
    </row>
    <row r="6937" spans="1:2" x14ac:dyDescent="0.15">
      <c r="A6937" s="4"/>
      <c r="B6937" s="4"/>
    </row>
    <row r="6938" spans="1:2" x14ac:dyDescent="0.15">
      <c r="A6938" s="4"/>
      <c r="B6938" s="4"/>
    </row>
    <row r="6939" spans="1:2" x14ac:dyDescent="0.15">
      <c r="A6939" s="4"/>
      <c r="B6939" s="4"/>
    </row>
    <row r="6940" spans="1:2" x14ac:dyDescent="0.15">
      <c r="A6940" s="4"/>
      <c r="B6940" s="4"/>
    </row>
    <row r="6941" spans="1:2" x14ac:dyDescent="0.15">
      <c r="A6941" s="4"/>
      <c r="B6941" s="4"/>
    </row>
    <row r="6942" spans="1:2" x14ac:dyDescent="0.15">
      <c r="A6942" s="4"/>
      <c r="B6942" s="4"/>
    </row>
    <row r="6943" spans="1:2" x14ac:dyDescent="0.15">
      <c r="A6943" s="4"/>
      <c r="B6943" s="4"/>
    </row>
    <row r="6944" spans="1:2" x14ac:dyDescent="0.15">
      <c r="A6944" s="4"/>
      <c r="B6944" s="4"/>
    </row>
    <row r="6945" spans="1:2" x14ac:dyDescent="0.15">
      <c r="A6945" s="4"/>
      <c r="B6945" s="4"/>
    </row>
    <row r="6946" spans="1:2" x14ac:dyDescent="0.15">
      <c r="A6946" s="4"/>
      <c r="B6946" s="4"/>
    </row>
    <row r="6947" spans="1:2" x14ac:dyDescent="0.15">
      <c r="A6947" s="4"/>
      <c r="B6947" s="4"/>
    </row>
    <row r="6948" spans="1:2" x14ac:dyDescent="0.15">
      <c r="A6948" s="4"/>
      <c r="B6948" s="4"/>
    </row>
    <row r="6949" spans="1:2" x14ac:dyDescent="0.15">
      <c r="A6949" s="4"/>
      <c r="B6949" s="4"/>
    </row>
    <row r="6950" spans="1:2" x14ac:dyDescent="0.15">
      <c r="A6950" s="4"/>
      <c r="B6950" s="4"/>
    </row>
    <row r="6951" spans="1:2" x14ac:dyDescent="0.15">
      <c r="A6951" s="4"/>
      <c r="B6951" s="4"/>
    </row>
    <row r="6952" spans="1:2" x14ac:dyDescent="0.15">
      <c r="A6952" s="4"/>
      <c r="B6952" s="4"/>
    </row>
    <row r="6953" spans="1:2" x14ac:dyDescent="0.15">
      <c r="A6953" s="4"/>
      <c r="B6953" s="4"/>
    </row>
    <row r="6954" spans="1:2" x14ac:dyDescent="0.15">
      <c r="A6954" s="4"/>
      <c r="B6954" s="4"/>
    </row>
    <row r="6955" spans="1:2" x14ac:dyDescent="0.15">
      <c r="A6955" s="4"/>
      <c r="B6955" s="4"/>
    </row>
    <row r="6956" spans="1:2" x14ac:dyDescent="0.15">
      <c r="A6956" s="4"/>
      <c r="B6956" s="4"/>
    </row>
    <row r="6957" spans="1:2" x14ac:dyDescent="0.15">
      <c r="A6957" s="4"/>
      <c r="B6957" s="4"/>
    </row>
    <row r="6958" spans="1:2" x14ac:dyDescent="0.15">
      <c r="A6958" s="4"/>
      <c r="B6958" s="4"/>
    </row>
    <row r="6959" spans="1:2" x14ac:dyDescent="0.15">
      <c r="A6959" s="4"/>
      <c r="B6959" s="4"/>
    </row>
    <row r="6960" spans="1:2" x14ac:dyDescent="0.15">
      <c r="A6960" s="4"/>
      <c r="B6960" s="4"/>
    </row>
    <row r="6961" spans="1:2" x14ac:dyDescent="0.15">
      <c r="A6961" s="4"/>
      <c r="B6961" s="4"/>
    </row>
    <row r="6962" spans="1:2" x14ac:dyDescent="0.15">
      <c r="A6962" s="4"/>
      <c r="B6962" s="4"/>
    </row>
    <row r="6963" spans="1:2" x14ac:dyDescent="0.15">
      <c r="A6963" s="4"/>
      <c r="B6963" s="4"/>
    </row>
    <row r="6964" spans="1:2" x14ac:dyDescent="0.15">
      <c r="A6964" s="4"/>
      <c r="B6964" s="4"/>
    </row>
    <row r="6965" spans="1:2" x14ac:dyDescent="0.15">
      <c r="A6965" s="4"/>
      <c r="B6965" s="4"/>
    </row>
    <row r="6966" spans="1:2" x14ac:dyDescent="0.15">
      <c r="A6966" s="4"/>
      <c r="B6966" s="4"/>
    </row>
    <row r="6967" spans="1:2" x14ac:dyDescent="0.15">
      <c r="A6967" s="4"/>
      <c r="B6967" s="4"/>
    </row>
    <row r="6968" spans="1:2" x14ac:dyDescent="0.15">
      <c r="A6968" s="4"/>
      <c r="B6968" s="4"/>
    </row>
    <row r="6969" spans="1:2" x14ac:dyDescent="0.15">
      <c r="A6969" s="4"/>
      <c r="B6969" s="4"/>
    </row>
    <row r="6970" spans="1:2" x14ac:dyDescent="0.15">
      <c r="A6970" s="4"/>
      <c r="B6970" s="4"/>
    </row>
    <row r="6971" spans="1:2" x14ac:dyDescent="0.15">
      <c r="A6971" s="4"/>
      <c r="B6971" s="4"/>
    </row>
    <row r="6972" spans="1:2" x14ac:dyDescent="0.15">
      <c r="A6972" s="4"/>
      <c r="B6972" s="4"/>
    </row>
    <row r="6973" spans="1:2" x14ac:dyDescent="0.15">
      <c r="A6973" s="4"/>
      <c r="B6973" s="4"/>
    </row>
    <row r="6974" spans="1:2" x14ac:dyDescent="0.15">
      <c r="A6974" s="4"/>
      <c r="B6974" s="4"/>
    </row>
    <row r="6975" spans="1:2" x14ac:dyDescent="0.15">
      <c r="A6975" s="4"/>
      <c r="B6975" s="4"/>
    </row>
    <row r="6976" spans="1:2" x14ac:dyDescent="0.15">
      <c r="A6976" s="4"/>
      <c r="B6976" s="4"/>
    </row>
    <row r="6977" spans="1:2" x14ac:dyDescent="0.15">
      <c r="A6977" s="4"/>
      <c r="B6977" s="4"/>
    </row>
    <row r="6978" spans="1:2" x14ac:dyDescent="0.15">
      <c r="A6978" s="4"/>
      <c r="B6978" s="4"/>
    </row>
    <row r="6979" spans="1:2" x14ac:dyDescent="0.15">
      <c r="A6979" s="4"/>
      <c r="B6979" s="4"/>
    </row>
    <row r="6980" spans="1:2" x14ac:dyDescent="0.15">
      <c r="A6980" s="4"/>
      <c r="B6980" s="4"/>
    </row>
    <row r="6981" spans="1:2" x14ac:dyDescent="0.15">
      <c r="A6981" s="4"/>
      <c r="B6981" s="4"/>
    </row>
    <row r="6982" spans="1:2" x14ac:dyDescent="0.15">
      <c r="A6982" s="4"/>
      <c r="B6982" s="4"/>
    </row>
    <row r="6983" spans="1:2" x14ac:dyDescent="0.15">
      <c r="A6983" s="4"/>
      <c r="B6983" s="4"/>
    </row>
    <row r="6984" spans="1:2" x14ac:dyDescent="0.15">
      <c r="A6984" s="4"/>
      <c r="B6984" s="4"/>
    </row>
    <row r="6985" spans="1:2" x14ac:dyDescent="0.15">
      <c r="A6985" s="4"/>
      <c r="B6985" s="4"/>
    </row>
    <row r="6986" spans="1:2" x14ac:dyDescent="0.15">
      <c r="A6986" s="4"/>
      <c r="B6986" s="4"/>
    </row>
    <row r="6987" spans="1:2" x14ac:dyDescent="0.15">
      <c r="A6987" s="4"/>
      <c r="B6987" s="4"/>
    </row>
    <row r="6988" spans="1:2" x14ac:dyDescent="0.15">
      <c r="A6988" s="4"/>
      <c r="B6988" s="4"/>
    </row>
    <row r="6989" spans="1:2" x14ac:dyDescent="0.15">
      <c r="A6989" s="4"/>
      <c r="B6989" s="4"/>
    </row>
    <row r="6990" spans="1:2" x14ac:dyDescent="0.15">
      <c r="A6990" s="4"/>
      <c r="B6990" s="4"/>
    </row>
    <row r="6991" spans="1:2" x14ac:dyDescent="0.15">
      <c r="A6991" s="4"/>
      <c r="B6991" s="4"/>
    </row>
    <row r="6992" spans="1:2" x14ac:dyDescent="0.15">
      <c r="A6992" s="4"/>
      <c r="B6992" s="4"/>
    </row>
    <row r="6993" spans="1:2" x14ac:dyDescent="0.15">
      <c r="A6993" s="4"/>
      <c r="B6993" s="4"/>
    </row>
    <row r="6994" spans="1:2" x14ac:dyDescent="0.15">
      <c r="A6994" s="4"/>
      <c r="B6994" s="4"/>
    </row>
    <row r="6995" spans="1:2" x14ac:dyDescent="0.15">
      <c r="A6995" s="4"/>
      <c r="B6995" s="4"/>
    </row>
    <row r="6996" spans="1:2" x14ac:dyDescent="0.15">
      <c r="A6996" s="4"/>
      <c r="B6996" s="4"/>
    </row>
    <row r="6997" spans="1:2" x14ac:dyDescent="0.15">
      <c r="A6997" s="4"/>
      <c r="B6997" s="4"/>
    </row>
    <row r="6998" spans="1:2" x14ac:dyDescent="0.15">
      <c r="A6998" s="4"/>
      <c r="B6998" s="4"/>
    </row>
    <row r="6999" spans="1:2" x14ac:dyDescent="0.15">
      <c r="A6999" s="4"/>
      <c r="B6999" s="4"/>
    </row>
    <row r="7000" spans="1:2" x14ac:dyDescent="0.15">
      <c r="A7000" s="4"/>
      <c r="B7000" s="4"/>
    </row>
    <row r="7001" spans="1:2" x14ac:dyDescent="0.15">
      <c r="A7001" s="4"/>
      <c r="B7001" s="4"/>
    </row>
    <row r="7002" spans="1:2" x14ac:dyDescent="0.15">
      <c r="A7002" s="4"/>
      <c r="B7002" s="4"/>
    </row>
    <row r="7003" spans="1:2" x14ac:dyDescent="0.15">
      <c r="A7003" s="4"/>
      <c r="B7003" s="4"/>
    </row>
    <row r="7004" spans="1:2" x14ac:dyDescent="0.15">
      <c r="A7004" s="4"/>
      <c r="B7004" s="4"/>
    </row>
    <row r="7005" spans="1:2" x14ac:dyDescent="0.15">
      <c r="A7005" s="4"/>
      <c r="B7005" s="4"/>
    </row>
    <row r="7006" spans="1:2" x14ac:dyDescent="0.15">
      <c r="A7006" s="4"/>
      <c r="B7006" s="4"/>
    </row>
    <row r="7007" spans="1:2" x14ac:dyDescent="0.15">
      <c r="A7007" s="4"/>
      <c r="B7007" s="4"/>
    </row>
    <row r="7008" spans="1:2" x14ac:dyDescent="0.15">
      <c r="A7008" s="4"/>
      <c r="B7008" s="4"/>
    </row>
    <row r="7009" spans="1:2" x14ac:dyDescent="0.15">
      <c r="A7009" s="4"/>
      <c r="B7009" s="4"/>
    </row>
    <row r="7010" spans="1:2" x14ac:dyDescent="0.15">
      <c r="A7010" s="4"/>
      <c r="B7010" s="4"/>
    </row>
    <row r="7011" spans="1:2" x14ac:dyDescent="0.15">
      <c r="A7011" s="4"/>
      <c r="B7011" s="4"/>
    </row>
    <row r="7012" spans="1:2" x14ac:dyDescent="0.15">
      <c r="A7012" s="4"/>
      <c r="B7012" s="4"/>
    </row>
    <row r="7013" spans="1:2" x14ac:dyDescent="0.15">
      <c r="A7013" s="4"/>
      <c r="B7013" s="4"/>
    </row>
    <row r="7014" spans="1:2" x14ac:dyDescent="0.15">
      <c r="A7014" s="4"/>
      <c r="B7014" s="4"/>
    </row>
    <row r="7015" spans="1:2" x14ac:dyDescent="0.15">
      <c r="A7015" s="4"/>
      <c r="B7015" s="4"/>
    </row>
    <row r="7016" spans="1:2" x14ac:dyDescent="0.15">
      <c r="A7016" s="4"/>
      <c r="B7016" s="4"/>
    </row>
    <row r="7017" spans="1:2" x14ac:dyDescent="0.15">
      <c r="A7017" s="4"/>
      <c r="B7017" s="4"/>
    </row>
    <row r="7018" spans="1:2" x14ac:dyDescent="0.15">
      <c r="A7018" s="4"/>
      <c r="B7018" s="4"/>
    </row>
    <row r="7019" spans="1:2" x14ac:dyDescent="0.15">
      <c r="A7019" s="4"/>
      <c r="B7019" s="4"/>
    </row>
    <row r="7020" spans="1:2" x14ac:dyDescent="0.15">
      <c r="A7020" s="4"/>
      <c r="B7020" s="4"/>
    </row>
    <row r="7021" spans="1:2" x14ac:dyDescent="0.15">
      <c r="A7021" s="4"/>
      <c r="B7021" s="4"/>
    </row>
    <row r="7022" spans="1:2" x14ac:dyDescent="0.15">
      <c r="A7022" s="4"/>
      <c r="B7022" s="4"/>
    </row>
    <row r="7023" spans="1:2" x14ac:dyDescent="0.15">
      <c r="A7023" s="4"/>
      <c r="B7023" s="4"/>
    </row>
    <row r="7024" spans="1:2" x14ac:dyDescent="0.15">
      <c r="A7024" s="4"/>
      <c r="B7024" s="4"/>
    </row>
    <row r="7025" spans="1:2" x14ac:dyDescent="0.15">
      <c r="A7025" s="4"/>
      <c r="B7025" s="4"/>
    </row>
    <row r="7026" spans="1:2" x14ac:dyDescent="0.15">
      <c r="A7026" s="4"/>
      <c r="B7026" s="4"/>
    </row>
    <row r="7027" spans="1:2" x14ac:dyDescent="0.15">
      <c r="A7027" s="4"/>
      <c r="B7027" s="4"/>
    </row>
    <row r="7028" spans="1:2" x14ac:dyDescent="0.15">
      <c r="A7028" s="4"/>
      <c r="B7028" s="4"/>
    </row>
    <row r="7029" spans="1:2" x14ac:dyDescent="0.15">
      <c r="A7029" s="4"/>
      <c r="B7029" s="4"/>
    </row>
    <row r="7030" spans="1:2" x14ac:dyDescent="0.15">
      <c r="A7030" s="4"/>
      <c r="B7030" s="4"/>
    </row>
    <row r="7031" spans="1:2" x14ac:dyDescent="0.15">
      <c r="A7031" s="4"/>
      <c r="B7031" s="4"/>
    </row>
    <row r="7032" spans="1:2" x14ac:dyDescent="0.15">
      <c r="A7032" s="4"/>
      <c r="B7032" s="4"/>
    </row>
    <row r="7033" spans="1:2" x14ac:dyDescent="0.15">
      <c r="A7033" s="4"/>
      <c r="B7033" s="4"/>
    </row>
    <row r="7034" spans="1:2" x14ac:dyDescent="0.15">
      <c r="A7034" s="4"/>
      <c r="B7034" s="4"/>
    </row>
    <row r="7035" spans="1:2" x14ac:dyDescent="0.15">
      <c r="A7035" s="4"/>
      <c r="B7035" s="4"/>
    </row>
    <row r="7036" spans="1:2" x14ac:dyDescent="0.15">
      <c r="A7036" s="4"/>
      <c r="B7036" s="4"/>
    </row>
    <row r="7037" spans="1:2" x14ac:dyDescent="0.15">
      <c r="A7037" s="4"/>
      <c r="B7037" s="4"/>
    </row>
    <row r="7038" spans="1:2" x14ac:dyDescent="0.15">
      <c r="A7038" s="4"/>
      <c r="B7038" s="4"/>
    </row>
    <row r="7039" spans="1:2" x14ac:dyDescent="0.15">
      <c r="A7039" s="4"/>
      <c r="B7039" s="4"/>
    </row>
    <row r="7040" spans="1:2" x14ac:dyDescent="0.15">
      <c r="A7040" s="4"/>
      <c r="B7040" s="4"/>
    </row>
    <row r="7041" spans="1:2" x14ac:dyDescent="0.15">
      <c r="A7041" s="4"/>
      <c r="B7041" s="4"/>
    </row>
    <row r="7042" spans="1:2" x14ac:dyDescent="0.15">
      <c r="A7042" s="4"/>
      <c r="B7042" s="4"/>
    </row>
    <row r="7043" spans="1:2" x14ac:dyDescent="0.15">
      <c r="A7043" s="4"/>
      <c r="B7043" s="4"/>
    </row>
    <row r="7044" spans="1:2" x14ac:dyDescent="0.15">
      <c r="A7044" s="4"/>
      <c r="B7044" s="4"/>
    </row>
    <row r="7045" spans="1:2" x14ac:dyDescent="0.15">
      <c r="A7045" s="4"/>
      <c r="B7045" s="4"/>
    </row>
    <row r="7046" spans="1:2" x14ac:dyDescent="0.15">
      <c r="A7046" s="4"/>
      <c r="B7046" s="4"/>
    </row>
    <row r="7047" spans="1:2" x14ac:dyDescent="0.15">
      <c r="A7047" s="4"/>
      <c r="B7047" s="4"/>
    </row>
    <row r="7048" spans="1:2" x14ac:dyDescent="0.15">
      <c r="A7048" s="4"/>
      <c r="B7048" s="4"/>
    </row>
    <row r="7049" spans="1:2" x14ac:dyDescent="0.15">
      <c r="A7049" s="4"/>
      <c r="B7049" s="4"/>
    </row>
    <row r="7050" spans="1:2" x14ac:dyDescent="0.15">
      <c r="A7050" s="4"/>
      <c r="B7050" s="4"/>
    </row>
    <row r="7051" spans="1:2" x14ac:dyDescent="0.15">
      <c r="A7051" s="4"/>
      <c r="B7051" s="4"/>
    </row>
    <row r="7052" spans="1:2" x14ac:dyDescent="0.15">
      <c r="A7052" s="4"/>
      <c r="B7052" s="4"/>
    </row>
    <row r="7053" spans="1:2" x14ac:dyDescent="0.15">
      <c r="A7053" s="4"/>
      <c r="B7053" s="4"/>
    </row>
    <row r="7054" spans="1:2" x14ac:dyDescent="0.15">
      <c r="A7054" s="4"/>
      <c r="B7054" s="4"/>
    </row>
    <row r="7055" spans="1:2" x14ac:dyDescent="0.15">
      <c r="A7055" s="4"/>
      <c r="B7055" s="4"/>
    </row>
    <row r="7056" spans="1:2" x14ac:dyDescent="0.15">
      <c r="A7056" s="4"/>
      <c r="B7056" s="4"/>
    </row>
    <row r="7057" spans="1:2" x14ac:dyDescent="0.15">
      <c r="A7057" s="4"/>
      <c r="B7057" s="4"/>
    </row>
    <row r="7058" spans="1:2" x14ac:dyDescent="0.15">
      <c r="A7058" s="4"/>
      <c r="B7058" s="4"/>
    </row>
    <row r="7059" spans="1:2" x14ac:dyDescent="0.15">
      <c r="A7059" s="4"/>
      <c r="B7059" s="4"/>
    </row>
    <row r="7060" spans="1:2" x14ac:dyDescent="0.15">
      <c r="A7060" s="4"/>
      <c r="B7060" s="4"/>
    </row>
    <row r="7061" spans="1:2" x14ac:dyDescent="0.15">
      <c r="A7061" s="4"/>
      <c r="B7061" s="4"/>
    </row>
    <row r="7062" spans="1:2" x14ac:dyDescent="0.15">
      <c r="A7062" s="4"/>
      <c r="B7062" s="4"/>
    </row>
    <row r="7063" spans="1:2" x14ac:dyDescent="0.15">
      <c r="A7063" s="4"/>
      <c r="B7063" s="4"/>
    </row>
    <row r="7064" spans="1:2" x14ac:dyDescent="0.15">
      <c r="A7064" s="4"/>
      <c r="B7064" s="4"/>
    </row>
    <row r="7065" spans="1:2" x14ac:dyDescent="0.15">
      <c r="A7065" s="4"/>
      <c r="B7065" s="4"/>
    </row>
    <row r="7066" spans="1:2" x14ac:dyDescent="0.15">
      <c r="A7066" s="4"/>
      <c r="B7066" s="4"/>
    </row>
    <row r="7067" spans="1:2" x14ac:dyDescent="0.15">
      <c r="A7067" s="4"/>
      <c r="B7067" s="4"/>
    </row>
    <row r="7068" spans="1:2" x14ac:dyDescent="0.15">
      <c r="A7068" s="4"/>
      <c r="B7068" s="4"/>
    </row>
    <row r="7069" spans="1:2" x14ac:dyDescent="0.15">
      <c r="A7069" s="4"/>
      <c r="B7069" s="4"/>
    </row>
    <row r="7070" spans="1:2" x14ac:dyDescent="0.15">
      <c r="A7070" s="4"/>
      <c r="B7070" s="4"/>
    </row>
    <row r="7071" spans="1:2" x14ac:dyDescent="0.15">
      <c r="A7071" s="4"/>
      <c r="B7071" s="4"/>
    </row>
    <row r="7072" spans="1:2" x14ac:dyDescent="0.15">
      <c r="A7072" s="4"/>
      <c r="B7072" s="4"/>
    </row>
    <row r="7073" spans="1:2" x14ac:dyDescent="0.15">
      <c r="A7073" s="4"/>
      <c r="B7073" s="4"/>
    </row>
    <row r="7074" spans="1:2" x14ac:dyDescent="0.15">
      <c r="A7074" s="4"/>
      <c r="B7074" s="4"/>
    </row>
    <row r="7075" spans="1:2" x14ac:dyDescent="0.15">
      <c r="A7075" s="4"/>
      <c r="B7075" s="4"/>
    </row>
    <row r="7076" spans="1:2" x14ac:dyDescent="0.15">
      <c r="A7076" s="4"/>
      <c r="B7076" s="4"/>
    </row>
    <row r="7077" spans="1:2" x14ac:dyDescent="0.15">
      <c r="A7077" s="4"/>
      <c r="B7077" s="4"/>
    </row>
    <row r="7078" spans="1:2" x14ac:dyDescent="0.15">
      <c r="A7078" s="4"/>
      <c r="B7078" s="4"/>
    </row>
    <row r="7079" spans="1:2" x14ac:dyDescent="0.15">
      <c r="A7079" s="4"/>
      <c r="B7079" s="4"/>
    </row>
    <row r="7080" spans="1:2" x14ac:dyDescent="0.15">
      <c r="A7080" s="4"/>
      <c r="B7080" s="4"/>
    </row>
    <row r="7081" spans="1:2" x14ac:dyDescent="0.15">
      <c r="A7081" s="4"/>
      <c r="B7081" s="4"/>
    </row>
    <row r="7082" spans="1:2" x14ac:dyDescent="0.15">
      <c r="A7082" s="4"/>
      <c r="B7082" s="4"/>
    </row>
    <row r="7083" spans="1:2" x14ac:dyDescent="0.15">
      <c r="A7083" s="4"/>
      <c r="B7083" s="4"/>
    </row>
    <row r="7084" spans="1:2" x14ac:dyDescent="0.15">
      <c r="A7084" s="4"/>
      <c r="B7084" s="4"/>
    </row>
    <row r="7085" spans="1:2" x14ac:dyDescent="0.15">
      <c r="A7085" s="4"/>
      <c r="B7085" s="4"/>
    </row>
    <row r="7086" spans="1:2" x14ac:dyDescent="0.15">
      <c r="A7086" s="4"/>
      <c r="B7086" s="4"/>
    </row>
    <row r="7087" spans="1:2" x14ac:dyDescent="0.15">
      <c r="A7087" s="4"/>
      <c r="B7087" s="4"/>
    </row>
    <row r="7088" spans="1:2" x14ac:dyDescent="0.15">
      <c r="A7088" s="4"/>
      <c r="B7088" s="4"/>
    </row>
    <row r="7089" spans="1:2" x14ac:dyDescent="0.15">
      <c r="A7089" s="4"/>
      <c r="B7089" s="4"/>
    </row>
    <row r="7090" spans="1:2" x14ac:dyDescent="0.15">
      <c r="A7090" s="4"/>
      <c r="B7090" s="4"/>
    </row>
    <row r="7091" spans="1:2" x14ac:dyDescent="0.15">
      <c r="A7091" s="4"/>
      <c r="B7091" s="4"/>
    </row>
    <row r="7092" spans="1:2" x14ac:dyDescent="0.15">
      <c r="A7092" s="4"/>
      <c r="B7092" s="4"/>
    </row>
    <row r="7093" spans="1:2" x14ac:dyDescent="0.15">
      <c r="A7093" s="4"/>
      <c r="B7093" s="4"/>
    </row>
    <row r="7094" spans="1:2" x14ac:dyDescent="0.15">
      <c r="A7094" s="4"/>
      <c r="B7094" s="4"/>
    </row>
    <row r="7095" spans="1:2" x14ac:dyDescent="0.15">
      <c r="A7095" s="4"/>
      <c r="B7095" s="4"/>
    </row>
    <row r="7096" spans="1:2" x14ac:dyDescent="0.15">
      <c r="A7096" s="4"/>
      <c r="B7096" s="4"/>
    </row>
    <row r="7097" spans="1:2" x14ac:dyDescent="0.15">
      <c r="A7097" s="4"/>
      <c r="B7097" s="4"/>
    </row>
    <row r="7098" spans="1:2" x14ac:dyDescent="0.15">
      <c r="A7098" s="4"/>
      <c r="B7098" s="4"/>
    </row>
    <row r="7099" spans="1:2" x14ac:dyDescent="0.15">
      <c r="A7099" s="4"/>
      <c r="B7099" s="4"/>
    </row>
    <row r="7100" spans="1:2" x14ac:dyDescent="0.15">
      <c r="A7100" s="4"/>
      <c r="B7100" s="4"/>
    </row>
    <row r="7101" spans="1:2" x14ac:dyDescent="0.15">
      <c r="A7101" s="4"/>
      <c r="B7101" s="4"/>
    </row>
    <row r="7102" spans="1:2" x14ac:dyDescent="0.15">
      <c r="A7102" s="4"/>
      <c r="B7102" s="4"/>
    </row>
    <row r="7103" spans="1:2" x14ac:dyDescent="0.15">
      <c r="A7103" s="4"/>
      <c r="B7103" s="4"/>
    </row>
    <row r="7104" spans="1:2" x14ac:dyDescent="0.15">
      <c r="A7104" s="4"/>
      <c r="B7104" s="4"/>
    </row>
    <row r="7105" spans="1:2" x14ac:dyDescent="0.15">
      <c r="A7105" s="4"/>
      <c r="B7105" s="4"/>
    </row>
    <row r="7106" spans="1:2" x14ac:dyDescent="0.15">
      <c r="A7106" s="4"/>
      <c r="B7106" s="4"/>
    </row>
    <row r="7107" spans="1:2" x14ac:dyDescent="0.15">
      <c r="A7107" s="4"/>
      <c r="B7107" s="4"/>
    </row>
    <row r="7108" spans="1:2" x14ac:dyDescent="0.15">
      <c r="A7108" s="4"/>
      <c r="B7108" s="4"/>
    </row>
    <row r="7109" spans="1:2" x14ac:dyDescent="0.15">
      <c r="A7109" s="4"/>
      <c r="B7109" s="4"/>
    </row>
    <row r="7110" spans="1:2" x14ac:dyDescent="0.15">
      <c r="A7110" s="4"/>
      <c r="B7110" s="4"/>
    </row>
    <row r="7111" spans="1:2" x14ac:dyDescent="0.15">
      <c r="A7111" s="4"/>
      <c r="B7111" s="4"/>
    </row>
    <row r="7112" spans="1:2" x14ac:dyDescent="0.15">
      <c r="A7112" s="4"/>
      <c r="B7112" s="4"/>
    </row>
    <row r="7113" spans="1:2" x14ac:dyDescent="0.15">
      <c r="A7113" s="4"/>
      <c r="B7113" s="4"/>
    </row>
    <row r="7114" spans="1:2" x14ac:dyDescent="0.15">
      <c r="A7114" s="4"/>
      <c r="B7114" s="4"/>
    </row>
    <row r="7115" spans="1:2" x14ac:dyDescent="0.15">
      <c r="A7115" s="4"/>
      <c r="B7115" s="4"/>
    </row>
    <row r="7116" spans="1:2" x14ac:dyDescent="0.15">
      <c r="A7116" s="4"/>
      <c r="B7116" s="4"/>
    </row>
    <row r="7117" spans="1:2" x14ac:dyDescent="0.15">
      <c r="A7117" s="4"/>
      <c r="B7117" s="4"/>
    </row>
    <row r="7118" spans="1:2" x14ac:dyDescent="0.15">
      <c r="A7118" s="4"/>
      <c r="B7118" s="4"/>
    </row>
    <row r="7119" spans="1:2" x14ac:dyDescent="0.15">
      <c r="A7119" s="4"/>
      <c r="B7119" s="4"/>
    </row>
    <row r="7120" spans="1:2" x14ac:dyDescent="0.15">
      <c r="A7120" s="4"/>
      <c r="B7120" s="4"/>
    </row>
    <row r="7121" spans="1:2" x14ac:dyDescent="0.15">
      <c r="A7121" s="4"/>
      <c r="B7121" s="4"/>
    </row>
    <row r="7122" spans="1:2" x14ac:dyDescent="0.15">
      <c r="A7122" s="4"/>
      <c r="B7122" s="4"/>
    </row>
    <row r="7123" spans="1:2" x14ac:dyDescent="0.15">
      <c r="A7123" s="4"/>
      <c r="B7123" s="4"/>
    </row>
    <row r="7124" spans="1:2" x14ac:dyDescent="0.15">
      <c r="A7124" s="4"/>
      <c r="B7124" s="4"/>
    </row>
    <row r="7125" spans="1:2" x14ac:dyDescent="0.15">
      <c r="A7125" s="4"/>
      <c r="B7125" s="4"/>
    </row>
    <row r="7126" spans="1:2" x14ac:dyDescent="0.15">
      <c r="A7126" s="4"/>
      <c r="B7126" s="4"/>
    </row>
    <row r="7127" spans="1:2" x14ac:dyDescent="0.15">
      <c r="A7127" s="4"/>
      <c r="B7127" s="4"/>
    </row>
    <row r="7128" spans="1:2" x14ac:dyDescent="0.15">
      <c r="A7128" s="4"/>
      <c r="B7128" s="4"/>
    </row>
    <row r="7129" spans="1:2" x14ac:dyDescent="0.15">
      <c r="A7129" s="4"/>
      <c r="B7129" s="4"/>
    </row>
    <row r="7130" spans="1:2" x14ac:dyDescent="0.15">
      <c r="A7130" s="4"/>
      <c r="B7130" s="4"/>
    </row>
    <row r="7131" spans="1:2" x14ac:dyDescent="0.15">
      <c r="A7131" s="4"/>
      <c r="B7131" s="4"/>
    </row>
    <row r="7132" spans="1:2" x14ac:dyDescent="0.15">
      <c r="A7132" s="4"/>
      <c r="B7132" s="4"/>
    </row>
    <row r="7133" spans="1:2" x14ac:dyDescent="0.15">
      <c r="A7133" s="4"/>
      <c r="B7133" s="4"/>
    </row>
    <row r="7134" spans="1:2" x14ac:dyDescent="0.15">
      <c r="A7134" s="4"/>
      <c r="B7134" s="4"/>
    </row>
    <row r="7135" spans="1:2" x14ac:dyDescent="0.15">
      <c r="A7135" s="4"/>
      <c r="B7135" s="4"/>
    </row>
    <row r="7136" spans="1:2" x14ac:dyDescent="0.15">
      <c r="A7136" s="4"/>
      <c r="B7136" s="4"/>
    </row>
    <row r="7137" spans="1:2" x14ac:dyDescent="0.15">
      <c r="A7137" s="4"/>
      <c r="B7137" s="4"/>
    </row>
    <row r="7138" spans="1:2" x14ac:dyDescent="0.15">
      <c r="A7138" s="4"/>
      <c r="B7138" s="4"/>
    </row>
    <row r="7139" spans="1:2" x14ac:dyDescent="0.15">
      <c r="A7139" s="4"/>
      <c r="B7139" s="4"/>
    </row>
    <row r="7140" spans="1:2" x14ac:dyDescent="0.15">
      <c r="A7140" s="4"/>
      <c r="B7140" s="4"/>
    </row>
    <row r="7141" spans="1:2" x14ac:dyDescent="0.15">
      <c r="A7141" s="4"/>
      <c r="B7141" s="4"/>
    </row>
    <row r="7142" spans="1:2" x14ac:dyDescent="0.15">
      <c r="A7142" s="4"/>
      <c r="B7142" s="4"/>
    </row>
    <row r="7143" spans="1:2" x14ac:dyDescent="0.15">
      <c r="A7143" s="4"/>
      <c r="B7143" s="4"/>
    </row>
    <row r="7144" spans="1:2" x14ac:dyDescent="0.15">
      <c r="A7144" s="4"/>
      <c r="B7144" s="4"/>
    </row>
    <row r="7145" spans="1:2" x14ac:dyDescent="0.15">
      <c r="A7145" s="4"/>
      <c r="B7145" s="4"/>
    </row>
    <row r="7146" spans="1:2" x14ac:dyDescent="0.15">
      <c r="A7146" s="4"/>
      <c r="B7146" s="4"/>
    </row>
    <row r="7147" spans="1:2" x14ac:dyDescent="0.15">
      <c r="A7147" s="4"/>
      <c r="B7147" s="4"/>
    </row>
    <row r="7148" spans="1:2" x14ac:dyDescent="0.15">
      <c r="A7148" s="4"/>
      <c r="B7148" s="4"/>
    </row>
    <row r="7149" spans="1:2" x14ac:dyDescent="0.15">
      <c r="A7149" s="4"/>
      <c r="B7149" s="4"/>
    </row>
    <row r="7150" spans="1:2" x14ac:dyDescent="0.15">
      <c r="A7150" s="4"/>
      <c r="B7150" s="4"/>
    </row>
    <row r="7151" spans="1:2" x14ac:dyDescent="0.15">
      <c r="A7151" s="4"/>
      <c r="B7151" s="4"/>
    </row>
    <row r="7152" spans="1:2" x14ac:dyDescent="0.15">
      <c r="A7152" s="4"/>
      <c r="B7152" s="4"/>
    </row>
    <row r="7153" spans="1:2" x14ac:dyDescent="0.15">
      <c r="A7153" s="4"/>
      <c r="B7153" s="4"/>
    </row>
    <row r="7154" spans="1:2" x14ac:dyDescent="0.15">
      <c r="A7154" s="4"/>
      <c r="B7154" s="4"/>
    </row>
    <row r="7155" spans="1:2" x14ac:dyDescent="0.15">
      <c r="A7155" s="4"/>
      <c r="B7155" s="4"/>
    </row>
    <row r="7156" spans="1:2" x14ac:dyDescent="0.15">
      <c r="A7156" s="4"/>
      <c r="B7156" s="4"/>
    </row>
    <row r="7157" spans="1:2" x14ac:dyDescent="0.15">
      <c r="A7157" s="4"/>
      <c r="B7157" s="4"/>
    </row>
    <row r="7158" spans="1:2" x14ac:dyDescent="0.15">
      <c r="A7158" s="4"/>
      <c r="B7158" s="4"/>
    </row>
    <row r="7159" spans="1:2" x14ac:dyDescent="0.15">
      <c r="A7159" s="4"/>
      <c r="B7159" s="4"/>
    </row>
    <row r="7160" spans="1:2" x14ac:dyDescent="0.15">
      <c r="A7160" s="4"/>
      <c r="B7160" s="4"/>
    </row>
    <row r="7161" spans="1:2" x14ac:dyDescent="0.15">
      <c r="A7161" s="4"/>
      <c r="B7161" s="4"/>
    </row>
    <row r="7162" spans="1:2" x14ac:dyDescent="0.15">
      <c r="A7162" s="4"/>
      <c r="B7162" s="4"/>
    </row>
    <row r="7163" spans="1:2" x14ac:dyDescent="0.15">
      <c r="A7163" s="4"/>
      <c r="B7163" s="4"/>
    </row>
    <row r="7164" spans="1:2" x14ac:dyDescent="0.15">
      <c r="A7164" s="4"/>
      <c r="B7164" s="4"/>
    </row>
    <row r="7165" spans="1:2" x14ac:dyDescent="0.15">
      <c r="A7165" s="4"/>
      <c r="B7165" s="4"/>
    </row>
    <row r="7166" spans="1:2" x14ac:dyDescent="0.15">
      <c r="A7166" s="4"/>
      <c r="B7166" s="4"/>
    </row>
    <row r="7167" spans="1:2" x14ac:dyDescent="0.15">
      <c r="A7167" s="4"/>
      <c r="B7167" s="4"/>
    </row>
    <row r="7168" spans="1:2" x14ac:dyDescent="0.15">
      <c r="A7168" s="4"/>
      <c r="B7168" s="4"/>
    </row>
    <row r="7169" spans="1:2" x14ac:dyDescent="0.15">
      <c r="A7169" s="4"/>
      <c r="B7169" s="4"/>
    </row>
    <row r="7170" spans="1:2" x14ac:dyDescent="0.15">
      <c r="A7170" s="4"/>
      <c r="B7170" s="4"/>
    </row>
    <row r="7171" spans="1:2" x14ac:dyDescent="0.15">
      <c r="A7171" s="4"/>
      <c r="B7171" s="4"/>
    </row>
    <row r="7172" spans="1:2" x14ac:dyDescent="0.15">
      <c r="A7172" s="4"/>
      <c r="B7172" s="4"/>
    </row>
    <row r="7173" spans="1:2" x14ac:dyDescent="0.15">
      <c r="A7173" s="4"/>
      <c r="B7173" s="4"/>
    </row>
    <row r="7174" spans="1:2" x14ac:dyDescent="0.15">
      <c r="A7174" s="4"/>
      <c r="B7174" s="4"/>
    </row>
    <row r="7175" spans="1:2" x14ac:dyDescent="0.15">
      <c r="A7175" s="4"/>
      <c r="B7175" s="4"/>
    </row>
    <row r="7176" spans="1:2" x14ac:dyDescent="0.15">
      <c r="A7176" s="4"/>
      <c r="B7176" s="4"/>
    </row>
    <row r="7177" spans="1:2" x14ac:dyDescent="0.15">
      <c r="A7177" s="4"/>
      <c r="B7177" s="4"/>
    </row>
    <row r="7178" spans="1:2" x14ac:dyDescent="0.15">
      <c r="A7178" s="4"/>
      <c r="B7178" s="4"/>
    </row>
    <row r="7179" spans="1:2" x14ac:dyDescent="0.15">
      <c r="A7179" s="4"/>
      <c r="B7179" s="4"/>
    </row>
    <row r="7180" spans="1:2" x14ac:dyDescent="0.15">
      <c r="A7180" s="4"/>
      <c r="B7180" s="4"/>
    </row>
    <row r="7181" spans="1:2" x14ac:dyDescent="0.15">
      <c r="A7181" s="4"/>
      <c r="B7181" s="4"/>
    </row>
    <row r="7182" spans="1:2" x14ac:dyDescent="0.15">
      <c r="A7182" s="4"/>
      <c r="B7182" s="4"/>
    </row>
    <row r="7183" spans="1:2" x14ac:dyDescent="0.15">
      <c r="A7183" s="4"/>
      <c r="B7183" s="4"/>
    </row>
    <row r="7184" spans="1:2" x14ac:dyDescent="0.15">
      <c r="A7184" s="4"/>
      <c r="B7184" s="4"/>
    </row>
    <row r="7185" spans="1:2" x14ac:dyDescent="0.15">
      <c r="A7185" s="4"/>
      <c r="B7185" s="4"/>
    </row>
    <row r="7186" spans="1:2" x14ac:dyDescent="0.15">
      <c r="A7186" s="4"/>
      <c r="B7186" s="4"/>
    </row>
    <row r="7187" spans="1:2" x14ac:dyDescent="0.15">
      <c r="A7187" s="4"/>
      <c r="B7187" s="4"/>
    </row>
    <row r="7188" spans="1:2" x14ac:dyDescent="0.15">
      <c r="A7188" s="4"/>
      <c r="B7188" s="4"/>
    </row>
    <row r="7189" spans="1:2" x14ac:dyDescent="0.15">
      <c r="A7189" s="4"/>
      <c r="B7189" s="4"/>
    </row>
    <row r="7190" spans="1:2" x14ac:dyDescent="0.15">
      <c r="A7190" s="4"/>
      <c r="B7190" s="4"/>
    </row>
    <row r="7191" spans="1:2" x14ac:dyDescent="0.15">
      <c r="A7191" s="4"/>
      <c r="B7191" s="4"/>
    </row>
    <row r="7192" spans="1:2" x14ac:dyDescent="0.15">
      <c r="A7192" s="4"/>
      <c r="B7192" s="4"/>
    </row>
    <row r="7193" spans="1:2" x14ac:dyDescent="0.15">
      <c r="A7193" s="4"/>
      <c r="B7193" s="4"/>
    </row>
    <row r="7194" spans="1:2" x14ac:dyDescent="0.15">
      <c r="A7194" s="4"/>
      <c r="B7194" s="4"/>
    </row>
    <row r="7195" spans="1:2" x14ac:dyDescent="0.15">
      <c r="A7195" s="4"/>
      <c r="B7195" s="4"/>
    </row>
    <row r="7196" spans="1:2" x14ac:dyDescent="0.15">
      <c r="A7196" s="4"/>
      <c r="B7196" s="4"/>
    </row>
    <row r="7197" spans="1:2" x14ac:dyDescent="0.15">
      <c r="A7197" s="4"/>
      <c r="B7197" s="4"/>
    </row>
    <row r="7198" spans="1:2" x14ac:dyDescent="0.15">
      <c r="A7198" s="4"/>
      <c r="B7198" s="4"/>
    </row>
    <row r="7199" spans="1:2" x14ac:dyDescent="0.15">
      <c r="A7199" s="4"/>
      <c r="B7199" s="4"/>
    </row>
    <row r="7200" spans="1:2" x14ac:dyDescent="0.15">
      <c r="A7200" s="4"/>
      <c r="B7200" s="4"/>
    </row>
    <row r="7201" spans="1:2" x14ac:dyDescent="0.15">
      <c r="A7201" s="4"/>
      <c r="B7201" s="4"/>
    </row>
    <row r="7202" spans="1:2" x14ac:dyDescent="0.15">
      <c r="A7202" s="4"/>
      <c r="B7202" s="4"/>
    </row>
    <row r="7203" spans="1:2" x14ac:dyDescent="0.15">
      <c r="A7203" s="4"/>
      <c r="B7203" s="4"/>
    </row>
    <row r="7204" spans="1:2" x14ac:dyDescent="0.15">
      <c r="A7204" s="4"/>
      <c r="B7204" s="4"/>
    </row>
    <row r="7205" spans="1:2" x14ac:dyDescent="0.15">
      <c r="A7205" s="4"/>
      <c r="B7205" s="4"/>
    </row>
    <row r="7206" spans="1:2" x14ac:dyDescent="0.15">
      <c r="A7206" s="4"/>
      <c r="B7206" s="4"/>
    </row>
    <row r="7207" spans="1:2" x14ac:dyDescent="0.15">
      <c r="A7207" s="4"/>
      <c r="B7207" s="4"/>
    </row>
    <row r="7208" spans="1:2" x14ac:dyDescent="0.15">
      <c r="A7208" s="4"/>
      <c r="B7208" s="4"/>
    </row>
    <row r="7209" spans="1:2" x14ac:dyDescent="0.15">
      <c r="A7209" s="4"/>
      <c r="B7209" s="4"/>
    </row>
    <row r="7210" spans="1:2" x14ac:dyDescent="0.15">
      <c r="A7210" s="4"/>
      <c r="B7210" s="4"/>
    </row>
    <row r="7211" spans="1:2" x14ac:dyDescent="0.15">
      <c r="A7211" s="4"/>
      <c r="B7211" s="4"/>
    </row>
    <row r="7212" spans="1:2" x14ac:dyDescent="0.15">
      <c r="A7212" s="4"/>
      <c r="B7212" s="4"/>
    </row>
    <row r="7213" spans="1:2" x14ac:dyDescent="0.15">
      <c r="A7213" s="4"/>
      <c r="B7213" s="4"/>
    </row>
    <row r="7214" spans="1:2" x14ac:dyDescent="0.15">
      <c r="A7214" s="4"/>
      <c r="B7214" s="4"/>
    </row>
    <row r="7215" spans="1:2" x14ac:dyDescent="0.15">
      <c r="A7215" s="4"/>
      <c r="B7215" s="4"/>
    </row>
    <row r="7216" spans="1:2" x14ac:dyDescent="0.15">
      <c r="A7216" s="4"/>
      <c r="B7216" s="4"/>
    </row>
    <row r="7217" spans="1:2" x14ac:dyDescent="0.15">
      <c r="A7217" s="4"/>
      <c r="B7217" s="4"/>
    </row>
    <row r="7218" spans="1:2" x14ac:dyDescent="0.15">
      <c r="A7218" s="4"/>
      <c r="B7218" s="4"/>
    </row>
    <row r="7219" spans="1:2" x14ac:dyDescent="0.15">
      <c r="A7219" s="4"/>
      <c r="B7219" s="4"/>
    </row>
    <row r="7220" spans="1:2" x14ac:dyDescent="0.15">
      <c r="A7220" s="4"/>
      <c r="B7220" s="4"/>
    </row>
    <row r="7221" spans="1:2" x14ac:dyDescent="0.15">
      <c r="A7221" s="4"/>
      <c r="B7221" s="4"/>
    </row>
    <row r="7222" spans="1:2" x14ac:dyDescent="0.15">
      <c r="A7222" s="4"/>
      <c r="B7222" s="4"/>
    </row>
    <row r="7223" spans="1:2" x14ac:dyDescent="0.15">
      <c r="A7223" s="4"/>
      <c r="B7223" s="4"/>
    </row>
    <row r="7224" spans="1:2" x14ac:dyDescent="0.15">
      <c r="A7224" s="4"/>
      <c r="B7224" s="4"/>
    </row>
    <row r="7225" spans="1:2" x14ac:dyDescent="0.15">
      <c r="A7225" s="4"/>
      <c r="B7225" s="4"/>
    </row>
    <row r="7226" spans="1:2" x14ac:dyDescent="0.15">
      <c r="A7226" s="4"/>
      <c r="B7226" s="4"/>
    </row>
    <row r="7227" spans="1:2" x14ac:dyDescent="0.15">
      <c r="A7227" s="4"/>
      <c r="B7227" s="4"/>
    </row>
    <row r="7228" spans="1:2" x14ac:dyDescent="0.15">
      <c r="A7228" s="4"/>
      <c r="B7228" s="4"/>
    </row>
    <row r="7229" spans="1:2" x14ac:dyDescent="0.15">
      <c r="A7229" s="4"/>
      <c r="B7229" s="4"/>
    </row>
    <row r="7230" spans="1:2" x14ac:dyDescent="0.15">
      <c r="A7230" s="4"/>
      <c r="B7230" s="4"/>
    </row>
    <row r="7231" spans="1:2" x14ac:dyDescent="0.15">
      <c r="A7231" s="4"/>
      <c r="B7231" s="4"/>
    </row>
    <row r="7232" spans="1:2" x14ac:dyDescent="0.15">
      <c r="A7232" s="4"/>
      <c r="B7232" s="4"/>
    </row>
    <row r="7233" spans="1:2" x14ac:dyDescent="0.15">
      <c r="A7233" s="4"/>
      <c r="B7233" s="4"/>
    </row>
    <row r="7234" spans="1:2" x14ac:dyDescent="0.15">
      <c r="A7234" s="4"/>
      <c r="B7234" s="4"/>
    </row>
    <row r="7235" spans="1:2" x14ac:dyDescent="0.15">
      <c r="A7235" s="4"/>
      <c r="B7235" s="4"/>
    </row>
    <row r="7236" spans="1:2" x14ac:dyDescent="0.15">
      <c r="A7236" s="4"/>
      <c r="B7236" s="4"/>
    </row>
    <row r="7237" spans="1:2" x14ac:dyDescent="0.15">
      <c r="A7237" s="4"/>
      <c r="B7237" s="4"/>
    </row>
    <row r="7238" spans="1:2" x14ac:dyDescent="0.15">
      <c r="A7238" s="4"/>
      <c r="B7238" s="4"/>
    </row>
    <row r="7239" spans="1:2" x14ac:dyDescent="0.15">
      <c r="A7239" s="4"/>
      <c r="B7239" s="4"/>
    </row>
    <row r="7240" spans="1:2" x14ac:dyDescent="0.15">
      <c r="A7240" s="4"/>
      <c r="B7240" s="4"/>
    </row>
    <row r="7241" spans="1:2" x14ac:dyDescent="0.15">
      <c r="A7241" s="4"/>
      <c r="B7241" s="4"/>
    </row>
    <row r="7242" spans="1:2" x14ac:dyDescent="0.15">
      <c r="A7242" s="4"/>
      <c r="B7242" s="4"/>
    </row>
    <row r="7243" spans="1:2" x14ac:dyDescent="0.15">
      <c r="A7243" s="4"/>
      <c r="B7243" s="4"/>
    </row>
    <row r="7244" spans="1:2" x14ac:dyDescent="0.15">
      <c r="A7244" s="4"/>
      <c r="B7244" s="4"/>
    </row>
    <row r="7245" spans="1:2" x14ac:dyDescent="0.15">
      <c r="A7245" s="4"/>
      <c r="B7245" s="4"/>
    </row>
    <row r="7246" spans="1:2" x14ac:dyDescent="0.15">
      <c r="A7246" s="4"/>
      <c r="B7246" s="4"/>
    </row>
    <row r="7247" spans="1:2" x14ac:dyDescent="0.15">
      <c r="A7247" s="4"/>
      <c r="B7247" s="4"/>
    </row>
    <row r="7248" spans="1:2" x14ac:dyDescent="0.15">
      <c r="A7248" s="4"/>
      <c r="B7248" s="4"/>
    </row>
    <row r="7249" spans="1:2" x14ac:dyDescent="0.15">
      <c r="A7249" s="4"/>
      <c r="B7249" s="4"/>
    </row>
    <row r="7250" spans="1:2" x14ac:dyDescent="0.15">
      <c r="A7250" s="4"/>
      <c r="B7250" s="4"/>
    </row>
    <row r="7251" spans="1:2" x14ac:dyDescent="0.15">
      <c r="A7251" s="4"/>
      <c r="B7251" s="4"/>
    </row>
    <row r="7252" spans="1:2" x14ac:dyDescent="0.15">
      <c r="A7252" s="4"/>
      <c r="B7252" s="4"/>
    </row>
    <row r="7253" spans="1:2" x14ac:dyDescent="0.15">
      <c r="A7253" s="4"/>
      <c r="B7253" s="4"/>
    </row>
    <row r="7254" spans="1:2" x14ac:dyDescent="0.15">
      <c r="A7254" s="4"/>
      <c r="B7254" s="4"/>
    </row>
    <row r="7255" spans="1:2" x14ac:dyDescent="0.15">
      <c r="A7255" s="4"/>
      <c r="B7255" s="4"/>
    </row>
    <row r="7256" spans="1:2" x14ac:dyDescent="0.15">
      <c r="A7256" s="4"/>
      <c r="B7256" s="4"/>
    </row>
    <row r="7257" spans="1:2" x14ac:dyDescent="0.15">
      <c r="A7257" s="4"/>
      <c r="B7257" s="4"/>
    </row>
    <row r="7258" spans="1:2" x14ac:dyDescent="0.15">
      <c r="A7258" s="4"/>
      <c r="B7258" s="4"/>
    </row>
    <row r="7259" spans="1:2" x14ac:dyDescent="0.15">
      <c r="A7259" s="4"/>
      <c r="B7259" s="4"/>
    </row>
    <row r="7260" spans="1:2" x14ac:dyDescent="0.15">
      <c r="A7260" s="4"/>
      <c r="B7260" s="4"/>
    </row>
    <row r="7261" spans="1:2" x14ac:dyDescent="0.15">
      <c r="A7261" s="4"/>
      <c r="B7261" s="4"/>
    </row>
    <row r="7262" spans="1:2" x14ac:dyDescent="0.15">
      <c r="A7262" s="4"/>
      <c r="B7262" s="4"/>
    </row>
    <row r="7263" spans="1:2" x14ac:dyDescent="0.15">
      <c r="A7263" s="4"/>
      <c r="B7263" s="4"/>
    </row>
    <row r="7264" spans="1:2" x14ac:dyDescent="0.15">
      <c r="A7264" s="4"/>
      <c r="B7264" s="4"/>
    </row>
    <row r="7265" spans="1:2" x14ac:dyDescent="0.15">
      <c r="A7265" s="4"/>
      <c r="B7265" s="4"/>
    </row>
    <row r="7266" spans="1:2" x14ac:dyDescent="0.15">
      <c r="A7266" s="4"/>
      <c r="B7266" s="4"/>
    </row>
    <row r="7267" spans="1:2" x14ac:dyDescent="0.15">
      <c r="A7267" s="4"/>
      <c r="B7267" s="4"/>
    </row>
    <row r="7268" spans="1:2" x14ac:dyDescent="0.15">
      <c r="A7268" s="4"/>
      <c r="B7268" s="4"/>
    </row>
    <row r="7269" spans="1:2" x14ac:dyDescent="0.15">
      <c r="A7269" s="4"/>
      <c r="B7269" s="4"/>
    </row>
    <row r="7270" spans="1:2" x14ac:dyDescent="0.15">
      <c r="A7270" s="4"/>
      <c r="B7270" s="4"/>
    </row>
    <row r="7271" spans="1:2" x14ac:dyDescent="0.15">
      <c r="A7271" s="4"/>
      <c r="B7271" s="4"/>
    </row>
    <row r="7272" spans="1:2" x14ac:dyDescent="0.15">
      <c r="A7272" s="4"/>
      <c r="B7272" s="4"/>
    </row>
    <row r="7273" spans="1:2" x14ac:dyDescent="0.15">
      <c r="A7273" s="4"/>
      <c r="B7273" s="4"/>
    </row>
    <row r="7274" spans="1:2" x14ac:dyDescent="0.15">
      <c r="A7274" s="4"/>
      <c r="B7274" s="4"/>
    </row>
    <row r="7275" spans="1:2" x14ac:dyDescent="0.15">
      <c r="A7275" s="4"/>
      <c r="B7275" s="4"/>
    </row>
    <row r="7276" spans="1:2" x14ac:dyDescent="0.15">
      <c r="A7276" s="4"/>
      <c r="B7276" s="4"/>
    </row>
    <row r="7277" spans="1:2" x14ac:dyDescent="0.15">
      <c r="A7277" s="4"/>
      <c r="B7277" s="4"/>
    </row>
    <row r="7278" spans="1:2" x14ac:dyDescent="0.15">
      <c r="A7278" s="4"/>
      <c r="B7278" s="4"/>
    </row>
    <row r="7279" spans="1:2" x14ac:dyDescent="0.15">
      <c r="A7279" s="4"/>
      <c r="B7279" s="4"/>
    </row>
    <row r="7280" spans="1:2" x14ac:dyDescent="0.15">
      <c r="A7280" s="4"/>
      <c r="B7280" s="4"/>
    </row>
    <row r="7281" spans="1:2" x14ac:dyDescent="0.15">
      <c r="A7281" s="4"/>
      <c r="B7281" s="4"/>
    </row>
    <row r="7282" spans="1:2" x14ac:dyDescent="0.15">
      <c r="A7282" s="4"/>
      <c r="B7282" s="4"/>
    </row>
    <row r="7283" spans="1:2" x14ac:dyDescent="0.15">
      <c r="A7283" s="4"/>
      <c r="B7283" s="4"/>
    </row>
    <row r="7284" spans="1:2" x14ac:dyDescent="0.15">
      <c r="A7284" s="4"/>
      <c r="B7284" s="4"/>
    </row>
    <row r="7285" spans="1:2" x14ac:dyDescent="0.15">
      <c r="A7285" s="4"/>
      <c r="B7285" s="4"/>
    </row>
    <row r="7286" spans="1:2" x14ac:dyDescent="0.15">
      <c r="A7286" s="4"/>
      <c r="B7286" s="4"/>
    </row>
    <row r="7287" spans="1:2" x14ac:dyDescent="0.15">
      <c r="A7287" s="4"/>
      <c r="B7287" s="4"/>
    </row>
    <row r="7288" spans="1:2" x14ac:dyDescent="0.15">
      <c r="A7288" s="4"/>
      <c r="B7288" s="4"/>
    </row>
    <row r="7289" spans="1:2" x14ac:dyDescent="0.15">
      <c r="A7289" s="4"/>
      <c r="B7289" s="4"/>
    </row>
    <row r="7290" spans="1:2" x14ac:dyDescent="0.15">
      <c r="A7290" s="4"/>
      <c r="B7290" s="4"/>
    </row>
    <row r="7291" spans="1:2" x14ac:dyDescent="0.15">
      <c r="A7291" s="4"/>
      <c r="B7291" s="4"/>
    </row>
    <row r="7292" spans="1:2" x14ac:dyDescent="0.15">
      <c r="A7292" s="4"/>
      <c r="B7292" s="4"/>
    </row>
    <row r="7293" spans="1:2" x14ac:dyDescent="0.15">
      <c r="A7293" s="4"/>
      <c r="B7293" s="4"/>
    </row>
    <row r="7294" spans="1:2" x14ac:dyDescent="0.15">
      <c r="A7294" s="4"/>
      <c r="B7294" s="4"/>
    </row>
    <row r="7295" spans="1:2" x14ac:dyDescent="0.15">
      <c r="A7295" s="4"/>
      <c r="B7295" s="4"/>
    </row>
    <row r="7296" spans="1:2" x14ac:dyDescent="0.15">
      <c r="A7296" s="4"/>
      <c r="B7296" s="4"/>
    </row>
    <row r="7297" spans="1:2" x14ac:dyDescent="0.15">
      <c r="A7297" s="4"/>
      <c r="B7297" s="4"/>
    </row>
    <row r="7298" spans="1:2" x14ac:dyDescent="0.15">
      <c r="A7298" s="4"/>
      <c r="B7298" s="4"/>
    </row>
    <row r="7299" spans="1:2" x14ac:dyDescent="0.15">
      <c r="A7299" s="4"/>
      <c r="B7299" s="4"/>
    </row>
    <row r="7300" spans="1:2" x14ac:dyDescent="0.15">
      <c r="A7300" s="4"/>
      <c r="B7300" s="4"/>
    </row>
    <row r="7301" spans="1:2" x14ac:dyDescent="0.15">
      <c r="A7301" s="4"/>
      <c r="B7301" s="4"/>
    </row>
    <row r="7302" spans="1:2" x14ac:dyDescent="0.15">
      <c r="A7302" s="4"/>
      <c r="B7302" s="4"/>
    </row>
    <row r="7303" spans="1:2" x14ac:dyDescent="0.15">
      <c r="A7303" s="4"/>
      <c r="B7303" s="4"/>
    </row>
    <row r="7304" spans="1:2" x14ac:dyDescent="0.15">
      <c r="A7304" s="4"/>
      <c r="B7304" s="4"/>
    </row>
    <row r="7305" spans="1:2" x14ac:dyDescent="0.15">
      <c r="A7305" s="4"/>
      <c r="B7305" s="4"/>
    </row>
    <row r="7306" spans="1:2" x14ac:dyDescent="0.15">
      <c r="A7306" s="4"/>
      <c r="B7306" s="4"/>
    </row>
    <row r="7307" spans="1:2" x14ac:dyDescent="0.15">
      <c r="A7307" s="4"/>
      <c r="B7307" s="4"/>
    </row>
    <row r="7308" spans="1:2" x14ac:dyDescent="0.15">
      <c r="A7308" s="4"/>
      <c r="B7308" s="4"/>
    </row>
    <row r="7309" spans="1:2" x14ac:dyDescent="0.15">
      <c r="A7309" s="4"/>
      <c r="B7309" s="4"/>
    </row>
    <row r="7310" spans="1:2" x14ac:dyDescent="0.15">
      <c r="A7310" s="4"/>
      <c r="B7310" s="4"/>
    </row>
    <row r="7311" spans="1:2" x14ac:dyDescent="0.15">
      <c r="A7311" s="4"/>
      <c r="B7311" s="4"/>
    </row>
    <row r="7312" spans="1:2" x14ac:dyDescent="0.15">
      <c r="A7312" s="4"/>
      <c r="B7312" s="4"/>
    </row>
    <row r="7313" spans="1:2" x14ac:dyDescent="0.15">
      <c r="A7313" s="4"/>
      <c r="B7313" s="4"/>
    </row>
    <row r="7314" spans="1:2" x14ac:dyDescent="0.15">
      <c r="A7314" s="4"/>
      <c r="B7314" s="4"/>
    </row>
    <row r="7315" spans="1:2" x14ac:dyDescent="0.15">
      <c r="A7315" s="4"/>
      <c r="B7315" s="4"/>
    </row>
    <row r="7316" spans="1:2" x14ac:dyDescent="0.15">
      <c r="A7316" s="4"/>
      <c r="B7316" s="4"/>
    </row>
    <row r="7317" spans="1:2" x14ac:dyDescent="0.15">
      <c r="A7317" s="4"/>
      <c r="B7317" s="4"/>
    </row>
    <row r="7318" spans="1:2" x14ac:dyDescent="0.15">
      <c r="A7318" s="4"/>
      <c r="B7318" s="4"/>
    </row>
    <row r="7319" spans="1:2" x14ac:dyDescent="0.15">
      <c r="A7319" s="4"/>
      <c r="B7319" s="4"/>
    </row>
    <row r="7320" spans="1:2" x14ac:dyDescent="0.15">
      <c r="A7320" s="4"/>
      <c r="B7320" s="4"/>
    </row>
    <row r="7321" spans="1:2" x14ac:dyDescent="0.15">
      <c r="A7321" s="4"/>
      <c r="B7321" s="4"/>
    </row>
    <row r="7322" spans="1:2" x14ac:dyDescent="0.15">
      <c r="A7322" s="4"/>
      <c r="B7322" s="4"/>
    </row>
    <row r="7323" spans="1:2" x14ac:dyDescent="0.15">
      <c r="A7323" s="4"/>
      <c r="B7323" s="4"/>
    </row>
    <row r="7324" spans="1:2" x14ac:dyDescent="0.15">
      <c r="A7324" s="4"/>
      <c r="B7324" s="4"/>
    </row>
    <row r="7325" spans="1:2" x14ac:dyDescent="0.15">
      <c r="A7325" s="4"/>
      <c r="B7325" s="4"/>
    </row>
    <row r="7326" spans="1:2" x14ac:dyDescent="0.15">
      <c r="A7326" s="4"/>
      <c r="B7326" s="4"/>
    </row>
    <row r="7327" spans="1:2" x14ac:dyDescent="0.15">
      <c r="A7327" s="4"/>
      <c r="B7327" s="4"/>
    </row>
    <row r="7328" spans="1:2" x14ac:dyDescent="0.15">
      <c r="A7328" s="4"/>
      <c r="B7328" s="4"/>
    </row>
    <row r="7329" spans="1:2" x14ac:dyDescent="0.15">
      <c r="A7329" s="4"/>
      <c r="B7329" s="4"/>
    </row>
    <row r="7330" spans="1:2" x14ac:dyDescent="0.15">
      <c r="A7330" s="4"/>
      <c r="B7330" s="4"/>
    </row>
    <row r="7331" spans="1:2" x14ac:dyDescent="0.15">
      <c r="A7331" s="4"/>
      <c r="B7331" s="4"/>
    </row>
    <row r="7332" spans="1:2" x14ac:dyDescent="0.15">
      <c r="A7332" s="4"/>
      <c r="B7332" s="4"/>
    </row>
    <row r="7333" spans="1:2" x14ac:dyDescent="0.15">
      <c r="A7333" s="4"/>
      <c r="B7333" s="4"/>
    </row>
    <row r="7334" spans="1:2" x14ac:dyDescent="0.15">
      <c r="A7334" s="4"/>
      <c r="B7334" s="4"/>
    </row>
    <row r="7335" spans="1:2" x14ac:dyDescent="0.15">
      <c r="A7335" s="4"/>
      <c r="B7335" s="4"/>
    </row>
    <row r="7336" spans="1:2" x14ac:dyDescent="0.15">
      <c r="A7336" s="4"/>
      <c r="B7336" s="4"/>
    </row>
    <row r="7337" spans="1:2" x14ac:dyDescent="0.15">
      <c r="A7337" s="4"/>
      <c r="B7337" s="4"/>
    </row>
    <row r="7338" spans="1:2" x14ac:dyDescent="0.15">
      <c r="A7338" s="4"/>
      <c r="B7338" s="4"/>
    </row>
    <row r="7339" spans="1:2" x14ac:dyDescent="0.15">
      <c r="A7339" s="4"/>
      <c r="B7339" s="4"/>
    </row>
    <row r="7340" spans="1:2" x14ac:dyDescent="0.15">
      <c r="A7340" s="4"/>
      <c r="B7340" s="4"/>
    </row>
    <row r="7341" spans="1:2" x14ac:dyDescent="0.15">
      <c r="A7341" s="4"/>
      <c r="B7341" s="4"/>
    </row>
    <row r="7342" spans="1:2" x14ac:dyDescent="0.15">
      <c r="A7342" s="4"/>
      <c r="B7342" s="4"/>
    </row>
    <row r="7343" spans="1:2" x14ac:dyDescent="0.15">
      <c r="A7343" s="4"/>
      <c r="B7343" s="4"/>
    </row>
    <row r="7344" spans="1:2" x14ac:dyDescent="0.15">
      <c r="A7344" s="4"/>
      <c r="B7344" s="4"/>
    </row>
    <row r="7345" spans="1:2" x14ac:dyDescent="0.15">
      <c r="A7345" s="4"/>
      <c r="B7345" s="4"/>
    </row>
    <row r="7346" spans="1:2" x14ac:dyDescent="0.15">
      <c r="A7346" s="4"/>
      <c r="B7346" s="4"/>
    </row>
    <row r="7347" spans="1:2" x14ac:dyDescent="0.15">
      <c r="A7347" s="4"/>
      <c r="B7347" s="4"/>
    </row>
    <row r="7348" spans="1:2" x14ac:dyDescent="0.15">
      <c r="A7348" s="4"/>
      <c r="B7348" s="4"/>
    </row>
    <row r="7349" spans="1:2" x14ac:dyDescent="0.15">
      <c r="A7349" s="4"/>
      <c r="B7349" s="4"/>
    </row>
    <row r="7350" spans="1:2" x14ac:dyDescent="0.15">
      <c r="A7350" s="4"/>
      <c r="B7350" s="4"/>
    </row>
    <row r="7351" spans="1:2" x14ac:dyDescent="0.15">
      <c r="A7351" s="4"/>
      <c r="B7351" s="4"/>
    </row>
    <row r="7352" spans="1:2" x14ac:dyDescent="0.15">
      <c r="A7352" s="4"/>
      <c r="B7352" s="4"/>
    </row>
    <row r="7353" spans="1:2" x14ac:dyDescent="0.15">
      <c r="A7353" s="4"/>
      <c r="B7353" s="4"/>
    </row>
    <row r="7354" spans="1:2" x14ac:dyDescent="0.15">
      <c r="A7354" s="4"/>
      <c r="B7354" s="4"/>
    </row>
    <row r="7355" spans="1:2" x14ac:dyDescent="0.15">
      <c r="A7355" s="4"/>
      <c r="B7355" s="4"/>
    </row>
    <row r="7356" spans="1:2" x14ac:dyDescent="0.15">
      <c r="A7356" s="4"/>
      <c r="B7356" s="4"/>
    </row>
    <row r="7357" spans="1:2" x14ac:dyDescent="0.15">
      <c r="A7357" s="4"/>
      <c r="B7357" s="4"/>
    </row>
    <row r="7358" spans="1:2" x14ac:dyDescent="0.15">
      <c r="A7358" s="4"/>
      <c r="B7358" s="4"/>
    </row>
    <row r="7359" spans="1:2" x14ac:dyDescent="0.15">
      <c r="A7359" s="4"/>
      <c r="B7359" s="4"/>
    </row>
    <row r="7360" spans="1:2" x14ac:dyDescent="0.15">
      <c r="A7360" s="4"/>
      <c r="B7360" s="4"/>
    </row>
    <row r="7361" spans="1:2" x14ac:dyDescent="0.15">
      <c r="A7361" s="4"/>
      <c r="B7361" s="4"/>
    </row>
    <row r="7362" spans="1:2" x14ac:dyDescent="0.15">
      <c r="A7362" s="4"/>
      <c r="B7362" s="4"/>
    </row>
    <row r="7363" spans="1:2" x14ac:dyDescent="0.15">
      <c r="A7363" s="4"/>
      <c r="B7363" s="4"/>
    </row>
    <row r="7364" spans="1:2" x14ac:dyDescent="0.15">
      <c r="A7364" s="4"/>
      <c r="B7364" s="4"/>
    </row>
    <row r="7365" spans="1:2" x14ac:dyDescent="0.15">
      <c r="A7365" s="4"/>
      <c r="B7365" s="4"/>
    </row>
    <row r="7366" spans="1:2" x14ac:dyDescent="0.15">
      <c r="A7366" s="4"/>
      <c r="B7366" s="4"/>
    </row>
    <row r="7367" spans="1:2" x14ac:dyDescent="0.15">
      <c r="A7367" s="4"/>
      <c r="B7367" s="4"/>
    </row>
    <row r="7368" spans="1:2" x14ac:dyDescent="0.15">
      <c r="A7368" s="4"/>
      <c r="B7368" s="4"/>
    </row>
    <row r="7369" spans="1:2" x14ac:dyDescent="0.15">
      <c r="A7369" s="4"/>
      <c r="B7369" s="4"/>
    </row>
    <row r="7370" spans="1:2" x14ac:dyDescent="0.15">
      <c r="A7370" s="4"/>
      <c r="B7370" s="4"/>
    </row>
    <row r="7371" spans="1:2" x14ac:dyDescent="0.15">
      <c r="A7371" s="4"/>
      <c r="B7371" s="4"/>
    </row>
    <row r="7372" spans="1:2" x14ac:dyDescent="0.15">
      <c r="A7372" s="4"/>
      <c r="B7372" s="4"/>
    </row>
    <row r="7373" spans="1:2" x14ac:dyDescent="0.15">
      <c r="A7373" s="4"/>
      <c r="B7373" s="4"/>
    </row>
    <row r="7374" spans="1:2" x14ac:dyDescent="0.15">
      <c r="A7374" s="4"/>
      <c r="B7374" s="4"/>
    </row>
    <row r="7375" spans="1:2" x14ac:dyDescent="0.15">
      <c r="A7375" s="4"/>
      <c r="B7375" s="4"/>
    </row>
    <row r="7376" spans="1:2" x14ac:dyDescent="0.15">
      <c r="A7376" s="4"/>
      <c r="B7376" s="4"/>
    </row>
    <row r="7377" spans="1:2" x14ac:dyDescent="0.15">
      <c r="A7377" s="4"/>
      <c r="B7377" s="4"/>
    </row>
    <row r="7378" spans="1:2" x14ac:dyDescent="0.15">
      <c r="A7378" s="4"/>
      <c r="B7378" s="4"/>
    </row>
    <row r="7379" spans="1:2" x14ac:dyDescent="0.15">
      <c r="A7379" s="4"/>
      <c r="B7379" s="4"/>
    </row>
    <row r="7380" spans="1:2" x14ac:dyDescent="0.15">
      <c r="A7380" s="4"/>
      <c r="B7380" s="4"/>
    </row>
    <row r="7381" spans="1:2" x14ac:dyDescent="0.15">
      <c r="A7381" s="4"/>
      <c r="B7381" s="4"/>
    </row>
    <row r="7382" spans="1:2" x14ac:dyDescent="0.15">
      <c r="A7382" s="4"/>
      <c r="B7382" s="4"/>
    </row>
    <row r="7383" spans="1:2" x14ac:dyDescent="0.15">
      <c r="A7383" s="4"/>
      <c r="B7383" s="4"/>
    </row>
    <row r="7384" spans="1:2" x14ac:dyDescent="0.15">
      <c r="A7384" s="4"/>
      <c r="B7384" s="4"/>
    </row>
    <row r="7385" spans="1:2" x14ac:dyDescent="0.15">
      <c r="A7385" s="4"/>
      <c r="B7385" s="4"/>
    </row>
    <row r="7386" spans="1:2" x14ac:dyDescent="0.15">
      <c r="A7386" s="4"/>
      <c r="B7386" s="4"/>
    </row>
    <row r="7387" spans="1:2" x14ac:dyDescent="0.15">
      <c r="A7387" s="4"/>
      <c r="B7387" s="4"/>
    </row>
    <row r="7388" spans="1:2" x14ac:dyDescent="0.15">
      <c r="A7388" s="4"/>
      <c r="B7388" s="4"/>
    </row>
    <row r="7389" spans="1:2" x14ac:dyDescent="0.15">
      <c r="A7389" s="4"/>
      <c r="B7389" s="4"/>
    </row>
    <row r="7390" spans="1:2" x14ac:dyDescent="0.15">
      <c r="A7390" s="4"/>
      <c r="B7390" s="4"/>
    </row>
    <row r="7391" spans="1:2" x14ac:dyDescent="0.15">
      <c r="A7391" s="4"/>
      <c r="B7391" s="4"/>
    </row>
    <row r="7392" spans="1:2" x14ac:dyDescent="0.15">
      <c r="A7392" s="4"/>
      <c r="B7392" s="4"/>
    </row>
    <row r="7393" spans="1:2" x14ac:dyDescent="0.15">
      <c r="A7393" s="4"/>
      <c r="B7393" s="4"/>
    </row>
    <row r="7394" spans="1:2" x14ac:dyDescent="0.15">
      <c r="A7394" s="4"/>
      <c r="B7394" s="4"/>
    </row>
    <row r="7395" spans="1:2" x14ac:dyDescent="0.15">
      <c r="A7395" s="4"/>
      <c r="B7395" s="4"/>
    </row>
    <row r="7396" spans="1:2" x14ac:dyDescent="0.15">
      <c r="A7396" s="4"/>
      <c r="B7396" s="4"/>
    </row>
    <row r="7397" spans="1:2" x14ac:dyDescent="0.15">
      <c r="A7397" s="4"/>
      <c r="B7397" s="4"/>
    </row>
    <row r="7398" spans="1:2" x14ac:dyDescent="0.15">
      <c r="A7398" s="4"/>
      <c r="B7398" s="4"/>
    </row>
    <row r="7399" spans="1:2" x14ac:dyDescent="0.15">
      <c r="A7399" s="4"/>
      <c r="B7399" s="4"/>
    </row>
    <row r="7400" spans="1:2" x14ac:dyDescent="0.15">
      <c r="A7400" s="4"/>
      <c r="B7400" s="4"/>
    </row>
    <row r="7401" spans="1:2" x14ac:dyDescent="0.15">
      <c r="A7401" s="4"/>
      <c r="B7401" s="4"/>
    </row>
    <row r="7402" spans="1:2" x14ac:dyDescent="0.15">
      <c r="A7402" s="4"/>
      <c r="B7402" s="4"/>
    </row>
    <row r="7403" spans="1:2" x14ac:dyDescent="0.15">
      <c r="A7403" s="4"/>
      <c r="B7403" s="4"/>
    </row>
    <row r="7404" spans="1:2" x14ac:dyDescent="0.15">
      <c r="A7404" s="4"/>
      <c r="B7404" s="4"/>
    </row>
    <row r="7405" spans="1:2" x14ac:dyDescent="0.15">
      <c r="A7405" s="4"/>
      <c r="B7405" s="4"/>
    </row>
    <row r="7406" spans="1:2" x14ac:dyDescent="0.15">
      <c r="A7406" s="4"/>
      <c r="B7406" s="4"/>
    </row>
    <row r="7407" spans="1:2" x14ac:dyDescent="0.15">
      <c r="A7407" s="4"/>
      <c r="B7407" s="4"/>
    </row>
    <row r="7408" spans="1:2" x14ac:dyDescent="0.15">
      <c r="A7408" s="4"/>
      <c r="B7408" s="4"/>
    </row>
    <row r="7409" spans="1:2" x14ac:dyDescent="0.15">
      <c r="A7409" s="4"/>
      <c r="B7409" s="4"/>
    </row>
    <row r="7410" spans="1:2" x14ac:dyDescent="0.15">
      <c r="A7410" s="4"/>
      <c r="B7410" s="4"/>
    </row>
    <row r="7411" spans="1:2" x14ac:dyDescent="0.15">
      <c r="A7411" s="4"/>
      <c r="B7411" s="4"/>
    </row>
    <row r="7412" spans="1:2" x14ac:dyDescent="0.15">
      <c r="A7412" s="4"/>
      <c r="B7412" s="4"/>
    </row>
    <row r="7413" spans="1:2" x14ac:dyDescent="0.15">
      <c r="A7413" s="4"/>
      <c r="B7413" s="4"/>
    </row>
    <row r="7414" spans="1:2" x14ac:dyDescent="0.15">
      <c r="A7414" s="4"/>
      <c r="B7414" s="4"/>
    </row>
    <row r="7415" spans="1:2" x14ac:dyDescent="0.15">
      <c r="A7415" s="4"/>
      <c r="B7415" s="4"/>
    </row>
    <row r="7416" spans="1:2" x14ac:dyDescent="0.15">
      <c r="A7416" s="4"/>
      <c r="B7416" s="4"/>
    </row>
    <row r="7417" spans="1:2" x14ac:dyDescent="0.15">
      <c r="A7417" s="4"/>
      <c r="B7417" s="4"/>
    </row>
    <row r="7418" spans="1:2" x14ac:dyDescent="0.15">
      <c r="A7418" s="4"/>
      <c r="B7418" s="4"/>
    </row>
    <row r="7419" spans="1:2" x14ac:dyDescent="0.15">
      <c r="A7419" s="4"/>
      <c r="B7419" s="4"/>
    </row>
    <row r="7420" spans="1:2" x14ac:dyDescent="0.15">
      <c r="A7420" s="4"/>
      <c r="B7420" s="4"/>
    </row>
    <row r="7421" spans="1:2" x14ac:dyDescent="0.15">
      <c r="A7421" s="4"/>
      <c r="B7421" s="4"/>
    </row>
    <row r="7422" spans="1:2" x14ac:dyDescent="0.15">
      <c r="A7422" s="4"/>
      <c r="B7422" s="4"/>
    </row>
    <row r="7423" spans="1:2" x14ac:dyDescent="0.15">
      <c r="A7423" s="4"/>
      <c r="B7423" s="4"/>
    </row>
    <row r="7424" spans="1:2" x14ac:dyDescent="0.15">
      <c r="A7424" s="4"/>
      <c r="B7424" s="4"/>
    </row>
    <row r="7425" spans="1:2" x14ac:dyDescent="0.15">
      <c r="A7425" s="4"/>
      <c r="B7425" s="4"/>
    </row>
    <row r="7426" spans="1:2" x14ac:dyDescent="0.15">
      <c r="A7426" s="4"/>
      <c r="B7426" s="4"/>
    </row>
    <row r="7427" spans="1:2" x14ac:dyDescent="0.15">
      <c r="A7427" s="4"/>
      <c r="B7427" s="4"/>
    </row>
    <row r="7428" spans="1:2" x14ac:dyDescent="0.15">
      <c r="A7428" s="4"/>
      <c r="B7428" s="4"/>
    </row>
    <row r="7429" spans="1:2" x14ac:dyDescent="0.15">
      <c r="A7429" s="4"/>
      <c r="B7429" s="4"/>
    </row>
    <row r="7430" spans="1:2" x14ac:dyDescent="0.15">
      <c r="A7430" s="4"/>
      <c r="B7430" s="4"/>
    </row>
    <row r="7431" spans="1:2" x14ac:dyDescent="0.15">
      <c r="A7431" s="4"/>
      <c r="B7431" s="4"/>
    </row>
    <row r="7432" spans="1:2" x14ac:dyDescent="0.15">
      <c r="A7432" s="4"/>
      <c r="B7432" s="4"/>
    </row>
    <row r="7433" spans="1:2" x14ac:dyDescent="0.15">
      <c r="A7433" s="4"/>
      <c r="B7433" s="4"/>
    </row>
    <row r="7434" spans="1:2" x14ac:dyDescent="0.15">
      <c r="A7434" s="4"/>
      <c r="B7434" s="4"/>
    </row>
    <row r="7435" spans="1:2" x14ac:dyDescent="0.15">
      <c r="A7435" s="4"/>
      <c r="B7435" s="4"/>
    </row>
    <row r="7436" spans="1:2" x14ac:dyDescent="0.15">
      <c r="A7436" s="4"/>
      <c r="B7436" s="4"/>
    </row>
    <row r="7437" spans="1:2" x14ac:dyDescent="0.15">
      <c r="A7437" s="4"/>
      <c r="B7437" s="4"/>
    </row>
    <row r="7438" spans="1:2" x14ac:dyDescent="0.15">
      <c r="A7438" s="4"/>
      <c r="B7438" s="4"/>
    </row>
    <row r="7439" spans="1:2" x14ac:dyDescent="0.15">
      <c r="A7439" s="4"/>
      <c r="B7439" s="4"/>
    </row>
    <row r="7440" spans="1:2" x14ac:dyDescent="0.15">
      <c r="A7440" s="4"/>
      <c r="B7440" s="4"/>
    </row>
    <row r="7441" spans="1:2" x14ac:dyDescent="0.15">
      <c r="A7441" s="4"/>
      <c r="B7441" s="4"/>
    </row>
    <row r="7442" spans="1:2" x14ac:dyDescent="0.15">
      <c r="A7442" s="4"/>
      <c r="B7442" s="4"/>
    </row>
    <row r="7443" spans="1:2" x14ac:dyDescent="0.15">
      <c r="A7443" s="4"/>
      <c r="B7443" s="4"/>
    </row>
    <row r="7444" spans="1:2" x14ac:dyDescent="0.15">
      <c r="A7444" s="4"/>
      <c r="B7444" s="4"/>
    </row>
    <row r="7445" spans="1:2" x14ac:dyDescent="0.15">
      <c r="A7445" s="4"/>
      <c r="B7445" s="4"/>
    </row>
    <row r="7446" spans="1:2" x14ac:dyDescent="0.15">
      <c r="A7446" s="4"/>
      <c r="B7446" s="4"/>
    </row>
    <row r="7447" spans="1:2" x14ac:dyDescent="0.15">
      <c r="A7447" s="4"/>
      <c r="B7447" s="4"/>
    </row>
    <row r="7448" spans="1:2" x14ac:dyDescent="0.15">
      <c r="A7448" s="4"/>
      <c r="B7448" s="4"/>
    </row>
    <row r="7449" spans="1:2" x14ac:dyDescent="0.15">
      <c r="A7449" s="4"/>
      <c r="B7449" s="4"/>
    </row>
    <row r="7450" spans="1:2" x14ac:dyDescent="0.15">
      <c r="A7450" s="4"/>
      <c r="B7450" s="4"/>
    </row>
    <row r="7451" spans="1:2" x14ac:dyDescent="0.15">
      <c r="A7451" s="4"/>
      <c r="B7451" s="4"/>
    </row>
    <row r="7452" spans="1:2" x14ac:dyDescent="0.15">
      <c r="A7452" s="4"/>
      <c r="B7452" s="4"/>
    </row>
    <row r="7453" spans="1:2" x14ac:dyDescent="0.15">
      <c r="A7453" s="4"/>
      <c r="B7453" s="4"/>
    </row>
    <row r="7454" spans="1:2" x14ac:dyDescent="0.15">
      <c r="A7454" s="4"/>
      <c r="B7454" s="4"/>
    </row>
    <row r="7455" spans="1:2" x14ac:dyDescent="0.15">
      <c r="A7455" s="4"/>
      <c r="B7455" s="4"/>
    </row>
    <row r="7456" spans="1:2" x14ac:dyDescent="0.15">
      <c r="A7456" s="4"/>
      <c r="B7456" s="4"/>
    </row>
    <row r="7457" spans="1:2" x14ac:dyDescent="0.15">
      <c r="A7457" s="4"/>
      <c r="B7457" s="4"/>
    </row>
    <row r="7458" spans="1:2" x14ac:dyDescent="0.15">
      <c r="A7458" s="4"/>
      <c r="B7458" s="4"/>
    </row>
    <row r="7459" spans="1:2" x14ac:dyDescent="0.15">
      <c r="A7459" s="4"/>
      <c r="B7459" s="4"/>
    </row>
    <row r="7460" spans="1:2" x14ac:dyDescent="0.15">
      <c r="A7460" s="4"/>
      <c r="B7460" s="4"/>
    </row>
    <row r="7461" spans="1:2" x14ac:dyDescent="0.15">
      <c r="A7461" s="4"/>
      <c r="B7461" s="4"/>
    </row>
    <row r="7462" spans="1:2" x14ac:dyDescent="0.15">
      <c r="A7462" s="4"/>
      <c r="B7462" s="4"/>
    </row>
    <row r="7463" spans="1:2" x14ac:dyDescent="0.15">
      <c r="A7463" s="4"/>
      <c r="B7463" s="4"/>
    </row>
    <row r="7464" spans="1:2" x14ac:dyDescent="0.15">
      <c r="A7464" s="4"/>
      <c r="B7464" s="4"/>
    </row>
    <row r="7465" spans="1:2" x14ac:dyDescent="0.15">
      <c r="A7465" s="4"/>
      <c r="B7465" s="4"/>
    </row>
    <row r="7466" spans="1:2" x14ac:dyDescent="0.15">
      <c r="A7466" s="4"/>
      <c r="B7466" s="4"/>
    </row>
    <row r="7467" spans="1:2" x14ac:dyDescent="0.15">
      <c r="A7467" s="4"/>
      <c r="B7467" s="4"/>
    </row>
    <row r="7468" spans="1:2" x14ac:dyDescent="0.15">
      <c r="A7468" s="4"/>
      <c r="B7468" s="4"/>
    </row>
    <row r="7469" spans="1:2" x14ac:dyDescent="0.15">
      <c r="A7469" s="4"/>
      <c r="B7469" s="4"/>
    </row>
    <row r="7470" spans="1:2" x14ac:dyDescent="0.15">
      <c r="A7470" s="4"/>
      <c r="B7470" s="4"/>
    </row>
    <row r="7471" spans="1:2" x14ac:dyDescent="0.15">
      <c r="A7471" s="4"/>
      <c r="B7471" s="4"/>
    </row>
    <row r="7472" spans="1:2" x14ac:dyDescent="0.15">
      <c r="A7472" s="4"/>
      <c r="B7472" s="4"/>
    </row>
    <row r="7473" spans="1:2" x14ac:dyDescent="0.15">
      <c r="A7473" s="4"/>
      <c r="B7473" s="4"/>
    </row>
    <row r="7474" spans="1:2" x14ac:dyDescent="0.15">
      <c r="A7474" s="4"/>
      <c r="B7474" s="4"/>
    </row>
    <row r="7475" spans="1:2" x14ac:dyDescent="0.15">
      <c r="A7475" s="4"/>
      <c r="B7475" s="4"/>
    </row>
    <row r="7476" spans="1:2" x14ac:dyDescent="0.15">
      <c r="A7476" s="4"/>
      <c r="B7476" s="4"/>
    </row>
    <row r="7477" spans="1:2" x14ac:dyDescent="0.15">
      <c r="A7477" s="4"/>
      <c r="B7477" s="4"/>
    </row>
    <row r="7478" spans="1:2" x14ac:dyDescent="0.15">
      <c r="A7478" s="4"/>
      <c r="B7478" s="4"/>
    </row>
    <row r="7479" spans="1:2" x14ac:dyDescent="0.15">
      <c r="A7479" s="4"/>
      <c r="B7479" s="4"/>
    </row>
    <row r="7480" spans="1:2" x14ac:dyDescent="0.15">
      <c r="A7480" s="4"/>
      <c r="B7480" s="4"/>
    </row>
    <row r="7481" spans="1:2" x14ac:dyDescent="0.15">
      <c r="A7481" s="4"/>
      <c r="B7481" s="4"/>
    </row>
    <row r="7482" spans="1:2" x14ac:dyDescent="0.15">
      <c r="A7482" s="4"/>
      <c r="B7482" s="4"/>
    </row>
    <row r="7483" spans="1:2" x14ac:dyDescent="0.15">
      <c r="A7483" s="4"/>
      <c r="B7483" s="4"/>
    </row>
    <row r="7484" spans="1:2" x14ac:dyDescent="0.15">
      <c r="A7484" s="4"/>
      <c r="B7484" s="4"/>
    </row>
    <row r="7485" spans="1:2" x14ac:dyDescent="0.15">
      <c r="A7485" s="4"/>
      <c r="B7485" s="4"/>
    </row>
    <row r="7486" spans="1:2" x14ac:dyDescent="0.15">
      <c r="A7486" s="4"/>
      <c r="B7486" s="4"/>
    </row>
    <row r="7487" spans="1:2" x14ac:dyDescent="0.15">
      <c r="A7487" s="4"/>
      <c r="B7487" s="4"/>
    </row>
    <row r="7488" spans="1:2" x14ac:dyDescent="0.15">
      <c r="A7488" s="4"/>
      <c r="B7488" s="4"/>
    </row>
    <row r="7489" spans="1:2" x14ac:dyDescent="0.15">
      <c r="A7489" s="4"/>
      <c r="B7489" s="4"/>
    </row>
    <row r="7490" spans="1:2" x14ac:dyDescent="0.15">
      <c r="A7490" s="4"/>
      <c r="B7490" s="4"/>
    </row>
    <row r="7491" spans="1:2" x14ac:dyDescent="0.15">
      <c r="A7491" s="4"/>
      <c r="B7491" s="4"/>
    </row>
    <row r="7492" spans="1:2" x14ac:dyDescent="0.15">
      <c r="A7492" s="4"/>
      <c r="B7492" s="4"/>
    </row>
    <row r="7493" spans="1:2" x14ac:dyDescent="0.15">
      <c r="A7493" s="4"/>
      <c r="B7493" s="4"/>
    </row>
    <row r="7494" spans="1:2" x14ac:dyDescent="0.15">
      <c r="A7494" s="4"/>
      <c r="B7494" s="4"/>
    </row>
    <row r="7495" spans="1:2" x14ac:dyDescent="0.15">
      <c r="A7495" s="4"/>
      <c r="B7495" s="4"/>
    </row>
    <row r="7496" spans="1:2" x14ac:dyDescent="0.15">
      <c r="A7496" s="4"/>
      <c r="B7496" s="4"/>
    </row>
    <row r="7497" spans="1:2" x14ac:dyDescent="0.15">
      <c r="A7497" s="4"/>
      <c r="B7497" s="4"/>
    </row>
    <row r="7498" spans="1:2" x14ac:dyDescent="0.15">
      <c r="A7498" s="4"/>
      <c r="B7498" s="4"/>
    </row>
    <row r="7499" spans="1:2" x14ac:dyDescent="0.15">
      <c r="A7499" s="4"/>
      <c r="B7499" s="4"/>
    </row>
    <row r="7500" spans="1:2" x14ac:dyDescent="0.15">
      <c r="A7500" s="4"/>
      <c r="B7500" s="4"/>
    </row>
    <row r="7501" spans="1:2" x14ac:dyDescent="0.15">
      <c r="A7501" s="4"/>
      <c r="B7501" s="4"/>
    </row>
    <row r="7502" spans="1:2" x14ac:dyDescent="0.15">
      <c r="A7502" s="4"/>
      <c r="B7502" s="4"/>
    </row>
    <row r="7503" spans="1:2" x14ac:dyDescent="0.15">
      <c r="A7503" s="4"/>
      <c r="B7503" s="4"/>
    </row>
    <row r="7504" spans="1:2" x14ac:dyDescent="0.15">
      <c r="A7504" s="4"/>
      <c r="B7504" s="4"/>
    </row>
    <row r="7505" spans="1:2" x14ac:dyDescent="0.15">
      <c r="A7505" s="4"/>
      <c r="B7505" s="4"/>
    </row>
    <row r="7506" spans="1:2" x14ac:dyDescent="0.15">
      <c r="A7506" s="4"/>
      <c r="B7506" s="4"/>
    </row>
    <row r="7507" spans="1:2" x14ac:dyDescent="0.15">
      <c r="A7507" s="4"/>
      <c r="B7507" s="4"/>
    </row>
    <row r="7508" spans="1:2" x14ac:dyDescent="0.15">
      <c r="A7508" s="4"/>
      <c r="B7508" s="4"/>
    </row>
    <row r="7509" spans="1:2" x14ac:dyDescent="0.15">
      <c r="A7509" s="4"/>
      <c r="B7509" s="4"/>
    </row>
    <row r="7510" spans="1:2" x14ac:dyDescent="0.15">
      <c r="A7510" s="4"/>
      <c r="B7510" s="4"/>
    </row>
    <row r="7511" spans="1:2" x14ac:dyDescent="0.15">
      <c r="A7511" s="4"/>
      <c r="B7511" s="4"/>
    </row>
    <row r="7512" spans="1:2" x14ac:dyDescent="0.15">
      <c r="A7512" s="4"/>
      <c r="B7512" s="4"/>
    </row>
    <row r="7513" spans="1:2" x14ac:dyDescent="0.15">
      <c r="A7513" s="4"/>
      <c r="B7513" s="4"/>
    </row>
    <row r="7514" spans="1:2" x14ac:dyDescent="0.15">
      <c r="A7514" s="4"/>
      <c r="B7514" s="4"/>
    </row>
    <row r="7515" spans="1:2" x14ac:dyDescent="0.15">
      <c r="A7515" s="4"/>
      <c r="B7515" s="4"/>
    </row>
    <row r="7516" spans="1:2" x14ac:dyDescent="0.15">
      <c r="A7516" s="4"/>
      <c r="B7516" s="4"/>
    </row>
    <row r="7517" spans="1:2" x14ac:dyDescent="0.15">
      <c r="A7517" s="4"/>
      <c r="B7517" s="4"/>
    </row>
    <row r="7518" spans="1:2" x14ac:dyDescent="0.15">
      <c r="A7518" s="4"/>
      <c r="B7518" s="4"/>
    </row>
    <row r="7519" spans="1:2" x14ac:dyDescent="0.15">
      <c r="A7519" s="4"/>
      <c r="B7519" s="4"/>
    </row>
    <row r="7520" spans="1:2" x14ac:dyDescent="0.15">
      <c r="A7520" s="4"/>
      <c r="B7520" s="4"/>
    </row>
    <row r="7521" spans="1:2" x14ac:dyDescent="0.15">
      <c r="A7521" s="4"/>
      <c r="B7521" s="4"/>
    </row>
    <row r="7522" spans="1:2" x14ac:dyDescent="0.15">
      <c r="A7522" s="4"/>
      <c r="B7522" s="4"/>
    </row>
    <row r="7523" spans="1:2" x14ac:dyDescent="0.15">
      <c r="A7523" s="4"/>
      <c r="B7523" s="4"/>
    </row>
    <row r="7524" spans="1:2" x14ac:dyDescent="0.15">
      <c r="A7524" s="4"/>
      <c r="B7524" s="4"/>
    </row>
    <row r="7525" spans="1:2" x14ac:dyDescent="0.15">
      <c r="A7525" s="4"/>
      <c r="B7525" s="4"/>
    </row>
    <row r="7526" spans="1:2" x14ac:dyDescent="0.15">
      <c r="A7526" s="4"/>
      <c r="B7526" s="4"/>
    </row>
    <row r="7527" spans="1:2" x14ac:dyDescent="0.15">
      <c r="A7527" s="4"/>
      <c r="B7527" s="4"/>
    </row>
    <row r="7528" spans="1:2" x14ac:dyDescent="0.15">
      <c r="A7528" s="4"/>
      <c r="B7528" s="4"/>
    </row>
    <row r="7529" spans="1:2" x14ac:dyDescent="0.15">
      <c r="A7529" s="4"/>
      <c r="B7529" s="4"/>
    </row>
    <row r="7530" spans="1:2" x14ac:dyDescent="0.15">
      <c r="A7530" s="4"/>
      <c r="B7530" s="4"/>
    </row>
    <row r="7531" spans="1:2" x14ac:dyDescent="0.15">
      <c r="A7531" s="4"/>
      <c r="B7531" s="4"/>
    </row>
    <row r="7532" spans="1:2" x14ac:dyDescent="0.15">
      <c r="A7532" s="4"/>
      <c r="B7532" s="4"/>
    </row>
    <row r="7533" spans="1:2" x14ac:dyDescent="0.15">
      <c r="A7533" s="4"/>
      <c r="B7533" s="4"/>
    </row>
    <row r="7534" spans="1:2" x14ac:dyDescent="0.15">
      <c r="A7534" s="4"/>
      <c r="B7534" s="4"/>
    </row>
    <row r="7535" spans="1:2" x14ac:dyDescent="0.15">
      <c r="A7535" s="4"/>
      <c r="B7535" s="4"/>
    </row>
    <row r="7536" spans="1:2" x14ac:dyDescent="0.15">
      <c r="A7536" s="4"/>
      <c r="B7536" s="4"/>
    </row>
    <row r="7537" spans="1:2" x14ac:dyDescent="0.15">
      <c r="A7537" s="4"/>
      <c r="B7537" s="4"/>
    </row>
    <row r="7538" spans="1:2" x14ac:dyDescent="0.15">
      <c r="A7538" s="4"/>
      <c r="B7538" s="4"/>
    </row>
    <row r="7539" spans="1:2" x14ac:dyDescent="0.15">
      <c r="A7539" s="4"/>
      <c r="B7539" s="4"/>
    </row>
    <row r="7540" spans="1:2" x14ac:dyDescent="0.15">
      <c r="A7540" s="4"/>
      <c r="B7540" s="4"/>
    </row>
    <row r="7541" spans="1:2" x14ac:dyDescent="0.15">
      <c r="A7541" s="4"/>
      <c r="B7541" s="4"/>
    </row>
    <row r="7542" spans="1:2" x14ac:dyDescent="0.15">
      <c r="A7542" s="4"/>
      <c r="B7542" s="4"/>
    </row>
    <row r="7543" spans="1:2" x14ac:dyDescent="0.15">
      <c r="A7543" s="4"/>
      <c r="B7543" s="4"/>
    </row>
    <row r="7544" spans="1:2" x14ac:dyDescent="0.15">
      <c r="A7544" s="4"/>
      <c r="B7544" s="4"/>
    </row>
    <row r="7545" spans="1:2" x14ac:dyDescent="0.15">
      <c r="A7545" s="4"/>
      <c r="B7545" s="4"/>
    </row>
    <row r="7546" spans="1:2" x14ac:dyDescent="0.15">
      <c r="A7546" s="4"/>
      <c r="B7546" s="4"/>
    </row>
    <row r="7547" spans="1:2" x14ac:dyDescent="0.15">
      <c r="A7547" s="4"/>
      <c r="B7547" s="4"/>
    </row>
    <row r="7548" spans="1:2" x14ac:dyDescent="0.15">
      <c r="A7548" s="4"/>
      <c r="B7548" s="4"/>
    </row>
    <row r="7549" spans="1:2" x14ac:dyDescent="0.15">
      <c r="A7549" s="4"/>
      <c r="B7549" s="4"/>
    </row>
    <row r="7550" spans="1:2" x14ac:dyDescent="0.15">
      <c r="A7550" s="4"/>
      <c r="B7550" s="4"/>
    </row>
    <row r="7551" spans="1:2" x14ac:dyDescent="0.15">
      <c r="A7551" s="4"/>
      <c r="B7551" s="4"/>
    </row>
    <row r="7552" spans="1:2" x14ac:dyDescent="0.15">
      <c r="A7552" s="4"/>
      <c r="B7552" s="4"/>
    </row>
    <row r="7553" spans="1:2" x14ac:dyDescent="0.15">
      <c r="A7553" s="4"/>
      <c r="B7553" s="4"/>
    </row>
    <row r="7554" spans="1:2" x14ac:dyDescent="0.15">
      <c r="A7554" s="4"/>
      <c r="B7554" s="4"/>
    </row>
    <row r="7555" spans="1:2" x14ac:dyDescent="0.15">
      <c r="A7555" s="4"/>
      <c r="B7555" s="4"/>
    </row>
    <row r="7556" spans="1:2" x14ac:dyDescent="0.15">
      <c r="A7556" s="4"/>
      <c r="B7556" s="4"/>
    </row>
    <row r="7557" spans="1:2" x14ac:dyDescent="0.15">
      <c r="A7557" s="4"/>
      <c r="B7557" s="4"/>
    </row>
    <row r="7558" spans="1:2" x14ac:dyDescent="0.15">
      <c r="A7558" s="4"/>
      <c r="B7558" s="4"/>
    </row>
    <row r="7559" spans="1:2" x14ac:dyDescent="0.15">
      <c r="A7559" s="4"/>
      <c r="B7559" s="4"/>
    </row>
    <row r="7560" spans="1:2" x14ac:dyDescent="0.15">
      <c r="A7560" s="4"/>
      <c r="B7560" s="4"/>
    </row>
    <row r="7561" spans="1:2" x14ac:dyDescent="0.15">
      <c r="A7561" s="4"/>
      <c r="B7561" s="4"/>
    </row>
    <row r="7562" spans="1:2" x14ac:dyDescent="0.15">
      <c r="A7562" s="4"/>
      <c r="B7562" s="4"/>
    </row>
    <row r="7563" spans="1:2" x14ac:dyDescent="0.15">
      <c r="A7563" s="4"/>
      <c r="B7563" s="4"/>
    </row>
    <row r="7564" spans="1:2" x14ac:dyDescent="0.15">
      <c r="A7564" s="4"/>
      <c r="B7564" s="4"/>
    </row>
    <row r="7565" spans="1:2" x14ac:dyDescent="0.15">
      <c r="A7565" s="4"/>
      <c r="B7565" s="4"/>
    </row>
    <row r="7566" spans="1:2" x14ac:dyDescent="0.15">
      <c r="A7566" s="4"/>
      <c r="B7566" s="4"/>
    </row>
    <row r="7567" spans="1:2" x14ac:dyDescent="0.15">
      <c r="A7567" s="4"/>
      <c r="B7567" s="4"/>
    </row>
    <row r="7568" spans="1:2" x14ac:dyDescent="0.15">
      <c r="A7568" s="4"/>
      <c r="B7568" s="4"/>
    </row>
    <row r="7569" spans="1:2" x14ac:dyDescent="0.15">
      <c r="A7569" s="4"/>
      <c r="B7569" s="4"/>
    </row>
    <row r="7570" spans="1:2" x14ac:dyDescent="0.15">
      <c r="A7570" s="4"/>
      <c r="B7570" s="4"/>
    </row>
    <row r="7571" spans="1:2" x14ac:dyDescent="0.15">
      <c r="A7571" s="4"/>
      <c r="B7571" s="4"/>
    </row>
    <row r="7572" spans="1:2" x14ac:dyDescent="0.15">
      <c r="A7572" s="4"/>
      <c r="B7572" s="4"/>
    </row>
    <row r="7573" spans="1:2" x14ac:dyDescent="0.15">
      <c r="A7573" s="4"/>
      <c r="B7573" s="4"/>
    </row>
    <row r="7574" spans="1:2" x14ac:dyDescent="0.15">
      <c r="A7574" s="4"/>
      <c r="B7574" s="4"/>
    </row>
    <row r="7575" spans="1:2" x14ac:dyDescent="0.15">
      <c r="A7575" s="4"/>
      <c r="B7575" s="4"/>
    </row>
    <row r="7576" spans="1:2" x14ac:dyDescent="0.15">
      <c r="A7576" s="4"/>
      <c r="B7576" s="4"/>
    </row>
    <row r="7577" spans="1:2" x14ac:dyDescent="0.15">
      <c r="A7577" s="4"/>
      <c r="B7577" s="4"/>
    </row>
    <row r="7578" spans="1:2" x14ac:dyDescent="0.15">
      <c r="A7578" s="4"/>
      <c r="B7578" s="4"/>
    </row>
    <row r="7579" spans="1:2" x14ac:dyDescent="0.15">
      <c r="A7579" s="4"/>
      <c r="B7579" s="4"/>
    </row>
    <row r="7580" spans="1:2" x14ac:dyDescent="0.15">
      <c r="A7580" s="4"/>
      <c r="B7580" s="4"/>
    </row>
    <row r="7581" spans="1:2" x14ac:dyDescent="0.15">
      <c r="A7581" s="4"/>
      <c r="B7581" s="4"/>
    </row>
    <row r="7582" spans="1:2" x14ac:dyDescent="0.15">
      <c r="A7582" s="4"/>
      <c r="B7582" s="4"/>
    </row>
    <row r="7583" spans="1:2" x14ac:dyDescent="0.15">
      <c r="A7583" s="4"/>
      <c r="B7583" s="4"/>
    </row>
    <row r="7584" spans="1:2" x14ac:dyDescent="0.15">
      <c r="A7584" s="4"/>
      <c r="B7584" s="4"/>
    </row>
    <row r="7585" spans="1:2" x14ac:dyDescent="0.15">
      <c r="A7585" s="4"/>
      <c r="B7585" s="4"/>
    </row>
    <row r="7586" spans="1:2" x14ac:dyDescent="0.15">
      <c r="A7586" s="4"/>
      <c r="B7586" s="4"/>
    </row>
    <row r="7587" spans="1:2" x14ac:dyDescent="0.15">
      <c r="A7587" s="4"/>
      <c r="B7587" s="4"/>
    </row>
    <row r="7588" spans="1:2" x14ac:dyDescent="0.15">
      <c r="A7588" s="4"/>
      <c r="B7588" s="4"/>
    </row>
    <row r="7589" spans="1:2" x14ac:dyDescent="0.15">
      <c r="A7589" s="4"/>
      <c r="B7589" s="4"/>
    </row>
    <row r="7590" spans="1:2" x14ac:dyDescent="0.15">
      <c r="A7590" s="4"/>
      <c r="B7590" s="4"/>
    </row>
    <row r="7591" spans="1:2" x14ac:dyDescent="0.15">
      <c r="A7591" s="4"/>
      <c r="B7591" s="4"/>
    </row>
    <row r="7592" spans="1:2" x14ac:dyDescent="0.15">
      <c r="A7592" s="4"/>
      <c r="B7592" s="4"/>
    </row>
    <row r="7593" spans="1:2" x14ac:dyDescent="0.15">
      <c r="A7593" s="4"/>
      <c r="B7593" s="4"/>
    </row>
    <row r="7594" spans="1:2" x14ac:dyDescent="0.15">
      <c r="A7594" s="4"/>
      <c r="B7594" s="4"/>
    </row>
    <row r="7595" spans="1:2" x14ac:dyDescent="0.15">
      <c r="A7595" s="4"/>
      <c r="B7595" s="4"/>
    </row>
    <row r="7596" spans="1:2" x14ac:dyDescent="0.15">
      <c r="A7596" s="4"/>
      <c r="B7596" s="4"/>
    </row>
    <row r="7597" spans="1:2" x14ac:dyDescent="0.15">
      <c r="A7597" s="4"/>
      <c r="B7597" s="4"/>
    </row>
    <row r="7598" spans="1:2" x14ac:dyDescent="0.15">
      <c r="A7598" s="4"/>
      <c r="B7598" s="4"/>
    </row>
    <row r="7599" spans="1:2" x14ac:dyDescent="0.15">
      <c r="A7599" s="4"/>
      <c r="B7599" s="4"/>
    </row>
    <row r="7600" spans="1:2" x14ac:dyDescent="0.15">
      <c r="A7600" s="4"/>
      <c r="B7600" s="4"/>
    </row>
    <row r="7601" spans="1:2" x14ac:dyDescent="0.15">
      <c r="A7601" s="4"/>
      <c r="B7601" s="4"/>
    </row>
    <row r="7602" spans="1:2" x14ac:dyDescent="0.15">
      <c r="A7602" s="4"/>
      <c r="B7602" s="4"/>
    </row>
    <row r="7603" spans="1:2" x14ac:dyDescent="0.15">
      <c r="A7603" s="4"/>
      <c r="B7603" s="4"/>
    </row>
    <row r="7604" spans="1:2" x14ac:dyDescent="0.15">
      <c r="A7604" s="4"/>
      <c r="B7604" s="4"/>
    </row>
    <row r="7605" spans="1:2" x14ac:dyDescent="0.15">
      <c r="A7605" s="4"/>
      <c r="B7605" s="4"/>
    </row>
    <row r="7606" spans="1:2" x14ac:dyDescent="0.15">
      <c r="A7606" s="4"/>
      <c r="B7606" s="4"/>
    </row>
    <row r="7607" spans="1:2" x14ac:dyDescent="0.15">
      <c r="A7607" s="4"/>
      <c r="B7607" s="4"/>
    </row>
    <row r="7608" spans="1:2" x14ac:dyDescent="0.15">
      <c r="A7608" s="4"/>
      <c r="B7608" s="4"/>
    </row>
    <row r="7609" spans="1:2" x14ac:dyDescent="0.15">
      <c r="A7609" s="4"/>
      <c r="B7609" s="4"/>
    </row>
    <row r="7610" spans="1:2" x14ac:dyDescent="0.15">
      <c r="A7610" s="4"/>
      <c r="B7610" s="4"/>
    </row>
    <row r="7611" spans="1:2" x14ac:dyDescent="0.15">
      <c r="A7611" s="4"/>
      <c r="B7611" s="4"/>
    </row>
    <row r="7612" spans="1:2" x14ac:dyDescent="0.15">
      <c r="A7612" s="4"/>
      <c r="B7612" s="4"/>
    </row>
    <row r="7613" spans="1:2" x14ac:dyDescent="0.15">
      <c r="A7613" s="4"/>
      <c r="B7613" s="4"/>
    </row>
    <row r="7614" spans="1:2" x14ac:dyDescent="0.15">
      <c r="A7614" s="4"/>
      <c r="B7614" s="4"/>
    </row>
    <row r="7615" spans="1:2" x14ac:dyDescent="0.15">
      <c r="A7615" s="4"/>
      <c r="B7615" s="4"/>
    </row>
    <row r="7616" spans="1:2" x14ac:dyDescent="0.15">
      <c r="A7616" s="4"/>
      <c r="B7616" s="4"/>
    </row>
    <row r="7617" spans="1:2" x14ac:dyDescent="0.15">
      <c r="A7617" s="4"/>
      <c r="B7617" s="4"/>
    </row>
    <row r="7618" spans="1:2" x14ac:dyDescent="0.15">
      <c r="A7618" s="4"/>
      <c r="B7618" s="4"/>
    </row>
    <row r="7619" spans="1:2" x14ac:dyDescent="0.15">
      <c r="A7619" s="4"/>
      <c r="B7619" s="4"/>
    </row>
    <row r="7620" spans="1:2" x14ac:dyDescent="0.15">
      <c r="A7620" s="4"/>
      <c r="B7620" s="4"/>
    </row>
    <row r="7621" spans="1:2" x14ac:dyDescent="0.15">
      <c r="A7621" s="4"/>
      <c r="B7621" s="4"/>
    </row>
    <row r="7622" spans="1:2" x14ac:dyDescent="0.15">
      <c r="A7622" s="4"/>
      <c r="B7622" s="4"/>
    </row>
    <row r="7623" spans="1:2" x14ac:dyDescent="0.15">
      <c r="A7623" s="4"/>
      <c r="B7623" s="4"/>
    </row>
    <row r="7624" spans="1:2" x14ac:dyDescent="0.15">
      <c r="A7624" s="4"/>
      <c r="B7624" s="4"/>
    </row>
    <row r="7625" spans="1:2" x14ac:dyDescent="0.15">
      <c r="A7625" s="4"/>
      <c r="B7625" s="4"/>
    </row>
    <row r="7626" spans="1:2" x14ac:dyDescent="0.15">
      <c r="A7626" s="4"/>
      <c r="B7626" s="4"/>
    </row>
    <row r="7627" spans="1:2" x14ac:dyDescent="0.15">
      <c r="A7627" s="4"/>
      <c r="B7627" s="4"/>
    </row>
    <row r="7628" spans="1:2" x14ac:dyDescent="0.15">
      <c r="A7628" s="4"/>
      <c r="B7628" s="4"/>
    </row>
    <row r="7629" spans="1:2" x14ac:dyDescent="0.15">
      <c r="A7629" s="4"/>
      <c r="B7629" s="4"/>
    </row>
    <row r="7630" spans="1:2" x14ac:dyDescent="0.15">
      <c r="A7630" s="4"/>
      <c r="B7630" s="4"/>
    </row>
    <row r="7631" spans="1:2" x14ac:dyDescent="0.15">
      <c r="A7631" s="4"/>
      <c r="B7631" s="4"/>
    </row>
    <row r="7632" spans="1:2" x14ac:dyDescent="0.15">
      <c r="A7632" s="4"/>
      <c r="B7632" s="4"/>
    </row>
    <row r="7633" spans="1:2" x14ac:dyDescent="0.15">
      <c r="A7633" s="4"/>
      <c r="B7633" s="4"/>
    </row>
    <row r="7634" spans="1:2" x14ac:dyDescent="0.15">
      <c r="A7634" s="4"/>
      <c r="B7634" s="4"/>
    </row>
    <row r="7635" spans="1:2" x14ac:dyDescent="0.15">
      <c r="A7635" s="4"/>
      <c r="B7635" s="4"/>
    </row>
    <row r="7636" spans="1:2" x14ac:dyDescent="0.15">
      <c r="A7636" s="4"/>
      <c r="B7636" s="4"/>
    </row>
    <row r="7637" spans="1:2" x14ac:dyDescent="0.15">
      <c r="A7637" s="4"/>
      <c r="B7637" s="4"/>
    </row>
    <row r="7638" spans="1:2" x14ac:dyDescent="0.15">
      <c r="A7638" s="4"/>
      <c r="B7638" s="4"/>
    </row>
    <row r="7639" spans="1:2" x14ac:dyDescent="0.15">
      <c r="A7639" s="4"/>
      <c r="B7639" s="4"/>
    </row>
    <row r="7640" spans="1:2" x14ac:dyDescent="0.15">
      <c r="A7640" s="4"/>
      <c r="B7640" s="4"/>
    </row>
    <row r="7641" spans="1:2" x14ac:dyDescent="0.15">
      <c r="A7641" s="4"/>
      <c r="B7641" s="4"/>
    </row>
    <row r="7642" spans="1:2" x14ac:dyDescent="0.15">
      <c r="A7642" s="4"/>
      <c r="B7642" s="4"/>
    </row>
    <row r="7643" spans="1:2" x14ac:dyDescent="0.15">
      <c r="A7643" s="4"/>
      <c r="B7643" s="4"/>
    </row>
    <row r="7644" spans="1:2" x14ac:dyDescent="0.15">
      <c r="A7644" s="4"/>
      <c r="B7644" s="4"/>
    </row>
    <row r="7645" spans="1:2" x14ac:dyDescent="0.15">
      <c r="A7645" s="4"/>
      <c r="B7645" s="4"/>
    </row>
    <row r="7646" spans="1:2" x14ac:dyDescent="0.15">
      <c r="A7646" s="4"/>
      <c r="B7646" s="4"/>
    </row>
    <row r="7647" spans="1:2" x14ac:dyDescent="0.15">
      <c r="A7647" s="4"/>
      <c r="B7647" s="4"/>
    </row>
    <row r="7648" spans="1:2" x14ac:dyDescent="0.15">
      <c r="A7648" s="4"/>
      <c r="B7648" s="4"/>
    </row>
    <row r="7649" spans="1:2" x14ac:dyDescent="0.15">
      <c r="A7649" s="4"/>
      <c r="B7649" s="4"/>
    </row>
    <row r="7650" spans="1:2" x14ac:dyDescent="0.15">
      <c r="A7650" s="4"/>
      <c r="B7650" s="4"/>
    </row>
    <row r="7651" spans="1:2" x14ac:dyDescent="0.15">
      <c r="A7651" s="4"/>
      <c r="B7651" s="4"/>
    </row>
    <row r="7652" spans="1:2" x14ac:dyDescent="0.15">
      <c r="A7652" s="4"/>
      <c r="B7652" s="4"/>
    </row>
    <row r="7653" spans="1:2" x14ac:dyDescent="0.15">
      <c r="A7653" s="4"/>
      <c r="B7653" s="4"/>
    </row>
    <row r="7654" spans="1:2" x14ac:dyDescent="0.15">
      <c r="A7654" s="4"/>
      <c r="B7654" s="4"/>
    </row>
    <row r="7655" spans="1:2" x14ac:dyDescent="0.15">
      <c r="A7655" s="4"/>
      <c r="B7655" s="4"/>
    </row>
    <row r="7656" spans="1:2" x14ac:dyDescent="0.15">
      <c r="A7656" s="4"/>
      <c r="B7656" s="4"/>
    </row>
    <row r="7657" spans="1:2" x14ac:dyDescent="0.15">
      <c r="A7657" s="4"/>
      <c r="B7657" s="4"/>
    </row>
    <row r="7658" spans="1:2" x14ac:dyDescent="0.15">
      <c r="A7658" s="4"/>
      <c r="B7658" s="4"/>
    </row>
    <row r="7659" spans="1:2" x14ac:dyDescent="0.15">
      <c r="A7659" s="4"/>
      <c r="B7659" s="4"/>
    </row>
    <row r="7660" spans="1:2" x14ac:dyDescent="0.15">
      <c r="A7660" s="4"/>
      <c r="B7660" s="4"/>
    </row>
    <row r="7661" spans="1:2" x14ac:dyDescent="0.15">
      <c r="A7661" s="4"/>
      <c r="B7661" s="4"/>
    </row>
    <row r="7662" spans="1:2" x14ac:dyDescent="0.15">
      <c r="A7662" s="4"/>
      <c r="B7662" s="4"/>
    </row>
    <row r="7663" spans="1:2" x14ac:dyDescent="0.15">
      <c r="A7663" s="4"/>
      <c r="B7663" s="4"/>
    </row>
    <row r="7664" spans="1:2" x14ac:dyDescent="0.15">
      <c r="A7664" s="4"/>
      <c r="B7664" s="4"/>
    </row>
    <row r="7665" spans="1:2" x14ac:dyDescent="0.15">
      <c r="A7665" s="4"/>
      <c r="B7665" s="4"/>
    </row>
    <row r="7666" spans="1:2" x14ac:dyDescent="0.15">
      <c r="A7666" s="4"/>
      <c r="B7666" s="4"/>
    </row>
    <row r="7667" spans="1:2" x14ac:dyDescent="0.15">
      <c r="A7667" s="4"/>
      <c r="B7667" s="4"/>
    </row>
    <row r="7668" spans="1:2" x14ac:dyDescent="0.15">
      <c r="A7668" s="4"/>
      <c r="B7668" s="4"/>
    </row>
    <row r="7669" spans="1:2" x14ac:dyDescent="0.15">
      <c r="A7669" s="4"/>
      <c r="B7669" s="4"/>
    </row>
    <row r="7670" spans="1:2" x14ac:dyDescent="0.15">
      <c r="A7670" s="4"/>
      <c r="B7670" s="4"/>
    </row>
    <row r="7671" spans="1:2" x14ac:dyDescent="0.15">
      <c r="A7671" s="4"/>
      <c r="B7671" s="4"/>
    </row>
    <row r="7672" spans="1:2" x14ac:dyDescent="0.15">
      <c r="A7672" s="4"/>
      <c r="B7672" s="4"/>
    </row>
    <row r="7673" spans="1:2" x14ac:dyDescent="0.15">
      <c r="A7673" s="4"/>
      <c r="B7673" s="4"/>
    </row>
    <row r="7674" spans="1:2" x14ac:dyDescent="0.15">
      <c r="A7674" s="4"/>
      <c r="B7674" s="4"/>
    </row>
    <row r="7675" spans="1:2" x14ac:dyDescent="0.15">
      <c r="A7675" s="4"/>
      <c r="B7675" s="4"/>
    </row>
    <row r="7676" spans="1:2" x14ac:dyDescent="0.15">
      <c r="A7676" s="4"/>
      <c r="B7676" s="4"/>
    </row>
    <row r="7677" spans="1:2" x14ac:dyDescent="0.15">
      <c r="A7677" s="4"/>
      <c r="B7677" s="4"/>
    </row>
    <row r="7678" spans="1:2" x14ac:dyDescent="0.15">
      <c r="A7678" s="4"/>
      <c r="B7678" s="4"/>
    </row>
    <row r="7679" spans="1:2" x14ac:dyDescent="0.15">
      <c r="A7679" s="4"/>
      <c r="B7679" s="4"/>
    </row>
    <row r="7680" spans="1:2" x14ac:dyDescent="0.15">
      <c r="A7680" s="4"/>
      <c r="B7680" s="4"/>
    </row>
    <row r="7681" spans="1:2" x14ac:dyDescent="0.15">
      <c r="A7681" s="4"/>
      <c r="B7681" s="4"/>
    </row>
    <row r="7682" spans="1:2" x14ac:dyDescent="0.15">
      <c r="A7682" s="4"/>
      <c r="B7682" s="4"/>
    </row>
    <row r="7683" spans="1:2" x14ac:dyDescent="0.15">
      <c r="A7683" s="4"/>
      <c r="B7683" s="4"/>
    </row>
    <row r="7684" spans="1:2" x14ac:dyDescent="0.15">
      <c r="A7684" s="4"/>
      <c r="B7684" s="4"/>
    </row>
    <row r="7685" spans="1:2" x14ac:dyDescent="0.15">
      <c r="A7685" s="4"/>
      <c r="B7685" s="4"/>
    </row>
    <row r="7686" spans="1:2" x14ac:dyDescent="0.15">
      <c r="A7686" s="4"/>
      <c r="B7686" s="4"/>
    </row>
    <row r="7687" spans="1:2" x14ac:dyDescent="0.15">
      <c r="A7687" s="4"/>
      <c r="B7687" s="4"/>
    </row>
    <row r="7688" spans="1:2" x14ac:dyDescent="0.15">
      <c r="A7688" s="4"/>
      <c r="B7688" s="4"/>
    </row>
    <row r="7689" spans="1:2" x14ac:dyDescent="0.15">
      <c r="A7689" s="4"/>
      <c r="B7689" s="4"/>
    </row>
    <row r="7690" spans="1:2" x14ac:dyDescent="0.15">
      <c r="A7690" s="4"/>
      <c r="B7690" s="4"/>
    </row>
    <row r="7691" spans="1:2" x14ac:dyDescent="0.15">
      <c r="A7691" s="4"/>
      <c r="B7691" s="4"/>
    </row>
    <row r="7692" spans="1:2" x14ac:dyDescent="0.15">
      <c r="A7692" s="4"/>
      <c r="B7692" s="4"/>
    </row>
    <row r="7693" spans="1:2" x14ac:dyDescent="0.15">
      <c r="A7693" s="4"/>
      <c r="B7693" s="4"/>
    </row>
    <row r="7694" spans="1:2" x14ac:dyDescent="0.15">
      <c r="A7694" s="4"/>
      <c r="B7694" s="4"/>
    </row>
    <row r="7695" spans="1:2" x14ac:dyDescent="0.15">
      <c r="A7695" s="4"/>
      <c r="B7695" s="4"/>
    </row>
    <row r="7696" spans="1:2" x14ac:dyDescent="0.15">
      <c r="A7696" s="4"/>
      <c r="B7696" s="4"/>
    </row>
    <row r="7697" spans="1:2" x14ac:dyDescent="0.15">
      <c r="A7697" s="4"/>
      <c r="B7697" s="4"/>
    </row>
    <row r="7698" spans="1:2" x14ac:dyDescent="0.15">
      <c r="A7698" s="4"/>
      <c r="B7698" s="4"/>
    </row>
    <row r="7699" spans="1:2" x14ac:dyDescent="0.15">
      <c r="A7699" s="4"/>
      <c r="B7699" s="4"/>
    </row>
    <row r="7700" spans="1:2" x14ac:dyDescent="0.15">
      <c r="A7700" s="4"/>
      <c r="B7700" s="4"/>
    </row>
    <row r="7701" spans="1:2" x14ac:dyDescent="0.15">
      <c r="A7701" s="4"/>
      <c r="B7701" s="4"/>
    </row>
    <row r="7702" spans="1:2" x14ac:dyDescent="0.15">
      <c r="A7702" s="4"/>
      <c r="B7702" s="4"/>
    </row>
    <row r="7703" spans="1:2" x14ac:dyDescent="0.15">
      <c r="A7703" s="4"/>
      <c r="B7703" s="4"/>
    </row>
    <row r="7704" spans="1:2" x14ac:dyDescent="0.15">
      <c r="A7704" s="4"/>
      <c r="B7704" s="4"/>
    </row>
    <row r="7705" spans="1:2" x14ac:dyDescent="0.15">
      <c r="A7705" s="4"/>
      <c r="B7705" s="4"/>
    </row>
    <row r="7706" spans="1:2" x14ac:dyDescent="0.15">
      <c r="A7706" s="4"/>
      <c r="B7706" s="4"/>
    </row>
    <row r="7707" spans="1:2" x14ac:dyDescent="0.15">
      <c r="A7707" s="4"/>
      <c r="B7707" s="4"/>
    </row>
    <row r="7708" spans="1:2" x14ac:dyDescent="0.15">
      <c r="A7708" s="4"/>
      <c r="B7708" s="4"/>
    </row>
    <row r="7709" spans="1:2" x14ac:dyDescent="0.15">
      <c r="A7709" s="4"/>
      <c r="B7709" s="4"/>
    </row>
    <row r="7710" spans="1:2" x14ac:dyDescent="0.15">
      <c r="A7710" s="4"/>
      <c r="B7710" s="4"/>
    </row>
    <row r="7711" spans="1:2" x14ac:dyDescent="0.15">
      <c r="A7711" s="4"/>
      <c r="B7711" s="4"/>
    </row>
    <row r="7712" spans="1:2" x14ac:dyDescent="0.15">
      <c r="A7712" s="4"/>
      <c r="B7712" s="4"/>
    </row>
    <row r="7713" spans="1:2" x14ac:dyDescent="0.15">
      <c r="A7713" s="4"/>
      <c r="B7713" s="4"/>
    </row>
    <row r="7714" spans="1:2" x14ac:dyDescent="0.15">
      <c r="A7714" s="4"/>
      <c r="B7714" s="4"/>
    </row>
    <row r="7715" spans="1:2" x14ac:dyDescent="0.15">
      <c r="A7715" s="4"/>
      <c r="B7715" s="4"/>
    </row>
    <row r="7716" spans="1:2" x14ac:dyDescent="0.15">
      <c r="A7716" s="4"/>
      <c r="B7716" s="4"/>
    </row>
    <row r="7717" spans="1:2" x14ac:dyDescent="0.15">
      <c r="A7717" s="4"/>
      <c r="B7717" s="4"/>
    </row>
    <row r="7718" spans="1:2" x14ac:dyDescent="0.15">
      <c r="A7718" s="4"/>
      <c r="B7718" s="4"/>
    </row>
    <row r="7719" spans="1:2" x14ac:dyDescent="0.15">
      <c r="A7719" s="4"/>
      <c r="B7719" s="4"/>
    </row>
    <row r="7720" spans="1:2" x14ac:dyDescent="0.15">
      <c r="A7720" s="4"/>
      <c r="B7720" s="4"/>
    </row>
    <row r="7721" spans="1:2" x14ac:dyDescent="0.15">
      <c r="A7721" s="4"/>
      <c r="B7721" s="4"/>
    </row>
    <row r="7722" spans="1:2" x14ac:dyDescent="0.15">
      <c r="A7722" s="4"/>
      <c r="B7722" s="4"/>
    </row>
    <row r="7723" spans="1:2" x14ac:dyDescent="0.15">
      <c r="A7723" s="4"/>
      <c r="B7723" s="4"/>
    </row>
    <row r="7724" spans="1:2" x14ac:dyDescent="0.15">
      <c r="A7724" s="4"/>
      <c r="B7724" s="4"/>
    </row>
    <row r="7725" spans="1:2" x14ac:dyDescent="0.15">
      <c r="A7725" s="4"/>
      <c r="B7725" s="4"/>
    </row>
    <row r="7726" spans="1:2" x14ac:dyDescent="0.15">
      <c r="A7726" s="4"/>
      <c r="B7726" s="4"/>
    </row>
    <row r="7727" spans="1:2" x14ac:dyDescent="0.15">
      <c r="A7727" s="4"/>
      <c r="B7727" s="4"/>
    </row>
    <row r="7728" spans="1:2" x14ac:dyDescent="0.15">
      <c r="A7728" s="4"/>
      <c r="B7728" s="4"/>
    </row>
    <row r="7729" spans="1:2" x14ac:dyDescent="0.15">
      <c r="A7729" s="4"/>
      <c r="B7729" s="4"/>
    </row>
    <row r="7730" spans="1:2" x14ac:dyDescent="0.15">
      <c r="A7730" s="4"/>
      <c r="B7730" s="4"/>
    </row>
    <row r="7731" spans="1:2" x14ac:dyDescent="0.15">
      <c r="A7731" s="4"/>
      <c r="B7731" s="4"/>
    </row>
    <row r="7732" spans="1:2" x14ac:dyDescent="0.15">
      <c r="A7732" s="4"/>
      <c r="B7732" s="4"/>
    </row>
    <row r="7733" spans="1:2" x14ac:dyDescent="0.15">
      <c r="A7733" s="4"/>
      <c r="B7733" s="4"/>
    </row>
    <row r="7734" spans="1:2" x14ac:dyDescent="0.15">
      <c r="A7734" s="4"/>
      <c r="B7734" s="4"/>
    </row>
    <row r="7735" spans="1:2" x14ac:dyDescent="0.15">
      <c r="A7735" s="4"/>
      <c r="B7735" s="4"/>
    </row>
    <row r="7736" spans="1:2" x14ac:dyDescent="0.15">
      <c r="A7736" s="4"/>
      <c r="B7736" s="4"/>
    </row>
    <row r="7737" spans="1:2" x14ac:dyDescent="0.15">
      <c r="A7737" s="4"/>
      <c r="B7737" s="4"/>
    </row>
    <row r="7738" spans="1:2" x14ac:dyDescent="0.15">
      <c r="A7738" s="4"/>
      <c r="B7738" s="4"/>
    </row>
    <row r="7739" spans="1:2" x14ac:dyDescent="0.15">
      <c r="A7739" s="4"/>
      <c r="B7739" s="4"/>
    </row>
    <row r="7740" spans="1:2" x14ac:dyDescent="0.15">
      <c r="A7740" s="4"/>
      <c r="B7740" s="4"/>
    </row>
    <row r="7741" spans="1:2" x14ac:dyDescent="0.15">
      <c r="A7741" s="4"/>
      <c r="B7741" s="4"/>
    </row>
    <row r="7742" spans="1:2" x14ac:dyDescent="0.15">
      <c r="A7742" s="4"/>
      <c r="B7742" s="4"/>
    </row>
    <row r="7743" spans="1:2" x14ac:dyDescent="0.15">
      <c r="A7743" s="4"/>
      <c r="B7743" s="4"/>
    </row>
    <row r="7744" spans="1:2" x14ac:dyDescent="0.15">
      <c r="A7744" s="4"/>
      <c r="B7744" s="4"/>
    </row>
    <row r="7745" spans="1:2" x14ac:dyDescent="0.15">
      <c r="A7745" s="4"/>
      <c r="B7745" s="4"/>
    </row>
    <row r="7746" spans="1:2" x14ac:dyDescent="0.15">
      <c r="A7746" s="4"/>
      <c r="B7746" s="4"/>
    </row>
    <row r="7747" spans="1:2" x14ac:dyDescent="0.15">
      <c r="A7747" s="4"/>
      <c r="B7747" s="4"/>
    </row>
    <row r="7748" spans="1:2" x14ac:dyDescent="0.15">
      <c r="A7748" s="4"/>
      <c r="B7748" s="4"/>
    </row>
    <row r="7749" spans="1:2" x14ac:dyDescent="0.15">
      <c r="A7749" s="4"/>
      <c r="B7749" s="4"/>
    </row>
    <row r="7750" spans="1:2" x14ac:dyDescent="0.15">
      <c r="A7750" s="4"/>
      <c r="B7750" s="4"/>
    </row>
    <row r="7751" spans="1:2" x14ac:dyDescent="0.15">
      <c r="A7751" s="4"/>
      <c r="B7751" s="4"/>
    </row>
    <row r="7752" spans="1:2" x14ac:dyDescent="0.15">
      <c r="A7752" s="4"/>
      <c r="B7752" s="4"/>
    </row>
    <row r="7753" spans="1:2" x14ac:dyDescent="0.15">
      <c r="A7753" s="4"/>
      <c r="B7753" s="4"/>
    </row>
    <row r="7754" spans="1:2" x14ac:dyDescent="0.15">
      <c r="A7754" s="4"/>
      <c r="B7754" s="4"/>
    </row>
    <row r="7755" spans="1:2" x14ac:dyDescent="0.15">
      <c r="A7755" s="4"/>
      <c r="B7755" s="4"/>
    </row>
    <row r="7756" spans="1:2" x14ac:dyDescent="0.15">
      <c r="A7756" s="4"/>
      <c r="B7756" s="4"/>
    </row>
    <row r="7757" spans="1:2" x14ac:dyDescent="0.15">
      <c r="A7757" s="4"/>
      <c r="B7757" s="4"/>
    </row>
    <row r="7758" spans="1:2" x14ac:dyDescent="0.15">
      <c r="A7758" s="4"/>
      <c r="B7758" s="4"/>
    </row>
    <row r="7759" spans="1:2" x14ac:dyDescent="0.15">
      <c r="A7759" s="4"/>
      <c r="B7759" s="4"/>
    </row>
    <row r="7760" spans="1:2" x14ac:dyDescent="0.15">
      <c r="A7760" s="4"/>
      <c r="B7760" s="4"/>
    </row>
    <row r="7761" spans="1:2" x14ac:dyDescent="0.15">
      <c r="A7761" s="4"/>
      <c r="B7761" s="4"/>
    </row>
    <row r="7762" spans="1:2" x14ac:dyDescent="0.15">
      <c r="A7762" s="4"/>
      <c r="B7762" s="4"/>
    </row>
    <row r="7763" spans="1:2" x14ac:dyDescent="0.15">
      <c r="A7763" s="4"/>
      <c r="B7763" s="4"/>
    </row>
    <row r="7764" spans="1:2" x14ac:dyDescent="0.15">
      <c r="A7764" s="4"/>
      <c r="B7764" s="4"/>
    </row>
    <row r="7765" spans="1:2" x14ac:dyDescent="0.15">
      <c r="A7765" s="4"/>
      <c r="B7765" s="4"/>
    </row>
    <row r="7766" spans="1:2" x14ac:dyDescent="0.15">
      <c r="A7766" s="4"/>
      <c r="B7766" s="4"/>
    </row>
    <row r="7767" spans="1:2" x14ac:dyDescent="0.15">
      <c r="A7767" s="4"/>
      <c r="B7767" s="4"/>
    </row>
    <row r="7768" spans="1:2" x14ac:dyDescent="0.15">
      <c r="A7768" s="4"/>
      <c r="B7768" s="4"/>
    </row>
    <row r="7769" spans="1:2" x14ac:dyDescent="0.15">
      <c r="A7769" s="4"/>
      <c r="B7769" s="4"/>
    </row>
    <row r="7770" spans="1:2" x14ac:dyDescent="0.15">
      <c r="A7770" s="4"/>
      <c r="B7770" s="4"/>
    </row>
    <row r="7771" spans="1:2" x14ac:dyDescent="0.15">
      <c r="A7771" s="4"/>
      <c r="B7771" s="4"/>
    </row>
    <row r="7772" spans="1:2" x14ac:dyDescent="0.15">
      <c r="A7772" s="4"/>
      <c r="B7772" s="4"/>
    </row>
    <row r="7773" spans="1:2" x14ac:dyDescent="0.15">
      <c r="A7773" s="4"/>
      <c r="B7773" s="4"/>
    </row>
    <row r="7774" spans="1:2" x14ac:dyDescent="0.15">
      <c r="A7774" s="4"/>
      <c r="B7774" s="4"/>
    </row>
    <row r="7775" spans="1:2" x14ac:dyDescent="0.15">
      <c r="A7775" s="4"/>
      <c r="B7775" s="4"/>
    </row>
    <row r="7776" spans="1:2" x14ac:dyDescent="0.15">
      <c r="A7776" s="4"/>
      <c r="B7776" s="4"/>
    </row>
    <row r="7777" spans="1:2" x14ac:dyDescent="0.15">
      <c r="A7777" s="4"/>
      <c r="B7777" s="4"/>
    </row>
    <row r="7778" spans="1:2" x14ac:dyDescent="0.15">
      <c r="A7778" s="4"/>
      <c r="B7778" s="4"/>
    </row>
    <row r="7779" spans="1:2" x14ac:dyDescent="0.15">
      <c r="A7779" s="4"/>
      <c r="B7779" s="4"/>
    </row>
    <row r="7780" spans="1:2" x14ac:dyDescent="0.15">
      <c r="A7780" s="4"/>
      <c r="B7780" s="4"/>
    </row>
    <row r="7781" spans="1:2" x14ac:dyDescent="0.15">
      <c r="A7781" s="4"/>
      <c r="B7781" s="4"/>
    </row>
    <row r="7782" spans="1:2" x14ac:dyDescent="0.15">
      <c r="A7782" s="4"/>
      <c r="B7782" s="4"/>
    </row>
    <row r="7783" spans="1:2" x14ac:dyDescent="0.15">
      <c r="A7783" s="4"/>
      <c r="B7783" s="4"/>
    </row>
    <row r="7784" spans="1:2" x14ac:dyDescent="0.15">
      <c r="A7784" s="4"/>
      <c r="B7784" s="4"/>
    </row>
    <row r="7785" spans="1:2" x14ac:dyDescent="0.15">
      <c r="A7785" s="4"/>
      <c r="B7785" s="4"/>
    </row>
    <row r="7786" spans="1:2" x14ac:dyDescent="0.15">
      <c r="A7786" s="4"/>
      <c r="B7786" s="4"/>
    </row>
    <row r="7787" spans="1:2" x14ac:dyDescent="0.15">
      <c r="A7787" s="4"/>
      <c r="B7787" s="4"/>
    </row>
    <row r="7788" spans="1:2" x14ac:dyDescent="0.15">
      <c r="A7788" s="4"/>
      <c r="B7788" s="4"/>
    </row>
    <row r="7789" spans="1:2" x14ac:dyDescent="0.15">
      <c r="A7789" s="4"/>
      <c r="B7789" s="4"/>
    </row>
    <row r="7790" spans="1:2" x14ac:dyDescent="0.15">
      <c r="A7790" s="4"/>
      <c r="B7790" s="4"/>
    </row>
    <row r="7791" spans="1:2" x14ac:dyDescent="0.15">
      <c r="A7791" s="4"/>
      <c r="B7791" s="4"/>
    </row>
    <row r="7792" spans="1:2" x14ac:dyDescent="0.15">
      <c r="A7792" s="4"/>
      <c r="B7792" s="4"/>
    </row>
    <row r="7793" spans="1:2" x14ac:dyDescent="0.15">
      <c r="A7793" s="4"/>
      <c r="B7793" s="4"/>
    </row>
    <row r="7794" spans="1:2" x14ac:dyDescent="0.15">
      <c r="A7794" s="4"/>
      <c r="B7794" s="4"/>
    </row>
    <row r="7795" spans="1:2" x14ac:dyDescent="0.15">
      <c r="A7795" s="4"/>
      <c r="B7795" s="4"/>
    </row>
    <row r="7796" spans="1:2" x14ac:dyDescent="0.15">
      <c r="A7796" s="4"/>
      <c r="B7796" s="4"/>
    </row>
    <row r="7797" spans="1:2" x14ac:dyDescent="0.15">
      <c r="A7797" s="4"/>
      <c r="B7797" s="4"/>
    </row>
    <row r="7798" spans="1:2" x14ac:dyDescent="0.15">
      <c r="A7798" s="4"/>
      <c r="B7798" s="4"/>
    </row>
    <row r="7799" spans="1:2" x14ac:dyDescent="0.15">
      <c r="A7799" s="4"/>
      <c r="B7799" s="4"/>
    </row>
    <row r="7800" spans="1:2" x14ac:dyDescent="0.15">
      <c r="A7800" s="4"/>
      <c r="B7800" s="4"/>
    </row>
    <row r="7801" spans="1:2" x14ac:dyDescent="0.15">
      <c r="A7801" s="4"/>
      <c r="B7801" s="4"/>
    </row>
    <row r="7802" spans="1:2" x14ac:dyDescent="0.15">
      <c r="A7802" s="4"/>
      <c r="B7802" s="4"/>
    </row>
    <row r="7803" spans="1:2" x14ac:dyDescent="0.15">
      <c r="A7803" s="4"/>
      <c r="B7803" s="4"/>
    </row>
    <row r="7804" spans="1:2" x14ac:dyDescent="0.15">
      <c r="A7804" s="4"/>
      <c r="B7804" s="4"/>
    </row>
    <row r="7805" spans="1:2" x14ac:dyDescent="0.15">
      <c r="A7805" s="4"/>
      <c r="B7805" s="4"/>
    </row>
    <row r="7806" spans="1:2" x14ac:dyDescent="0.15">
      <c r="A7806" s="4"/>
      <c r="B7806" s="4"/>
    </row>
    <row r="7807" spans="1:2" x14ac:dyDescent="0.15">
      <c r="A7807" s="4"/>
      <c r="B7807" s="4"/>
    </row>
    <row r="7808" spans="1:2" x14ac:dyDescent="0.15">
      <c r="A7808" s="4"/>
      <c r="B7808" s="4"/>
    </row>
    <row r="7809" spans="1:2" x14ac:dyDescent="0.15">
      <c r="A7809" s="4"/>
      <c r="B7809" s="4"/>
    </row>
    <row r="7810" spans="1:2" x14ac:dyDescent="0.15">
      <c r="A7810" s="4"/>
      <c r="B7810" s="4"/>
    </row>
    <row r="7811" spans="1:2" x14ac:dyDescent="0.15">
      <c r="A7811" s="4"/>
      <c r="B7811" s="4"/>
    </row>
    <row r="7812" spans="1:2" x14ac:dyDescent="0.15">
      <c r="A7812" s="4"/>
      <c r="B7812" s="4"/>
    </row>
    <row r="7813" spans="1:2" x14ac:dyDescent="0.15">
      <c r="A7813" s="4"/>
      <c r="B7813" s="4"/>
    </row>
    <row r="7814" spans="1:2" x14ac:dyDescent="0.15">
      <c r="A7814" s="4"/>
      <c r="B7814" s="4"/>
    </row>
    <row r="7815" spans="1:2" x14ac:dyDescent="0.15">
      <c r="A7815" s="4"/>
      <c r="B7815" s="4"/>
    </row>
    <row r="7816" spans="1:2" x14ac:dyDescent="0.15">
      <c r="A7816" s="4"/>
      <c r="B7816" s="4"/>
    </row>
    <row r="7817" spans="1:2" x14ac:dyDescent="0.15">
      <c r="A7817" s="4"/>
      <c r="B7817" s="4"/>
    </row>
    <row r="7818" spans="1:2" x14ac:dyDescent="0.15">
      <c r="A7818" s="4"/>
      <c r="B7818" s="4"/>
    </row>
    <row r="7819" spans="1:2" x14ac:dyDescent="0.15">
      <c r="A7819" s="4"/>
      <c r="B7819" s="4"/>
    </row>
    <row r="7820" spans="1:2" x14ac:dyDescent="0.15">
      <c r="A7820" s="4"/>
      <c r="B7820" s="4"/>
    </row>
    <row r="7821" spans="1:2" x14ac:dyDescent="0.15">
      <c r="A7821" s="4"/>
      <c r="B7821" s="4"/>
    </row>
    <row r="7822" spans="1:2" x14ac:dyDescent="0.15">
      <c r="A7822" s="4"/>
      <c r="B7822" s="4"/>
    </row>
    <row r="7823" spans="1:2" x14ac:dyDescent="0.15">
      <c r="A7823" s="4"/>
      <c r="B7823" s="4"/>
    </row>
    <row r="7824" spans="1:2" x14ac:dyDescent="0.15">
      <c r="A7824" s="4"/>
      <c r="B7824" s="4"/>
    </row>
    <row r="7825" spans="1:2" x14ac:dyDescent="0.15">
      <c r="A7825" s="4"/>
      <c r="B7825" s="4"/>
    </row>
    <row r="7826" spans="1:2" x14ac:dyDescent="0.15">
      <c r="A7826" s="4"/>
      <c r="B7826" s="4"/>
    </row>
    <row r="7827" spans="1:2" x14ac:dyDescent="0.15">
      <c r="A7827" s="4"/>
      <c r="B7827" s="4"/>
    </row>
    <row r="7828" spans="1:2" x14ac:dyDescent="0.15">
      <c r="A7828" s="4"/>
      <c r="B7828" s="4"/>
    </row>
    <row r="7829" spans="1:2" x14ac:dyDescent="0.15">
      <c r="A7829" s="4"/>
      <c r="B7829" s="4"/>
    </row>
    <row r="7830" spans="1:2" x14ac:dyDescent="0.15">
      <c r="A7830" s="4"/>
      <c r="B7830" s="4"/>
    </row>
    <row r="7831" spans="1:2" x14ac:dyDescent="0.15">
      <c r="A7831" s="4"/>
      <c r="B7831" s="4"/>
    </row>
    <row r="7832" spans="1:2" x14ac:dyDescent="0.15">
      <c r="A7832" s="4"/>
      <c r="B7832" s="4"/>
    </row>
    <row r="7833" spans="1:2" x14ac:dyDescent="0.15">
      <c r="A7833" s="4"/>
      <c r="B7833" s="4"/>
    </row>
    <row r="7834" spans="1:2" x14ac:dyDescent="0.15">
      <c r="A7834" s="4"/>
      <c r="B7834" s="4"/>
    </row>
    <row r="7835" spans="1:2" x14ac:dyDescent="0.15">
      <c r="A7835" s="4"/>
      <c r="B7835" s="4"/>
    </row>
    <row r="7836" spans="1:2" x14ac:dyDescent="0.15">
      <c r="A7836" s="4"/>
      <c r="B7836" s="4"/>
    </row>
    <row r="7837" spans="1:2" x14ac:dyDescent="0.15">
      <c r="A7837" s="4"/>
      <c r="B7837" s="4"/>
    </row>
    <row r="7838" spans="1:2" x14ac:dyDescent="0.15">
      <c r="A7838" s="4"/>
      <c r="B7838" s="4"/>
    </row>
    <row r="7839" spans="1:2" x14ac:dyDescent="0.15">
      <c r="A7839" s="4"/>
      <c r="B7839" s="4"/>
    </row>
    <row r="7840" spans="1:2" x14ac:dyDescent="0.15">
      <c r="A7840" s="4"/>
      <c r="B7840" s="4"/>
    </row>
    <row r="7841" spans="1:2" x14ac:dyDescent="0.15">
      <c r="A7841" s="4"/>
      <c r="B7841" s="4"/>
    </row>
    <row r="7842" spans="1:2" x14ac:dyDescent="0.15">
      <c r="A7842" s="4"/>
      <c r="B7842" s="4"/>
    </row>
    <row r="7843" spans="1:2" x14ac:dyDescent="0.15">
      <c r="A7843" s="4"/>
      <c r="B7843" s="4"/>
    </row>
    <row r="7844" spans="1:2" x14ac:dyDescent="0.15">
      <c r="A7844" s="4"/>
      <c r="B7844" s="4"/>
    </row>
    <row r="7845" spans="1:2" x14ac:dyDescent="0.15">
      <c r="A7845" s="4"/>
      <c r="B7845" s="4"/>
    </row>
    <row r="7846" spans="1:2" x14ac:dyDescent="0.15">
      <c r="A7846" s="4"/>
      <c r="B7846" s="4"/>
    </row>
    <row r="7847" spans="1:2" x14ac:dyDescent="0.15">
      <c r="A7847" s="4"/>
      <c r="B7847" s="4"/>
    </row>
    <row r="7848" spans="1:2" x14ac:dyDescent="0.15">
      <c r="A7848" s="4"/>
      <c r="B7848" s="4"/>
    </row>
    <row r="7849" spans="1:2" x14ac:dyDescent="0.15">
      <c r="A7849" s="4"/>
      <c r="B7849" s="4"/>
    </row>
    <row r="7850" spans="1:2" x14ac:dyDescent="0.15">
      <c r="A7850" s="4"/>
      <c r="B7850" s="4"/>
    </row>
    <row r="7851" spans="1:2" x14ac:dyDescent="0.15">
      <c r="A7851" s="4"/>
      <c r="B7851" s="4"/>
    </row>
    <row r="7852" spans="1:2" x14ac:dyDescent="0.15">
      <c r="A7852" s="4"/>
      <c r="B7852" s="4"/>
    </row>
    <row r="7853" spans="1:2" x14ac:dyDescent="0.15">
      <c r="A7853" s="4"/>
      <c r="B7853" s="4"/>
    </row>
    <row r="7854" spans="1:2" x14ac:dyDescent="0.15">
      <c r="A7854" s="4"/>
      <c r="B7854" s="4"/>
    </row>
    <row r="7855" spans="1:2" x14ac:dyDescent="0.15">
      <c r="A7855" s="4"/>
      <c r="B7855" s="4"/>
    </row>
    <row r="7856" spans="1:2" x14ac:dyDescent="0.15">
      <c r="A7856" s="4"/>
      <c r="B7856" s="4"/>
    </row>
    <row r="7857" spans="1:2" x14ac:dyDescent="0.15">
      <c r="A7857" s="4"/>
      <c r="B7857" s="4"/>
    </row>
    <row r="7858" spans="1:2" x14ac:dyDescent="0.15">
      <c r="A7858" s="4"/>
      <c r="B7858" s="4"/>
    </row>
    <row r="7859" spans="1:2" x14ac:dyDescent="0.15">
      <c r="A7859" s="4"/>
      <c r="B7859" s="4"/>
    </row>
    <row r="7860" spans="1:2" x14ac:dyDescent="0.15">
      <c r="A7860" s="4"/>
      <c r="B7860" s="4"/>
    </row>
    <row r="7861" spans="1:2" x14ac:dyDescent="0.15">
      <c r="A7861" s="4"/>
      <c r="B7861" s="4"/>
    </row>
    <row r="7862" spans="1:2" x14ac:dyDescent="0.15">
      <c r="A7862" s="4"/>
      <c r="B7862" s="4"/>
    </row>
    <row r="7863" spans="1:2" x14ac:dyDescent="0.15">
      <c r="A7863" s="4"/>
      <c r="B7863" s="4"/>
    </row>
    <row r="7864" spans="1:2" x14ac:dyDescent="0.15">
      <c r="A7864" s="4"/>
      <c r="B7864" s="4"/>
    </row>
    <row r="7865" spans="1:2" x14ac:dyDescent="0.15">
      <c r="A7865" s="4"/>
      <c r="B7865" s="4"/>
    </row>
    <row r="7866" spans="1:2" x14ac:dyDescent="0.15">
      <c r="A7866" s="4"/>
      <c r="B7866" s="4"/>
    </row>
    <row r="7867" spans="1:2" x14ac:dyDescent="0.15">
      <c r="A7867" s="4"/>
      <c r="B7867" s="4"/>
    </row>
    <row r="7868" spans="1:2" x14ac:dyDescent="0.15">
      <c r="A7868" s="4"/>
      <c r="B7868" s="4"/>
    </row>
    <row r="7869" spans="1:2" x14ac:dyDescent="0.15">
      <c r="A7869" s="4"/>
      <c r="B7869" s="4"/>
    </row>
    <row r="7870" spans="1:2" x14ac:dyDescent="0.15">
      <c r="A7870" s="4"/>
      <c r="B7870" s="4"/>
    </row>
    <row r="7871" spans="1:2" x14ac:dyDescent="0.15">
      <c r="A7871" s="4"/>
      <c r="B7871" s="4"/>
    </row>
    <row r="7872" spans="1:2" x14ac:dyDescent="0.15">
      <c r="A7872" s="4"/>
      <c r="B7872" s="4"/>
    </row>
    <row r="7873" spans="1:2" x14ac:dyDescent="0.15">
      <c r="A7873" s="4"/>
      <c r="B7873" s="4"/>
    </row>
    <row r="7874" spans="1:2" x14ac:dyDescent="0.15">
      <c r="A7874" s="4"/>
      <c r="B7874" s="4"/>
    </row>
    <row r="7875" spans="1:2" x14ac:dyDescent="0.15">
      <c r="A7875" s="4"/>
      <c r="B7875" s="4"/>
    </row>
    <row r="7876" spans="1:2" x14ac:dyDescent="0.15">
      <c r="A7876" s="4"/>
      <c r="B7876" s="4"/>
    </row>
    <row r="7877" spans="1:2" x14ac:dyDescent="0.15">
      <c r="A7877" s="4"/>
      <c r="B7877" s="4"/>
    </row>
    <row r="7878" spans="1:2" x14ac:dyDescent="0.15">
      <c r="A7878" s="4"/>
      <c r="B7878" s="4"/>
    </row>
    <row r="7879" spans="1:2" x14ac:dyDescent="0.15">
      <c r="A7879" s="4"/>
      <c r="B7879" s="4"/>
    </row>
    <row r="7880" spans="1:2" x14ac:dyDescent="0.15">
      <c r="A7880" s="4"/>
      <c r="B7880" s="4"/>
    </row>
    <row r="7881" spans="1:2" x14ac:dyDescent="0.15">
      <c r="A7881" s="4"/>
      <c r="B7881" s="4"/>
    </row>
    <row r="7882" spans="1:2" x14ac:dyDescent="0.15">
      <c r="A7882" s="4"/>
      <c r="B7882" s="4"/>
    </row>
    <row r="7883" spans="1:2" x14ac:dyDescent="0.15">
      <c r="A7883" s="4"/>
      <c r="B7883" s="4"/>
    </row>
    <row r="7884" spans="1:2" x14ac:dyDescent="0.15">
      <c r="A7884" s="4"/>
      <c r="B7884" s="4"/>
    </row>
    <row r="7885" spans="1:2" x14ac:dyDescent="0.15">
      <c r="A7885" s="4"/>
      <c r="B7885" s="4"/>
    </row>
    <row r="7886" spans="1:2" x14ac:dyDescent="0.15">
      <c r="A7886" s="4"/>
      <c r="B7886" s="4"/>
    </row>
    <row r="7887" spans="1:2" x14ac:dyDescent="0.15">
      <c r="A7887" s="4"/>
      <c r="B7887" s="4"/>
    </row>
    <row r="7888" spans="1:2" x14ac:dyDescent="0.15">
      <c r="A7888" s="4"/>
      <c r="B7888" s="4"/>
    </row>
    <row r="7889" spans="1:2" x14ac:dyDescent="0.15">
      <c r="A7889" s="4"/>
      <c r="B7889" s="4"/>
    </row>
    <row r="7890" spans="1:2" x14ac:dyDescent="0.15">
      <c r="A7890" s="4"/>
      <c r="B7890" s="4"/>
    </row>
    <row r="7891" spans="1:2" x14ac:dyDescent="0.15">
      <c r="A7891" s="4"/>
      <c r="B7891" s="4"/>
    </row>
    <row r="7892" spans="1:2" x14ac:dyDescent="0.15">
      <c r="A7892" s="4"/>
      <c r="B7892" s="4"/>
    </row>
    <row r="7893" spans="1:2" x14ac:dyDescent="0.15">
      <c r="A7893" s="4"/>
      <c r="B7893" s="4"/>
    </row>
    <row r="7894" spans="1:2" x14ac:dyDescent="0.15">
      <c r="A7894" s="4"/>
      <c r="B7894" s="4"/>
    </row>
    <row r="7895" spans="1:2" x14ac:dyDescent="0.15">
      <c r="A7895" s="4"/>
      <c r="B7895" s="4"/>
    </row>
    <row r="7896" spans="1:2" x14ac:dyDescent="0.15">
      <c r="A7896" s="4"/>
      <c r="B7896" s="4"/>
    </row>
    <row r="7897" spans="1:2" x14ac:dyDescent="0.15">
      <c r="A7897" s="4"/>
      <c r="B7897" s="4"/>
    </row>
    <row r="7898" spans="1:2" x14ac:dyDescent="0.15">
      <c r="A7898" s="4"/>
      <c r="B7898" s="4"/>
    </row>
    <row r="7899" spans="1:2" x14ac:dyDescent="0.15">
      <c r="A7899" s="4"/>
      <c r="B7899" s="4"/>
    </row>
    <row r="7900" spans="1:2" x14ac:dyDescent="0.15">
      <c r="A7900" s="4"/>
      <c r="B7900" s="4"/>
    </row>
    <row r="7901" spans="1:2" x14ac:dyDescent="0.15">
      <c r="A7901" s="4"/>
      <c r="B7901" s="4"/>
    </row>
    <row r="7902" spans="1:2" x14ac:dyDescent="0.15">
      <c r="A7902" s="4"/>
      <c r="B7902" s="4"/>
    </row>
    <row r="7903" spans="1:2" x14ac:dyDescent="0.15">
      <c r="A7903" s="4"/>
      <c r="B7903" s="4"/>
    </row>
    <row r="7904" spans="1:2" x14ac:dyDescent="0.15">
      <c r="A7904" s="4"/>
      <c r="B7904" s="4"/>
    </row>
    <row r="7905" spans="1:2" x14ac:dyDescent="0.15">
      <c r="A7905" s="4"/>
      <c r="B7905" s="4"/>
    </row>
    <row r="7906" spans="1:2" x14ac:dyDescent="0.15">
      <c r="A7906" s="4"/>
      <c r="B7906" s="4"/>
    </row>
    <row r="7907" spans="1:2" x14ac:dyDescent="0.15">
      <c r="A7907" s="4"/>
      <c r="B7907" s="4"/>
    </row>
    <row r="7908" spans="1:2" x14ac:dyDescent="0.15">
      <c r="A7908" s="4"/>
      <c r="B7908" s="4"/>
    </row>
    <row r="7909" spans="1:2" x14ac:dyDescent="0.15">
      <c r="A7909" s="4"/>
      <c r="B7909" s="4"/>
    </row>
    <row r="7910" spans="1:2" x14ac:dyDescent="0.15">
      <c r="A7910" s="4"/>
      <c r="B7910" s="4"/>
    </row>
    <row r="7911" spans="1:2" x14ac:dyDescent="0.15">
      <c r="A7911" s="4"/>
      <c r="B7911" s="4"/>
    </row>
    <row r="7912" spans="1:2" x14ac:dyDescent="0.15">
      <c r="A7912" s="4"/>
      <c r="B7912" s="4"/>
    </row>
    <row r="7913" spans="1:2" x14ac:dyDescent="0.15">
      <c r="A7913" s="4"/>
      <c r="B7913" s="4"/>
    </row>
    <row r="7914" spans="1:2" x14ac:dyDescent="0.15">
      <c r="A7914" s="4"/>
      <c r="B7914" s="4"/>
    </row>
    <row r="7915" spans="1:2" x14ac:dyDescent="0.15">
      <c r="A7915" s="4"/>
      <c r="B7915" s="4"/>
    </row>
    <row r="7916" spans="1:2" x14ac:dyDescent="0.15">
      <c r="A7916" s="4"/>
      <c r="B7916" s="4"/>
    </row>
    <row r="7917" spans="1:2" x14ac:dyDescent="0.15">
      <c r="A7917" s="4"/>
      <c r="B7917" s="4"/>
    </row>
    <row r="7918" spans="1:2" x14ac:dyDescent="0.15">
      <c r="A7918" s="4"/>
      <c r="B7918" s="4"/>
    </row>
    <row r="7919" spans="1:2" x14ac:dyDescent="0.15">
      <c r="A7919" s="4"/>
      <c r="B7919" s="4"/>
    </row>
    <row r="7920" spans="1:2" x14ac:dyDescent="0.15">
      <c r="A7920" s="4"/>
      <c r="B7920" s="4"/>
    </row>
    <row r="7921" spans="1:2" x14ac:dyDescent="0.15">
      <c r="A7921" s="4"/>
      <c r="B7921" s="4"/>
    </row>
    <row r="7922" spans="1:2" x14ac:dyDescent="0.15">
      <c r="A7922" s="4"/>
      <c r="B7922" s="4"/>
    </row>
    <row r="7923" spans="1:2" x14ac:dyDescent="0.15">
      <c r="A7923" s="4"/>
      <c r="B7923" s="4"/>
    </row>
    <row r="7924" spans="1:2" x14ac:dyDescent="0.15">
      <c r="A7924" s="4"/>
      <c r="B7924" s="4"/>
    </row>
    <row r="7925" spans="1:2" x14ac:dyDescent="0.15">
      <c r="A7925" s="4"/>
      <c r="B7925" s="4"/>
    </row>
    <row r="7926" spans="1:2" x14ac:dyDescent="0.15">
      <c r="A7926" s="4"/>
      <c r="B7926" s="4"/>
    </row>
    <row r="7927" spans="1:2" x14ac:dyDescent="0.15">
      <c r="A7927" s="4"/>
      <c r="B7927" s="4"/>
    </row>
    <row r="7928" spans="1:2" x14ac:dyDescent="0.15">
      <c r="A7928" s="4"/>
      <c r="B7928" s="4"/>
    </row>
    <row r="7929" spans="1:2" x14ac:dyDescent="0.15">
      <c r="A7929" s="4"/>
      <c r="B7929" s="4"/>
    </row>
    <row r="7930" spans="1:2" x14ac:dyDescent="0.15">
      <c r="A7930" s="4"/>
      <c r="B7930" s="4"/>
    </row>
    <row r="7931" spans="1:2" x14ac:dyDescent="0.15">
      <c r="A7931" s="4"/>
      <c r="B7931" s="4"/>
    </row>
    <row r="7932" spans="1:2" x14ac:dyDescent="0.15">
      <c r="A7932" s="4"/>
      <c r="B7932" s="4"/>
    </row>
    <row r="7933" spans="1:2" x14ac:dyDescent="0.15">
      <c r="A7933" s="4"/>
      <c r="B7933" s="4"/>
    </row>
    <row r="7934" spans="1:2" x14ac:dyDescent="0.15">
      <c r="A7934" s="4"/>
      <c r="B7934" s="4"/>
    </row>
    <row r="7935" spans="1:2" x14ac:dyDescent="0.15">
      <c r="A7935" s="4"/>
      <c r="B7935" s="4"/>
    </row>
    <row r="7936" spans="1:2" x14ac:dyDescent="0.15">
      <c r="A7936" s="4"/>
      <c r="B7936" s="4"/>
    </row>
    <row r="7937" spans="1:2" x14ac:dyDescent="0.15">
      <c r="A7937" s="4"/>
      <c r="B7937" s="4"/>
    </row>
    <row r="7938" spans="1:2" x14ac:dyDescent="0.15">
      <c r="A7938" s="4"/>
      <c r="B7938" s="4"/>
    </row>
    <row r="7939" spans="1:2" x14ac:dyDescent="0.15">
      <c r="A7939" s="4"/>
      <c r="B7939" s="4"/>
    </row>
    <row r="7940" spans="1:2" x14ac:dyDescent="0.15">
      <c r="A7940" s="4"/>
      <c r="B7940" s="4"/>
    </row>
    <row r="7941" spans="1:2" x14ac:dyDescent="0.15">
      <c r="A7941" s="4"/>
      <c r="B7941" s="4"/>
    </row>
    <row r="7942" spans="1:2" x14ac:dyDescent="0.15">
      <c r="A7942" s="4"/>
      <c r="B7942" s="4"/>
    </row>
    <row r="7943" spans="1:2" x14ac:dyDescent="0.15">
      <c r="A7943" s="4"/>
      <c r="B7943" s="4"/>
    </row>
    <row r="7944" spans="1:2" x14ac:dyDescent="0.15">
      <c r="A7944" s="4"/>
      <c r="B7944" s="4"/>
    </row>
    <row r="7945" spans="1:2" x14ac:dyDescent="0.15">
      <c r="A7945" s="4"/>
      <c r="B7945" s="4"/>
    </row>
    <row r="7946" spans="1:2" x14ac:dyDescent="0.15">
      <c r="A7946" s="4"/>
      <c r="B7946" s="4"/>
    </row>
    <row r="7947" spans="1:2" x14ac:dyDescent="0.15">
      <c r="A7947" s="4"/>
      <c r="B7947" s="4"/>
    </row>
    <row r="7948" spans="1:2" x14ac:dyDescent="0.15">
      <c r="A7948" s="4"/>
      <c r="B7948" s="4"/>
    </row>
    <row r="7949" spans="1:2" x14ac:dyDescent="0.15">
      <c r="A7949" s="4"/>
      <c r="B7949" s="4"/>
    </row>
    <row r="7950" spans="1:2" x14ac:dyDescent="0.15">
      <c r="A7950" s="4"/>
      <c r="B7950" s="4"/>
    </row>
    <row r="7951" spans="1:2" x14ac:dyDescent="0.15">
      <c r="A7951" s="4"/>
      <c r="B7951" s="4"/>
    </row>
    <row r="7952" spans="1:2" x14ac:dyDescent="0.15">
      <c r="A7952" s="4"/>
      <c r="B7952" s="4"/>
    </row>
    <row r="7953" spans="1:2" x14ac:dyDescent="0.15">
      <c r="A7953" s="4"/>
      <c r="B7953" s="4"/>
    </row>
    <row r="7954" spans="1:2" x14ac:dyDescent="0.15">
      <c r="A7954" s="4"/>
      <c r="B7954" s="4"/>
    </row>
    <row r="7955" spans="1:2" x14ac:dyDescent="0.15">
      <c r="A7955" s="4"/>
      <c r="B7955" s="4"/>
    </row>
    <row r="7956" spans="1:2" x14ac:dyDescent="0.15">
      <c r="A7956" s="4"/>
      <c r="B7956" s="4"/>
    </row>
    <row r="7957" spans="1:2" x14ac:dyDescent="0.15">
      <c r="A7957" s="4"/>
      <c r="B7957" s="4"/>
    </row>
    <row r="7958" spans="1:2" x14ac:dyDescent="0.15">
      <c r="A7958" s="4"/>
      <c r="B7958" s="4"/>
    </row>
    <row r="7959" spans="1:2" x14ac:dyDescent="0.15">
      <c r="A7959" s="4"/>
      <c r="B7959" s="4"/>
    </row>
    <row r="7960" spans="1:2" x14ac:dyDescent="0.15">
      <c r="A7960" s="4"/>
      <c r="B7960" s="4"/>
    </row>
    <row r="7961" spans="1:2" x14ac:dyDescent="0.15">
      <c r="A7961" s="4"/>
      <c r="B7961" s="4"/>
    </row>
    <row r="7962" spans="1:2" x14ac:dyDescent="0.15">
      <c r="A7962" s="4"/>
      <c r="B7962" s="4"/>
    </row>
    <row r="7963" spans="1:2" x14ac:dyDescent="0.15">
      <c r="A7963" s="4"/>
      <c r="B7963" s="4"/>
    </row>
    <row r="7964" spans="1:2" x14ac:dyDescent="0.15">
      <c r="A7964" s="4"/>
      <c r="B7964" s="4"/>
    </row>
    <row r="7965" spans="1:2" x14ac:dyDescent="0.15">
      <c r="A7965" s="4"/>
      <c r="B7965" s="4"/>
    </row>
    <row r="7966" spans="1:2" x14ac:dyDescent="0.15">
      <c r="A7966" s="4"/>
      <c r="B7966" s="4"/>
    </row>
    <row r="7967" spans="1:2" x14ac:dyDescent="0.15">
      <c r="A7967" s="4"/>
      <c r="B7967" s="4"/>
    </row>
    <row r="7968" spans="1:2" x14ac:dyDescent="0.15">
      <c r="A7968" s="4"/>
      <c r="B7968" s="4"/>
    </row>
    <row r="7969" spans="1:2" x14ac:dyDescent="0.15">
      <c r="A7969" s="4"/>
      <c r="B7969" s="4"/>
    </row>
    <row r="7970" spans="1:2" x14ac:dyDescent="0.15">
      <c r="A7970" s="4"/>
      <c r="B7970" s="4"/>
    </row>
    <row r="7971" spans="1:2" x14ac:dyDescent="0.15">
      <c r="A7971" s="4"/>
      <c r="B7971" s="4"/>
    </row>
    <row r="7972" spans="1:2" x14ac:dyDescent="0.15">
      <c r="A7972" s="4"/>
      <c r="B7972" s="4"/>
    </row>
    <row r="7973" spans="1:2" x14ac:dyDescent="0.15">
      <c r="A7973" s="4"/>
      <c r="B7973" s="4"/>
    </row>
    <row r="7974" spans="1:2" x14ac:dyDescent="0.15">
      <c r="A7974" s="4"/>
      <c r="B7974" s="4"/>
    </row>
    <row r="7975" spans="1:2" x14ac:dyDescent="0.15">
      <c r="A7975" s="4"/>
      <c r="B7975" s="4"/>
    </row>
    <row r="7976" spans="1:2" x14ac:dyDescent="0.15">
      <c r="A7976" s="4"/>
      <c r="B7976" s="4"/>
    </row>
    <row r="7977" spans="1:2" x14ac:dyDescent="0.15">
      <c r="A7977" s="4"/>
      <c r="B7977" s="4"/>
    </row>
    <row r="7978" spans="1:2" x14ac:dyDescent="0.15">
      <c r="A7978" s="4"/>
      <c r="B7978" s="4"/>
    </row>
    <row r="7979" spans="1:2" x14ac:dyDescent="0.15">
      <c r="A7979" s="4"/>
      <c r="B7979" s="4"/>
    </row>
    <row r="7980" spans="1:2" x14ac:dyDescent="0.15">
      <c r="A7980" s="4"/>
      <c r="B7980" s="4"/>
    </row>
    <row r="7981" spans="1:2" x14ac:dyDescent="0.15">
      <c r="A7981" s="4"/>
      <c r="B7981" s="4"/>
    </row>
    <row r="7982" spans="1:2" x14ac:dyDescent="0.15">
      <c r="A7982" s="4"/>
      <c r="B7982" s="4"/>
    </row>
    <row r="7983" spans="1:2" x14ac:dyDescent="0.15">
      <c r="A7983" s="4"/>
      <c r="B7983" s="4"/>
    </row>
    <row r="7984" spans="1:2" x14ac:dyDescent="0.15">
      <c r="A7984" s="4"/>
      <c r="B7984" s="4"/>
    </row>
    <row r="7985" spans="1:2" x14ac:dyDescent="0.15">
      <c r="A7985" s="4"/>
      <c r="B7985" s="4"/>
    </row>
    <row r="7986" spans="1:2" x14ac:dyDescent="0.15">
      <c r="A7986" s="4"/>
      <c r="B7986" s="4"/>
    </row>
    <row r="7987" spans="1:2" x14ac:dyDescent="0.15">
      <c r="A7987" s="4"/>
      <c r="B7987" s="4"/>
    </row>
    <row r="7988" spans="1:2" x14ac:dyDescent="0.15">
      <c r="A7988" s="4"/>
      <c r="B7988" s="4"/>
    </row>
    <row r="7989" spans="1:2" x14ac:dyDescent="0.15">
      <c r="A7989" s="4"/>
      <c r="B7989" s="4"/>
    </row>
    <row r="7990" spans="1:2" x14ac:dyDescent="0.15">
      <c r="A7990" s="4"/>
      <c r="B7990" s="4"/>
    </row>
    <row r="7991" spans="1:2" x14ac:dyDescent="0.15">
      <c r="A7991" s="4"/>
      <c r="B7991" s="4"/>
    </row>
    <row r="7992" spans="1:2" x14ac:dyDescent="0.15">
      <c r="A7992" s="4"/>
      <c r="B7992" s="4"/>
    </row>
    <row r="7993" spans="1:2" x14ac:dyDescent="0.15">
      <c r="A7993" s="4"/>
      <c r="B7993" s="4"/>
    </row>
    <row r="7994" spans="1:2" x14ac:dyDescent="0.15">
      <c r="A7994" s="4"/>
      <c r="B7994" s="4"/>
    </row>
    <row r="7995" spans="1:2" x14ac:dyDescent="0.15">
      <c r="A7995" s="4"/>
      <c r="B7995" s="4"/>
    </row>
    <row r="7996" spans="1:2" x14ac:dyDescent="0.15">
      <c r="A7996" s="4"/>
      <c r="B7996" s="4"/>
    </row>
    <row r="7997" spans="1:2" x14ac:dyDescent="0.15">
      <c r="A7997" s="4"/>
      <c r="B7997" s="4"/>
    </row>
    <row r="7998" spans="1:2" x14ac:dyDescent="0.15">
      <c r="A7998" s="4"/>
      <c r="B7998" s="4"/>
    </row>
    <row r="7999" spans="1:2" x14ac:dyDescent="0.15">
      <c r="A7999" s="4"/>
      <c r="B7999" s="4"/>
    </row>
    <row r="8000" spans="1:2" x14ac:dyDescent="0.15">
      <c r="A8000" s="4"/>
      <c r="B8000" s="4"/>
    </row>
    <row r="8001" spans="1:2" x14ac:dyDescent="0.15">
      <c r="A8001" s="4"/>
      <c r="B8001" s="4"/>
    </row>
    <row r="8002" spans="1:2" x14ac:dyDescent="0.15">
      <c r="A8002" s="4"/>
      <c r="B8002" s="4"/>
    </row>
    <row r="8003" spans="1:2" x14ac:dyDescent="0.15">
      <c r="A8003" s="4"/>
      <c r="B8003" s="4"/>
    </row>
    <row r="8004" spans="1:2" x14ac:dyDescent="0.15">
      <c r="A8004" s="4"/>
      <c r="B8004" s="4"/>
    </row>
    <row r="8005" spans="1:2" x14ac:dyDescent="0.15">
      <c r="A8005" s="4"/>
      <c r="B8005" s="4"/>
    </row>
    <row r="8006" spans="1:2" x14ac:dyDescent="0.15">
      <c r="A8006" s="4"/>
      <c r="B8006" s="4"/>
    </row>
    <row r="8007" spans="1:2" x14ac:dyDescent="0.15">
      <c r="A8007" s="4"/>
      <c r="B8007" s="4"/>
    </row>
    <row r="8008" spans="1:2" x14ac:dyDescent="0.15">
      <c r="A8008" s="4"/>
      <c r="B8008" s="4"/>
    </row>
    <row r="8009" spans="1:2" x14ac:dyDescent="0.15">
      <c r="A8009" s="4"/>
      <c r="B8009" s="4"/>
    </row>
    <row r="8010" spans="1:2" x14ac:dyDescent="0.15">
      <c r="A8010" s="4"/>
      <c r="B8010" s="4"/>
    </row>
    <row r="8011" spans="1:2" x14ac:dyDescent="0.15">
      <c r="A8011" s="4"/>
      <c r="B8011" s="4"/>
    </row>
    <row r="8012" spans="1:2" x14ac:dyDescent="0.15">
      <c r="A8012" s="4"/>
      <c r="B8012" s="4"/>
    </row>
    <row r="8013" spans="1:2" x14ac:dyDescent="0.15">
      <c r="A8013" s="4"/>
      <c r="B8013" s="4"/>
    </row>
    <row r="8014" spans="1:2" x14ac:dyDescent="0.15">
      <c r="A8014" s="4"/>
      <c r="B8014" s="4"/>
    </row>
    <row r="8015" spans="1:2" x14ac:dyDescent="0.15">
      <c r="A8015" s="4"/>
      <c r="B8015" s="4"/>
    </row>
    <row r="8016" spans="1:2" x14ac:dyDescent="0.15">
      <c r="A8016" s="4"/>
      <c r="B8016" s="4"/>
    </row>
    <row r="8017" spans="1:2" x14ac:dyDescent="0.15">
      <c r="A8017" s="4"/>
      <c r="B8017" s="4"/>
    </row>
    <row r="8018" spans="1:2" x14ac:dyDescent="0.15">
      <c r="A8018" s="4"/>
      <c r="B8018" s="4"/>
    </row>
    <row r="8019" spans="1:2" x14ac:dyDescent="0.15">
      <c r="A8019" s="4"/>
      <c r="B8019" s="4"/>
    </row>
    <row r="8020" spans="1:2" x14ac:dyDescent="0.15">
      <c r="A8020" s="4"/>
      <c r="B8020" s="4"/>
    </row>
    <row r="8021" spans="1:2" x14ac:dyDescent="0.15">
      <c r="A8021" s="4"/>
      <c r="B8021" s="4"/>
    </row>
    <row r="8022" spans="1:2" x14ac:dyDescent="0.15">
      <c r="A8022" s="4"/>
      <c r="B8022" s="4"/>
    </row>
    <row r="8023" spans="1:2" x14ac:dyDescent="0.15">
      <c r="A8023" s="4"/>
      <c r="B8023" s="4"/>
    </row>
    <row r="8024" spans="1:2" x14ac:dyDescent="0.15">
      <c r="A8024" s="4"/>
      <c r="B8024" s="4"/>
    </row>
    <row r="8025" spans="1:2" x14ac:dyDescent="0.15">
      <c r="A8025" s="4"/>
      <c r="B8025" s="4"/>
    </row>
    <row r="8026" spans="1:2" x14ac:dyDescent="0.15">
      <c r="A8026" s="4"/>
      <c r="B8026" s="4"/>
    </row>
    <row r="8027" spans="1:2" x14ac:dyDescent="0.15">
      <c r="A8027" s="4"/>
      <c r="B8027" s="4"/>
    </row>
    <row r="8028" spans="1:2" x14ac:dyDescent="0.15">
      <c r="A8028" s="4"/>
      <c r="B8028" s="4"/>
    </row>
    <row r="8029" spans="1:2" x14ac:dyDescent="0.15">
      <c r="A8029" s="4"/>
      <c r="B8029" s="4"/>
    </row>
    <row r="8030" spans="1:2" x14ac:dyDescent="0.15">
      <c r="A8030" s="4"/>
      <c r="B8030" s="4"/>
    </row>
    <row r="8031" spans="1:2" x14ac:dyDescent="0.15">
      <c r="A8031" s="4"/>
      <c r="B8031" s="4"/>
    </row>
    <row r="8032" spans="1:2" x14ac:dyDescent="0.15">
      <c r="A8032" s="4"/>
      <c r="B8032" s="4"/>
    </row>
    <row r="8033" spans="1:2" x14ac:dyDescent="0.15">
      <c r="A8033" s="4"/>
      <c r="B8033" s="4"/>
    </row>
    <row r="8034" spans="1:2" x14ac:dyDescent="0.15">
      <c r="A8034" s="4"/>
      <c r="B8034" s="4"/>
    </row>
    <row r="8035" spans="1:2" x14ac:dyDescent="0.15">
      <c r="A8035" s="4"/>
      <c r="B8035" s="4"/>
    </row>
    <row r="8036" spans="1:2" x14ac:dyDescent="0.15">
      <c r="A8036" s="4"/>
      <c r="B8036" s="4"/>
    </row>
    <row r="8037" spans="1:2" x14ac:dyDescent="0.15">
      <c r="A8037" s="4"/>
      <c r="B8037" s="4"/>
    </row>
    <row r="8038" spans="1:2" x14ac:dyDescent="0.15">
      <c r="A8038" s="4"/>
      <c r="B8038" s="4"/>
    </row>
    <row r="8039" spans="1:2" x14ac:dyDescent="0.15">
      <c r="A8039" s="4"/>
      <c r="B8039" s="4"/>
    </row>
    <row r="8040" spans="1:2" x14ac:dyDescent="0.15">
      <c r="A8040" s="4"/>
      <c r="B8040" s="4"/>
    </row>
    <row r="8041" spans="1:2" x14ac:dyDescent="0.15">
      <c r="A8041" s="4"/>
      <c r="B8041" s="4"/>
    </row>
    <row r="8042" spans="1:2" x14ac:dyDescent="0.15">
      <c r="A8042" s="4"/>
      <c r="B8042" s="4"/>
    </row>
    <row r="8043" spans="1:2" x14ac:dyDescent="0.15">
      <c r="A8043" s="4"/>
      <c r="B8043" s="4"/>
    </row>
    <row r="8044" spans="1:2" x14ac:dyDescent="0.15">
      <c r="A8044" s="4"/>
      <c r="B8044" s="4"/>
    </row>
    <row r="8045" spans="1:2" x14ac:dyDescent="0.15">
      <c r="A8045" s="4"/>
      <c r="B8045" s="4"/>
    </row>
    <row r="8046" spans="1:2" x14ac:dyDescent="0.15">
      <c r="A8046" s="4"/>
      <c r="B8046" s="4"/>
    </row>
    <row r="8047" spans="1:2" x14ac:dyDescent="0.15">
      <c r="A8047" s="4"/>
      <c r="B8047" s="4"/>
    </row>
    <row r="8048" spans="1:2" x14ac:dyDescent="0.15">
      <c r="A8048" s="4"/>
      <c r="B8048" s="4"/>
    </row>
    <row r="8049" spans="1:2" x14ac:dyDescent="0.15">
      <c r="A8049" s="4"/>
      <c r="B8049" s="4"/>
    </row>
    <row r="8050" spans="1:2" x14ac:dyDescent="0.15">
      <c r="A8050" s="4"/>
      <c r="B8050" s="4"/>
    </row>
    <row r="8051" spans="1:2" x14ac:dyDescent="0.15">
      <c r="A8051" s="4"/>
      <c r="B8051" s="4"/>
    </row>
    <row r="8052" spans="1:2" x14ac:dyDescent="0.15">
      <c r="A8052" s="4"/>
      <c r="B8052" s="4"/>
    </row>
    <row r="8053" spans="1:2" x14ac:dyDescent="0.15">
      <c r="A8053" s="4"/>
      <c r="B8053" s="4"/>
    </row>
    <row r="8054" spans="1:2" x14ac:dyDescent="0.15">
      <c r="A8054" s="4"/>
      <c r="B8054" s="4"/>
    </row>
    <row r="8055" spans="1:2" x14ac:dyDescent="0.15">
      <c r="A8055" s="4"/>
      <c r="B8055" s="4"/>
    </row>
    <row r="8056" spans="1:2" x14ac:dyDescent="0.15">
      <c r="A8056" s="4"/>
      <c r="B8056" s="4"/>
    </row>
    <row r="8057" spans="1:2" x14ac:dyDescent="0.15">
      <c r="A8057" s="4"/>
      <c r="B8057" s="4"/>
    </row>
    <row r="8058" spans="1:2" x14ac:dyDescent="0.15">
      <c r="A8058" s="4"/>
      <c r="B8058" s="4"/>
    </row>
    <row r="8059" spans="1:2" x14ac:dyDescent="0.15">
      <c r="A8059" s="4"/>
      <c r="B8059" s="4"/>
    </row>
    <row r="8060" spans="1:2" x14ac:dyDescent="0.15">
      <c r="A8060" s="4"/>
      <c r="B8060" s="4"/>
    </row>
    <row r="8061" spans="1:2" x14ac:dyDescent="0.15">
      <c r="A8061" s="4"/>
      <c r="B8061" s="4"/>
    </row>
    <row r="8062" spans="1:2" x14ac:dyDescent="0.15">
      <c r="A8062" s="4"/>
      <c r="B8062" s="4"/>
    </row>
    <row r="8063" spans="1:2" x14ac:dyDescent="0.15">
      <c r="A8063" s="4"/>
      <c r="B8063" s="4"/>
    </row>
    <row r="8064" spans="1:2" x14ac:dyDescent="0.15">
      <c r="A8064" s="4"/>
      <c r="B8064" s="4"/>
    </row>
    <row r="8065" spans="1:2" x14ac:dyDescent="0.15">
      <c r="A8065" s="4"/>
      <c r="B8065" s="4"/>
    </row>
    <row r="8066" spans="1:2" x14ac:dyDescent="0.15">
      <c r="A8066" s="4"/>
      <c r="B8066" s="4"/>
    </row>
    <row r="8067" spans="1:2" x14ac:dyDescent="0.15">
      <c r="A8067" s="4"/>
      <c r="B8067" s="4"/>
    </row>
    <row r="8068" spans="1:2" x14ac:dyDescent="0.15">
      <c r="A8068" s="4"/>
      <c r="B8068" s="4"/>
    </row>
    <row r="8069" spans="1:2" x14ac:dyDescent="0.15">
      <c r="A8069" s="4"/>
      <c r="B8069" s="4"/>
    </row>
    <row r="8070" spans="1:2" x14ac:dyDescent="0.15">
      <c r="A8070" s="4"/>
      <c r="B8070" s="4"/>
    </row>
    <row r="8071" spans="1:2" x14ac:dyDescent="0.15">
      <c r="A8071" s="4"/>
      <c r="B8071" s="4"/>
    </row>
    <row r="8072" spans="1:2" x14ac:dyDescent="0.15">
      <c r="A8072" s="4"/>
      <c r="B8072" s="4"/>
    </row>
    <row r="8073" spans="1:2" x14ac:dyDescent="0.15">
      <c r="A8073" s="4"/>
      <c r="B8073" s="4"/>
    </row>
    <row r="8074" spans="1:2" x14ac:dyDescent="0.15">
      <c r="A8074" s="4"/>
      <c r="B8074" s="4"/>
    </row>
    <row r="8075" spans="1:2" x14ac:dyDescent="0.15">
      <c r="A8075" s="4"/>
      <c r="B8075" s="4"/>
    </row>
    <row r="8076" spans="1:2" x14ac:dyDescent="0.15">
      <c r="A8076" s="4"/>
      <c r="B8076" s="4"/>
    </row>
    <row r="8077" spans="1:2" x14ac:dyDescent="0.15">
      <c r="A8077" s="4"/>
      <c r="B8077" s="4"/>
    </row>
    <row r="8078" spans="1:2" x14ac:dyDescent="0.15">
      <c r="A8078" s="4"/>
      <c r="B8078" s="4"/>
    </row>
    <row r="8079" spans="1:2" x14ac:dyDescent="0.15">
      <c r="A8079" s="4"/>
      <c r="B8079" s="4"/>
    </row>
    <row r="8080" spans="1:2" x14ac:dyDescent="0.15">
      <c r="A8080" s="4"/>
      <c r="B8080" s="4"/>
    </row>
    <row r="8081" spans="1:2" x14ac:dyDescent="0.15">
      <c r="A8081" s="4"/>
      <c r="B8081" s="4"/>
    </row>
    <row r="8082" spans="1:2" x14ac:dyDescent="0.15">
      <c r="A8082" s="4"/>
      <c r="B8082" s="4"/>
    </row>
    <row r="8083" spans="1:2" x14ac:dyDescent="0.15">
      <c r="A8083" s="4"/>
      <c r="B8083" s="4"/>
    </row>
    <row r="8084" spans="1:2" x14ac:dyDescent="0.15">
      <c r="A8084" s="4"/>
      <c r="B8084" s="4"/>
    </row>
    <row r="8085" spans="1:2" x14ac:dyDescent="0.15">
      <c r="A8085" s="4"/>
      <c r="B8085" s="4"/>
    </row>
    <row r="8086" spans="1:2" x14ac:dyDescent="0.15">
      <c r="A8086" s="4"/>
      <c r="B8086" s="4"/>
    </row>
    <row r="8087" spans="1:2" x14ac:dyDescent="0.15">
      <c r="A8087" s="4"/>
      <c r="B8087" s="4"/>
    </row>
    <row r="8088" spans="1:2" x14ac:dyDescent="0.15">
      <c r="A8088" s="4"/>
      <c r="B8088" s="4"/>
    </row>
    <row r="8089" spans="1:2" x14ac:dyDescent="0.15">
      <c r="A8089" s="4"/>
      <c r="B8089" s="4"/>
    </row>
    <row r="8090" spans="1:2" x14ac:dyDescent="0.15">
      <c r="A8090" s="4"/>
      <c r="B8090" s="4"/>
    </row>
    <row r="8091" spans="1:2" x14ac:dyDescent="0.15">
      <c r="A8091" s="4"/>
      <c r="B8091" s="4"/>
    </row>
    <row r="8092" spans="1:2" x14ac:dyDescent="0.15">
      <c r="A8092" s="4"/>
      <c r="B8092" s="4"/>
    </row>
    <row r="8093" spans="1:2" x14ac:dyDescent="0.15">
      <c r="A8093" s="4"/>
      <c r="B8093" s="4"/>
    </row>
    <row r="8094" spans="1:2" x14ac:dyDescent="0.15">
      <c r="A8094" s="4"/>
      <c r="B8094" s="4"/>
    </row>
    <row r="8095" spans="1:2" x14ac:dyDescent="0.15">
      <c r="A8095" s="4"/>
      <c r="B8095" s="4"/>
    </row>
    <row r="8096" spans="1:2" x14ac:dyDescent="0.15">
      <c r="A8096" s="4"/>
      <c r="B8096" s="4"/>
    </row>
    <row r="8097" spans="1:2" x14ac:dyDescent="0.15">
      <c r="A8097" s="4"/>
      <c r="B8097" s="4"/>
    </row>
    <row r="8098" spans="1:2" x14ac:dyDescent="0.15">
      <c r="A8098" s="4"/>
      <c r="B8098" s="4"/>
    </row>
    <row r="8099" spans="1:2" x14ac:dyDescent="0.15">
      <c r="A8099" s="4"/>
      <c r="B8099" s="4"/>
    </row>
    <row r="8100" spans="1:2" x14ac:dyDescent="0.15">
      <c r="A8100" s="4"/>
      <c r="B8100" s="4"/>
    </row>
    <row r="8101" spans="1:2" x14ac:dyDescent="0.15">
      <c r="A8101" s="4"/>
      <c r="B8101" s="4"/>
    </row>
    <row r="8102" spans="1:2" x14ac:dyDescent="0.15">
      <c r="A8102" s="4"/>
      <c r="B8102" s="4"/>
    </row>
    <row r="8103" spans="1:2" x14ac:dyDescent="0.15">
      <c r="A8103" s="4"/>
      <c r="B8103" s="4"/>
    </row>
    <row r="8104" spans="1:2" x14ac:dyDescent="0.15">
      <c r="A8104" s="4"/>
      <c r="B8104" s="4"/>
    </row>
    <row r="8105" spans="1:2" x14ac:dyDescent="0.15">
      <c r="A8105" s="4"/>
      <c r="B8105" s="4"/>
    </row>
    <row r="8106" spans="1:2" x14ac:dyDescent="0.15">
      <c r="A8106" s="4"/>
      <c r="B8106" s="4"/>
    </row>
    <row r="8107" spans="1:2" x14ac:dyDescent="0.15">
      <c r="A8107" s="4"/>
      <c r="B8107" s="4"/>
    </row>
    <row r="8108" spans="1:2" x14ac:dyDescent="0.15">
      <c r="A8108" s="4"/>
      <c r="B8108" s="4"/>
    </row>
    <row r="8109" spans="1:2" x14ac:dyDescent="0.15">
      <c r="A8109" s="4"/>
      <c r="B8109" s="4"/>
    </row>
    <row r="8110" spans="1:2" x14ac:dyDescent="0.15">
      <c r="A8110" s="4"/>
      <c r="B8110" s="4"/>
    </row>
    <row r="8111" spans="1:2" x14ac:dyDescent="0.15">
      <c r="A8111" s="4"/>
      <c r="B8111" s="4"/>
    </row>
    <row r="8112" spans="1:2" x14ac:dyDescent="0.15">
      <c r="A8112" s="4"/>
      <c r="B8112" s="4"/>
    </row>
    <row r="8113" spans="1:2" x14ac:dyDescent="0.15">
      <c r="A8113" s="4"/>
      <c r="B8113" s="4"/>
    </row>
    <row r="8114" spans="1:2" x14ac:dyDescent="0.15">
      <c r="A8114" s="4"/>
      <c r="B8114" s="4"/>
    </row>
    <row r="8115" spans="1:2" x14ac:dyDescent="0.15">
      <c r="A8115" s="4"/>
      <c r="B8115" s="4"/>
    </row>
    <row r="8116" spans="1:2" x14ac:dyDescent="0.15">
      <c r="A8116" s="4"/>
      <c r="B8116" s="4"/>
    </row>
    <row r="8117" spans="1:2" x14ac:dyDescent="0.15">
      <c r="A8117" s="4"/>
      <c r="B8117" s="4"/>
    </row>
    <row r="8118" spans="1:2" x14ac:dyDescent="0.15">
      <c r="A8118" s="4"/>
      <c r="B8118" s="4"/>
    </row>
    <row r="8119" spans="1:2" x14ac:dyDescent="0.15">
      <c r="A8119" s="4"/>
      <c r="B8119" s="4"/>
    </row>
    <row r="8120" spans="1:2" x14ac:dyDescent="0.15">
      <c r="A8120" s="4"/>
      <c r="B8120" s="4"/>
    </row>
    <row r="8121" spans="1:2" x14ac:dyDescent="0.15">
      <c r="A8121" s="4"/>
      <c r="B8121" s="4"/>
    </row>
    <row r="8122" spans="1:2" x14ac:dyDescent="0.15">
      <c r="A8122" s="4"/>
      <c r="B8122" s="4"/>
    </row>
    <row r="8123" spans="1:2" x14ac:dyDescent="0.15">
      <c r="A8123" s="4"/>
      <c r="B8123" s="4"/>
    </row>
    <row r="8124" spans="1:2" x14ac:dyDescent="0.15">
      <c r="A8124" s="4"/>
      <c r="B8124" s="4"/>
    </row>
    <row r="8125" spans="1:2" x14ac:dyDescent="0.15">
      <c r="A8125" s="4"/>
      <c r="B8125" s="4"/>
    </row>
    <row r="8126" spans="1:2" x14ac:dyDescent="0.15">
      <c r="A8126" s="4"/>
      <c r="B8126" s="4"/>
    </row>
    <row r="8127" spans="1:2" x14ac:dyDescent="0.15">
      <c r="A8127" s="4"/>
      <c r="B8127" s="4"/>
    </row>
    <row r="8128" spans="1:2" x14ac:dyDescent="0.15">
      <c r="A8128" s="4"/>
      <c r="B8128" s="4"/>
    </row>
    <row r="8129" spans="1:2" x14ac:dyDescent="0.15">
      <c r="A8129" s="4"/>
      <c r="B8129" s="4"/>
    </row>
    <row r="8130" spans="1:2" x14ac:dyDescent="0.15">
      <c r="A8130" s="4"/>
      <c r="B8130" s="4"/>
    </row>
    <row r="8131" spans="1:2" x14ac:dyDescent="0.15">
      <c r="A8131" s="4"/>
      <c r="B8131" s="4"/>
    </row>
    <row r="8132" spans="1:2" x14ac:dyDescent="0.15">
      <c r="A8132" s="4"/>
      <c r="B8132" s="4"/>
    </row>
    <row r="8133" spans="1:2" x14ac:dyDescent="0.15">
      <c r="A8133" s="4"/>
      <c r="B8133" s="4"/>
    </row>
    <row r="8134" spans="1:2" x14ac:dyDescent="0.15">
      <c r="A8134" s="4"/>
      <c r="B8134" s="4"/>
    </row>
    <row r="8135" spans="1:2" x14ac:dyDescent="0.15">
      <c r="A8135" s="4"/>
      <c r="B8135" s="4"/>
    </row>
    <row r="8136" spans="1:2" x14ac:dyDescent="0.15">
      <c r="A8136" s="4"/>
      <c r="B8136" s="4"/>
    </row>
    <row r="8137" spans="1:2" x14ac:dyDescent="0.15">
      <c r="A8137" s="4"/>
      <c r="B8137" s="4"/>
    </row>
    <row r="8138" spans="1:2" x14ac:dyDescent="0.15">
      <c r="A8138" s="4"/>
      <c r="B8138" s="4"/>
    </row>
    <row r="8139" spans="1:2" x14ac:dyDescent="0.15">
      <c r="A8139" s="4"/>
      <c r="B8139" s="4"/>
    </row>
    <row r="8140" spans="1:2" x14ac:dyDescent="0.15">
      <c r="A8140" s="4"/>
      <c r="B8140" s="4"/>
    </row>
    <row r="8141" spans="1:2" x14ac:dyDescent="0.15">
      <c r="A8141" s="4"/>
      <c r="B8141" s="4"/>
    </row>
    <row r="8142" spans="1:2" x14ac:dyDescent="0.15">
      <c r="A8142" s="4"/>
      <c r="B8142" s="4"/>
    </row>
    <row r="8143" spans="1:2" x14ac:dyDescent="0.15">
      <c r="A8143" s="4"/>
      <c r="B8143" s="4"/>
    </row>
    <row r="8144" spans="1:2" x14ac:dyDescent="0.15">
      <c r="A8144" s="4"/>
      <c r="B8144" s="4"/>
    </row>
    <row r="8145" spans="1:2" x14ac:dyDescent="0.15">
      <c r="A8145" s="4"/>
      <c r="B8145" s="4"/>
    </row>
    <row r="8146" spans="1:2" x14ac:dyDescent="0.15">
      <c r="A8146" s="4"/>
      <c r="B8146" s="4"/>
    </row>
    <row r="8147" spans="1:2" x14ac:dyDescent="0.15">
      <c r="A8147" s="4"/>
      <c r="B8147" s="4"/>
    </row>
    <row r="8148" spans="1:2" x14ac:dyDescent="0.15">
      <c r="A8148" s="4"/>
      <c r="B8148" s="4"/>
    </row>
    <row r="8149" spans="1:2" x14ac:dyDescent="0.15">
      <c r="A8149" s="4"/>
      <c r="B8149" s="4"/>
    </row>
    <row r="8150" spans="1:2" x14ac:dyDescent="0.15">
      <c r="A8150" s="4"/>
      <c r="B8150" s="4"/>
    </row>
    <row r="8151" spans="1:2" x14ac:dyDescent="0.15">
      <c r="A8151" s="4"/>
      <c r="B8151" s="4"/>
    </row>
    <row r="8152" spans="1:2" x14ac:dyDescent="0.15">
      <c r="A8152" s="4"/>
      <c r="B8152" s="4"/>
    </row>
    <row r="8153" spans="1:2" x14ac:dyDescent="0.15">
      <c r="A8153" s="4"/>
      <c r="B8153" s="4"/>
    </row>
    <row r="8154" spans="1:2" x14ac:dyDescent="0.15">
      <c r="A8154" s="4"/>
      <c r="B8154" s="4"/>
    </row>
    <row r="8155" spans="1:2" x14ac:dyDescent="0.15">
      <c r="A8155" s="4"/>
      <c r="B8155" s="4"/>
    </row>
    <row r="8156" spans="1:2" x14ac:dyDescent="0.15">
      <c r="A8156" s="4"/>
      <c r="B8156" s="4"/>
    </row>
    <row r="8157" spans="1:2" x14ac:dyDescent="0.15">
      <c r="A8157" s="4"/>
      <c r="B8157" s="4"/>
    </row>
    <row r="8158" spans="1:2" x14ac:dyDescent="0.15">
      <c r="A8158" s="4"/>
      <c r="B8158" s="4"/>
    </row>
    <row r="8159" spans="1:2" x14ac:dyDescent="0.15">
      <c r="A8159" s="4"/>
      <c r="B8159" s="4"/>
    </row>
    <row r="8160" spans="1:2" x14ac:dyDescent="0.15">
      <c r="A8160" s="4"/>
      <c r="B8160" s="4"/>
    </row>
    <row r="8161" spans="1:2" x14ac:dyDescent="0.15">
      <c r="A8161" s="4"/>
      <c r="B8161" s="4"/>
    </row>
    <row r="8162" spans="1:2" x14ac:dyDescent="0.15">
      <c r="A8162" s="4"/>
      <c r="B8162" s="4"/>
    </row>
    <row r="8163" spans="1:2" x14ac:dyDescent="0.15">
      <c r="A8163" s="4"/>
      <c r="B8163" s="4"/>
    </row>
    <row r="8164" spans="1:2" x14ac:dyDescent="0.15">
      <c r="A8164" s="4"/>
      <c r="B8164" s="4"/>
    </row>
    <row r="8165" spans="1:2" x14ac:dyDescent="0.15">
      <c r="A8165" s="4"/>
      <c r="B8165" s="4"/>
    </row>
    <row r="8166" spans="1:2" x14ac:dyDescent="0.15">
      <c r="A8166" s="4"/>
      <c r="B8166" s="4"/>
    </row>
    <row r="8167" spans="1:2" x14ac:dyDescent="0.15">
      <c r="A8167" s="4"/>
      <c r="B8167" s="4"/>
    </row>
    <row r="8168" spans="1:2" x14ac:dyDescent="0.15">
      <c r="A8168" s="4"/>
      <c r="B8168" s="4"/>
    </row>
    <row r="8169" spans="1:2" x14ac:dyDescent="0.15">
      <c r="A8169" s="4"/>
      <c r="B8169" s="4"/>
    </row>
    <row r="8170" spans="1:2" x14ac:dyDescent="0.15">
      <c r="A8170" s="4"/>
      <c r="B8170" s="4"/>
    </row>
    <row r="8171" spans="1:2" x14ac:dyDescent="0.15">
      <c r="A8171" s="4"/>
      <c r="B8171" s="4"/>
    </row>
    <row r="8172" spans="1:2" x14ac:dyDescent="0.15">
      <c r="A8172" s="4"/>
      <c r="B8172" s="4"/>
    </row>
    <row r="8173" spans="1:2" x14ac:dyDescent="0.15">
      <c r="A8173" s="4"/>
      <c r="B8173" s="4"/>
    </row>
    <row r="8174" spans="1:2" x14ac:dyDescent="0.15">
      <c r="A8174" s="4"/>
      <c r="B8174" s="4"/>
    </row>
    <row r="8175" spans="1:2" x14ac:dyDescent="0.15">
      <c r="A8175" s="4"/>
      <c r="B8175" s="4"/>
    </row>
    <row r="8176" spans="1:2" x14ac:dyDescent="0.15">
      <c r="A8176" s="4"/>
      <c r="B8176" s="4"/>
    </row>
    <row r="8177" spans="1:2" x14ac:dyDescent="0.15">
      <c r="A8177" s="4"/>
      <c r="B8177" s="4"/>
    </row>
    <row r="8178" spans="1:2" x14ac:dyDescent="0.15">
      <c r="A8178" s="4"/>
      <c r="B8178" s="4"/>
    </row>
    <row r="8179" spans="1:2" x14ac:dyDescent="0.15">
      <c r="A8179" s="4"/>
      <c r="B8179" s="4"/>
    </row>
    <row r="8180" spans="1:2" x14ac:dyDescent="0.15">
      <c r="A8180" s="4"/>
      <c r="B8180" s="4"/>
    </row>
    <row r="8181" spans="1:2" x14ac:dyDescent="0.15">
      <c r="A8181" s="4"/>
      <c r="B8181" s="4"/>
    </row>
    <row r="8182" spans="1:2" x14ac:dyDescent="0.15">
      <c r="A8182" s="4"/>
      <c r="B8182" s="4"/>
    </row>
    <row r="8183" spans="1:2" x14ac:dyDescent="0.15">
      <c r="A8183" s="4"/>
      <c r="B8183" s="4"/>
    </row>
    <row r="8184" spans="1:2" x14ac:dyDescent="0.15">
      <c r="A8184" s="4"/>
      <c r="B8184" s="4"/>
    </row>
    <row r="8185" spans="1:2" x14ac:dyDescent="0.15">
      <c r="A8185" s="4"/>
      <c r="B8185" s="4"/>
    </row>
    <row r="8186" spans="1:2" x14ac:dyDescent="0.15">
      <c r="A8186" s="4"/>
      <c r="B8186" s="4"/>
    </row>
    <row r="8187" spans="1:2" x14ac:dyDescent="0.15">
      <c r="A8187" s="4"/>
      <c r="B8187" s="4"/>
    </row>
    <row r="8188" spans="1:2" x14ac:dyDescent="0.15">
      <c r="A8188" s="4"/>
      <c r="B8188" s="4"/>
    </row>
    <row r="8189" spans="1:2" x14ac:dyDescent="0.15">
      <c r="A8189" s="4"/>
      <c r="B8189" s="4"/>
    </row>
    <row r="8190" spans="1:2" x14ac:dyDescent="0.15">
      <c r="A8190" s="4"/>
      <c r="B8190" s="4"/>
    </row>
    <row r="8191" spans="1:2" x14ac:dyDescent="0.15">
      <c r="A8191" s="4"/>
      <c r="B8191" s="4"/>
    </row>
    <row r="8192" spans="1:2" x14ac:dyDescent="0.15">
      <c r="A8192" s="4"/>
      <c r="B8192" s="4"/>
    </row>
    <row r="8193" spans="1:2" x14ac:dyDescent="0.15">
      <c r="A8193" s="4"/>
      <c r="B8193" s="4"/>
    </row>
    <row r="8194" spans="1:2" x14ac:dyDescent="0.15">
      <c r="A8194" s="4"/>
      <c r="B8194" s="4"/>
    </row>
    <row r="8195" spans="1:2" x14ac:dyDescent="0.15">
      <c r="A8195" s="4"/>
      <c r="B8195" s="4"/>
    </row>
    <row r="8196" spans="1:2" x14ac:dyDescent="0.15">
      <c r="A8196" s="4"/>
      <c r="B8196" s="4"/>
    </row>
    <row r="8197" spans="1:2" x14ac:dyDescent="0.15">
      <c r="A8197" s="4"/>
      <c r="B8197" s="4"/>
    </row>
    <row r="8198" spans="1:2" x14ac:dyDescent="0.15">
      <c r="A8198" s="4"/>
      <c r="B8198" s="4"/>
    </row>
    <row r="8199" spans="1:2" x14ac:dyDescent="0.15">
      <c r="A8199" s="4"/>
      <c r="B8199" s="4"/>
    </row>
    <row r="8200" spans="1:2" x14ac:dyDescent="0.15">
      <c r="A8200" s="4"/>
      <c r="B8200" s="4"/>
    </row>
    <row r="8201" spans="1:2" x14ac:dyDescent="0.15">
      <c r="A8201" s="4"/>
      <c r="B8201" s="4"/>
    </row>
    <row r="8202" spans="1:2" x14ac:dyDescent="0.15">
      <c r="A8202" s="4"/>
      <c r="B8202" s="4"/>
    </row>
    <row r="8203" spans="1:2" x14ac:dyDescent="0.15">
      <c r="A8203" s="4"/>
      <c r="B8203" s="4"/>
    </row>
    <row r="8204" spans="1:2" x14ac:dyDescent="0.15">
      <c r="A8204" s="4"/>
      <c r="B8204" s="4"/>
    </row>
    <row r="8205" spans="1:2" x14ac:dyDescent="0.15">
      <c r="A8205" s="4"/>
      <c r="B8205" s="4"/>
    </row>
    <row r="8206" spans="1:2" x14ac:dyDescent="0.15">
      <c r="A8206" s="4"/>
      <c r="B8206" s="4"/>
    </row>
    <row r="8207" spans="1:2" x14ac:dyDescent="0.15">
      <c r="A8207" s="4"/>
      <c r="B8207" s="4"/>
    </row>
    <row r="8208" spans="1:2" x14ac:dyDescent="0.15">
      <c r="A8208" s="4"/>
      <c r="B8208" s="4"/>
    </row>
    <row r="8209" spans="1:2" x14ac:dyDescent="0.15">
      <c r="A8209" s="4"/>
      <c r="B8209" s="4"/>
    </row>
    <row r="8210" spans="1:2" x14ac:dyDescent="0.15">
      <c r="A8210" s="4"/>
      <c r="B8210" s="4"/>
    </row>
    <row r="8211" spans="1:2" x14ac:dyDescent="0.15">
      <c r="A8211" s="4"/>
      <c r="B8211" s="4"/>
    </row>
    <row r="8212" spans="1:2" x14ac:dyDescent="0.15">
      <c r="A8212" s="4"/>
      <c r="B8212" s="4"/>
    </row>
    <row r="8213" spans="1:2" x14ac:dyDescent="0.15">
      <c r="A8213" s="4"/>
      <c r="B8213" s="4"/>
    </row>
    <row r="8214" spans="1:2" x14ac:dyDescent="0.15">
      <c r="A8214" s="4"/>
      <c r="B8214" s="4"/>
    </row>
    <row r="8215" spans="1:2" x14ac:dyDescent="0.15">
      <c r="A8215" s="4"/>
      <c r="B8215" s="4"/>
    </row>
    <row r="8216" spans="1:2" x14ac:dyDescent="0.15">
      <c r="A8216" s="4"/>
      <c r="B8216" s="4"/>
    </row>
    <row r="8217" spans="1:2" x14ac:dyDescent="0.15">
      <c r="A8217" s="4"/>
      <c r="B8217" s="4"/>
    </row>
    <row r="8218" spans="1:2" x14ac:dyDescent="0.15">
      <c r="A8218" s="4"/>
      <c r="B8218" s="4"/>
    </row>
    <row r="8219" spans="1:2" x14ac:dyDescent="0.15">
      <c r="A8219" s="4"/>
      <c r="B8219" s="4"/>
    </row>
    <row r="8220" spans="1:2" x14ac:dyDescent="0.15">
      <c r="A8220" s="4"/>
      <c r="B8220" s="4"/>
    </row>
    <row r="8221" spans="1:2" x14ac:dyDescent="0.15">
      <c r="A8221" s="4"/>
      <c r="B8221" s="4"/>
    </row>
    <row r="8222" spans="1:2" x14ac:dyDescent="0.15">
      <c r="A8222" s="4"/>
      <c r="B8222" s="4"/>
    </row>
    <row r="8223" spans="1:2" x14ac:dyDescent="0.15">
      <c r="A8223" s="4"/>
      <c r="B8223" s="4"/>
    </row>
    <row r="8224" spans="1:2" x14ac:dyDescent="0.15">
      <c r="A8224" s="4"/>
      <c r="B8224" s="4"/>
    </row>
    <row r="8225" spans="1:2" x14ac:dyDescent="0.15">
      <c r="A8225" s="4"/>
      <c r="B8225" s="4"/>
    </row>
    <row r="8226" spans="1:2" x14ac:dyDescent="0.15">
      <c r="A8226" s="4"/>
      <c r="B8226" s="4"/>
    </row>
    <row r="8227" spans="1:2" x14ac:dyDescent="0.15">
      <c r="A8227" s="4"/>
      <c r="B8227" s="4"/>
    </row>
    <row r="8228" spans="1:2" x14ac:dyDescent="0.15">
      <c r="A8228" s="4"/>
      <c r="B8228" s="4"/>
    </row>
    <row r="8229" spans="1:2" x14ac:dyDescent="0.15">
      <c r="A8229" s="4"/>
      <c r="B8229" s="4"/>
    </row>
    <row r="8230" spans="1:2" x14ac:dyDescent="0.15">
      <c r="A8230" s="4"/>
      <c r="B8230" s="4"/>
    </row>
    <row r="8231" spans="1:2" x14ac:dyDescent="0.15">
      <c r="A8231" s="4"/>
      <c r="B8231" s="4"/>
    </row>
    <row r="8232" spans="1:2" x14ac:dyDescent="0.15">
      <c r="A8232" s="4"/>
      <c r="B8232" s="4"/>
    </row>
    <row r="8233" spans="1:2" x14ac:dyDescent="0.15">
      <c r="A8233" s="4"/>
      <c r="B8233" s="4"/>
    </row>
    <row r="8234" spans="1:2" x14ac:dyDescent="0.15">
      <c r="A8234" s="4"/>
      <c r="B8234" s="4"/>
    </row>
    <row r="8235" spans="1:2" x14ac:dyDescent="0.15">
      <c r="A8235" s="4"/>
      <c r="B8235" s="4"/>
    </row>
    <row r="8236" spans="1:2" x14ac:dyDescent="0.15">
      <c r="A8236" s="4"/>
      <c r="B8236" s="4"/>
    </row>
    <row r="8237" spans="1:2" x14ac:dyDescent="0.15">
      <c r="A8237" s="4"/>
      <c r="B8237" s="4"/>
    </row>
    <row r="8238" spans="1:2" x14ac:dyDescent="0.15">
      <c r="A8238" s="4"/>
      <c r="B8238" s="4"/>
    </row>
    <row r="8239" spans="1:2" x14ac:dyDescent="0.15">
      <c r="A8239" s="4"/>
      <c r="B8239" s="4"/>
    </row>
    <row r="8240" spans="1:2" x14ac:dyDescent="0.15">
      <c r="A8240" s="4"/>
      <c r="B8240" s="4"/>
    </row>
    <row r="8241" spans="1:2" x14ac:dyDescent="0.15">
      <c r="A8241" s="4"/>
      <c r="B8241" s="4"/>
    </row>
    <row r="8242" spans="1:2" x14ac:dyDescent="0.15">
      <c r="A8242" s="4"/>
      <c r="B8242" s="4"/>
    </row>
    <row r="8243" spans="1:2" x14ac:dyDescent="0.15">
      <c r="A8243" s="4"/>
      <c r="B8243" s="4"/>
    </row>
    <row r="8244" spans="1:2" x14ac:dyDescent="0.15">
      <c r="A8244" s="4"/>
      <c r="B8244" s="4"/>
    </row>
    <row r="8245" spans="1:2" x14ac:dyDescent="0.15">
      <c r="A8245" s="4"/>
      <c r="B8245" s="4"/>
    </row>
    <row r="8246" spans="1:2" x14ac:dyDescent="0.15">
      <c r="A8246" s="4"/>
      <c r="B8246" s="4"/>
    </row>
    <row r="8247" spans="1:2" x14ac:dyDescent="0.15">
      <c r="A8247" s="4"/>
      <c r="B8247" s="4"/>
    </row>
    <row r="8248" spans="1:2" x14ac:dyDescent="0.15">
      <c r="A8248" s="4"/>
      <c r="B8248" s="4"/>
    </row>
    <row r="8249" spans="1:2" x14ac:dyDescent="0.15">
      <c r="A8249" s="4"/>
      <c r="B8249" s="4"/>
    </row>
    <row r="8250" spans="1:2" x14ac:dyDescent="0.15">
      <c r="A8250" s="4"/>
      <c r="B8250" s="4"/>
    </row>
    <row r="8251" spans="1:2" x14ac:dyDescent="0.15">
      <c r="A8251" s="4"/>
      <c r="B8251" s="4"/>
    </row>
    <row r="8252" spans="1:2" x14ac:dyDescent="0.15">
      <c r="A8252" s="4"/>
      <c r="B8252" s="4"/>
    </row>
    <row r="8253" spans="1:2" x14ac:dyDescent="0.15">
      <c r="A8253" s="4"/>
      <c r="B8253" s="4"/>
    </row>
    <row r="8254" spans="1:2" x14ac:dyDescent="0.15">
      <c r="A8254" s="4"/>
      <c r="B8254" s="4"/>
    </row>
    <row r="8255" spans="1:2" x14ac:dyDescent="0.15">
      <c r="A8255" s="4"/>
      <c r="B8255" s="4"/>
    </row>
    <row r="8256" spans="1:2" x14ac:dyDescent="0.15">
      <c r="A8256" s="4"/>
      <c r="B8256" s="4"/>
    </row>
    <row r="8257" spans="1:2" x14ac:dyDescent="0.15">
      <c r="A8257" s="4"/>
      <c r="B8257" s="4"/>
    </row>
    <row r="8258" spans="1:2" x14ac:dyDescent="0.15">
      <c r="A8258" s="4"/>
      <c r="B8258" s="4"/>
    </row>
    <row r="8259" spans="1:2" x14ac:dyDescent="0.15">
      <c r="A8259" s="4"/>
      <c r="B8259" s="4"/>
    </row>
    <row r="8260" spans="1:2" x14ac:dyDescent="0.15">
      <c r="A8260" s="4"/>
      <c r="B8260" s="4"/>
    </row>
    <row r="8261" spans="1:2" x14ac:dyDescent="0.15">
      <c r="A8261" s="4"/>
      <c r="B8261" s="4"/>
    </row>
    <row r="8262" spans="1:2" x14ac:dyDescent="0.15">
      <c r="A8262" s="4"/>
      <c r="B8262" s="4"/>
    </row>
    <row r="8263" spans="1:2" x14ac:dyDescent="0.15">
      <c r="A8263" s="4"/>
      <c r="B8263" s="4"/>
    </row>
    <row r="8264" spans="1:2" x14ac:dyDescent="0.15">
      <c r="A8264" s="4"/>
      <c r="B8264" s="4"/>
    </row>
    <row r="8265" spans="1:2" x14ac:dyDescent="0.15">
      <c r="A8265" s="4"/>
      <c r="B8265" s="4"/>
    </row>
    <row r="8266" spans="1:2" x14ac:dyDescent="0.15">
      <c r="A8266" s="4"/>
      <c r="B8266" s="4"/>
    </row>
    <row r="8267" spans="1:2" x14ac:dyDescent="0.15">
      <c r="A8267" s="4"/>
      <c r="B8267" s="4"/>
    </row>
    <row r="8268" spans="1:2" x14ac:dyDescent="0.15">
      <c r="A8268" s="4"/>
      <c r="B8268" s="4"/>
    </row>
    <row r="8269" spans="1:2" x14ac:dyDescent="0.15">
      <c r="A8269" s="4"/>
      <c r="B8269" s="4"/>
    </row>
    <row r="8270" spans="1:2" x14ac:dyDescent="0.15">
      <c r="A8270" s="4"/>
      <c r="B8270" s="4"/>
    </row>
    <row r="8271" spans="1:2" x14ac:dyDescent="0.15">
      <c r="A8271" s="4"/>
      <c r="B8271" s="4"/>
    </row>
    <row r="8272" spans="1:2" x14ac:dyDescent="0.15">
      <c r="A8272" s="4"/>
      <c r="B8272" s="4"/>
    </row>
    <row r="8273" spans="1:2" x14ac:dyDescent="0.15">
      <c r="A8273" s="4"/>
      <c r="B8273" s="4"/>
    </row>
    <row r="8274" spans="1:2" x14ac:dyDescent="0.15">
      <c r="A8274" s="4"/>
      <c r="B8274" s="4"/>
    </row>
    <row r="8275" spans="1:2" x14ac:dyDescent="0.15">
      <c r="A8275" s="4"/>
      <c r="B8275" s="4"/>
    </row>
    <row r="8276" spans="1:2" x14ac:dyDescent="0.15">
      <c r="A8276" s="4"/>
      <c r="B8276" s="4"/>
    </row>
    <row r="8277" spans="1:2" x14ac:dyDescent="0.15">
      <c r="A8277" s="4"/>
      <c r="B8277" s="4"/>
    </row>
    <row r="8278" spans="1:2" x14ac:dyDescent="0.15">
      <c r="A8278" s="4"/>
      <c r="B8278" s="4"/>
    </row>
    <row r="8279" spans="1:2" x14ac:dyDescent="0.15">
      <c r="A8279" s="4"/>
      <c r="B8279" s="4"/>
    </row>
    <row r="8280" spans="1:2" x14ac:dyDescent="0.15">
      <c r="A8280" s="4"/>
      <c r="B8280" s="4"/>
    </row>
    <row r="8281" spans="1:2" x14ac:dyDescent="0.15">
      <c r="A8281" s="4"/>
      <c r="B8281" s="4"/>
    </row>
    <row r="8282" spans="1:2" x14ac:dyDescent="0.15">
      <c r="A8282" s="4"/>
      <c r="B8282" s="4"/>
    </row>
    <row r="8283" spans="1:2" x14ac:dyDescent="0.15">
      <c r="A8283" s="4"/>
      <c r="B8283" s="4"/>
    </row>
    <row r="8284" spans="1:2" x14ac:dyDescent="0.15">
      <c r="A8284" s="4"/>
      <c r="B8284" s="4"/>
    </row>
    <row r="8285" spans="1:2" x14ac:dyDescent="0.15">
      <c r="A8285" s="4"/>
      <c r="B8285" s="4"/>
    </row>
    <row r="8286" spans="1:2" x14ac:dyDescent="0.15">
      <c r="A8286" s="4"/>
      <c r="B8286" s="4"/>
    </row>
    <row r="8287" spans="1:2" x14ac:dyDescent="0.15">
      <c r="A8287" s="4"/>
      <c r="B8287" s="4"/>
    </row>
    <row r="8288" spans="1:2" x14ac:dyDescent="0.15">
      <c r="A8288" s="4"/>
      <c r="B8288" s="4"/>
    </row>
    <row r="8289" spans="1:2" x14ac:dyDescent="0.15">
      <c r="A8289" s="4"/>
      <c r="B8289" s="4"/>
    </row>
    <row r="8290" spans="1:2" x14ac:dyDescent="0.15">
      <c r="A8290" s="4"/>
      <c r="B8290" s="4"/>
    </row>
    <row r="8291" spans="1:2" x14ac:dyDescent="0.15">
      <c r="A8291" s="4"/>
      <c r="B8291" s="4"/>
    </row>
    <row r="8292" spans="1:2" x14ac:dyDescent="0.15">
      <c r="A8292" s="4"/>
      <c r="B8292" s="4"/>
    </row>
    <row r="8293" spans="1:2" x14ac:dyDescent="0.15">
      <c r="A8293" s="4"/>
      <c r="B8293" s="4"/>
    </row>
    <row r="8294" spans="1:2" x14ac:dyDescent="0.15">
      <c r="A8294" s="4"/>
      <c r="B8294" s="4"/>
    </row>
    <row r="8295" spans="1:2" x14ac:dyDescent="0.15">
      <c r="A8295" s="4"/>
      <c r="B8295" s="4"/>
    </row>
    <row r="8296" spans="1:2" x14ac:dyDescent="0.15">
      <c r="A8296" s="4"/>
      <c r="B8296" s="4"/>
    </row>
    <row r="8297" spans="1:2" x14ac:dyDescent="0.15">
      <c r="A8297" s="4"/>
      <c r="B8297" s="4"/>
    </row>
    <row r="8298" spans="1:2" x14ac:dyDescent="0.15">
      <c r="A8298" s="4"/>
      <c r="B8298" s="4"/>
    </row>
    <row r="8299" spans="1:2" x14ac:dyDescent="0.15">
      <c r="A8299" s="4"/>
      <c r="B8299" s="4"/>
    </row>
    <row r="8300" spans="1:2" x14ac:dyDescent="0.15">
      <c r="A8300" s="4"/>
      <c r="B8300" s="4"/>
    </row>
    <row r="8301" spans="1:2" x14ac:dyDescent="0.15">
      <c r="A8301" s="4"/>
      <c r="B8301" s="4"/>
    </row>
    <row r="8302" spans="1:2" x14ac:dyDescent="0.15">
      <c r="A8302" s="4"/>
      <c r="B8302" s="4"/>
    </row>
    <row r="8303" spans="1:2" x14ac:dyDescent="0.15">
      <c r="A8303" s="4"/>
      <c r="B8303" s="4"/>
    </row>
    <row r="8304" spans="1:2" x14ac:dyDescent="0.15">
      <c r="A8304" s="4"/>
      <c r="B8304" s="4"/>
    </row>
    <row r="8305" spans="1:2" x14ac:dyDescent="0.15">
      <c r="A8305" s="4"/>
      <c r="B8305" s="4"/>
    </row>
    <row r="8306" spans="1:2" x14ac:dyDescent="0.15">
      <c r="A8306" s="4"/>
      <c r="B8306" s="4"/>
    </row>
    <row r="8307" spans="1:2" x14ac:dyDescent="0.15">
      <c r="A8307" s="4"/>
      <c r="B8307" s="4"/>
    </row>
    <row r="8308" spans="1:2" x14ac:dyDescent="0.15">
      <c r="A8308" s="4"/>
      <c r="B8308" s="4"/>
    </row>
    <row r="8309" spans="1:2" x14ac:dyDescent="0.15">
      <c r="A8309" s="4"/>
      <c r="B8309" s="4"/>
    </row>
    <row r="8310" spans="1:2" x14ac:dyDescent="0.15">
      <c r="A8310" s="4"/>
      <c r="B8310" s="4"/>
    </row>
    <row r="8311" spans="1:2" x14ac:dyDescent="0.15">
      <c r="A8311" s="4"/>
      <c r="B8311" s="4"/>
    </row>
    <row r="8312" spans="1:2" x14ac:dyDescent="0.15">
      <c r="A8312" s="4"/>
      <c r="B8312" s="4"/>
    </row>
    <row r="8313" spans="1:2" x14ac:dyDescent="0.15">
      <c r="A8313" s="4"/>
      <c r="B8313" s="4"/>
    </row>
    <row r="8314" spans="1:2" x14ac:dyDescent="0.15">
      <c r="A8314" s="4"/>
      <c r="B8314" s="4"/>
    </row>
    <row r="8315" spans="1:2" x14ac:dyDescent="0.15">
      <c r="A8315" s="4"/>
      <c r="B8315" s="4"/>
    </row>
    <row r="8316" spans="1:2" x14ac:dyDescent="0.15">
      <c r="A8316" s="4"/>
      <c r="B8316" s="4"/>
    </row>
    <row r="8317" spans="1:2" x14ac:dyDescent="0.15">
      <c r="A8317" s="4"/>
      <c r="B8317" s="4"/>
    </row>
    <row r="8318" spans="1:2" x14ac:dyDescent="0.15">
      <c r="A8318" s="4"/>
      <c r="B8318" s="4"/>
    </row>
    <row r="8319" spans="1:2" x14ac:dyDescent="0.15">
      <c r="A8319" s="4"/>
      <c r="B8319" s="4"/>
    </row>
    <row r="8320" spans="1:2" x14ac:dyDescent="0.15">
      <c r="A8320" s="4"/>
      <c r="B8320" s="4"/>
    </row>
    <row r="8321" spans="1:2" x14ac:dyDescent="0.15">
      <c r="A8321" s="4"/>
      <c r="B8321" s="4"/>
    </row>
    <row r="8322" spans="1:2" x14ac:dyDescent="0.15">
      <c r="A8322" s="4"/>
      <c r="B8322" s="4"/>
    </row>
    <row r="8323" spans="1:2" x14ac:dyDescent="0.15">
      <c r="A8323" s="4"/>
      <c r="B8323" s="4"/>
    </row>
    <row r="8324" spans="1:2" x14ac:dyDescent="0.15">
      <c r="A8324" s="4"/>
      <c r="B8324" s="4"/>
    </row>
    <row r="8325" spans="1:2" x14ac:dyDescent="0.15">
      <c r="A8325" s="4"/>
      <c r="B8325" s="4"/>
    </row>
    <row r="8326" spans="1:2" x14ac:dyDescent="0.15">
      <c r="A8326" s="4"/>
      <c r="B8326" s="4"/>
    </row>
    <row r="8327" spans="1:2" x14ac:dyDescent="0.15">
      <c r="A8327" s="4"/>
      <c r="B8327" s="4"/>
    </row>
    <row r="8328" spans="1:2" x14ac:dyDescent="0.15">
      <c r="A8328" s="4"/>
      <c r="B8328" s="4"/>
    </row>
    <row r="8329" spans="1:2" x14ac:dyDescent="0.15">
      <c r="A8329" s="4"/>
      <c r="B8329" s="4"/>
    </row>
    <row r="8330" spans="1:2" x14ac:dyDescent="0.15">
      <c r="A8330" s="4"/>
      <c r="B8330" s="4"/>
    </row>
    <row r="8331" spans="1:2" x14ac:dyDescent="0.15">
      <c r="A8331" s="4"/>
      <c r="B8331" s="4"/>
    </row>
    <row r="8332" spans="1:2" x14ac:dyDescent="0.15">
      <c r="A8332" s="4"/>
      <c r="B8332" s="4"/>
    </row>
    <row r="8333" spans="1:2" x14ac:dyDescent="0.15">
      <c r="A8333" s="4"/>
      <c r="B8333" s="4"/>
    </row>
    <row r="8334" spans="1:2" x14ac:dyDescent="0.15">
      <c r="A8334" s="4"/>
      <c r="B8334" s="4"/>
    </row>
    <row r="8335" spans="1:2" x14ac:dyDescent="0.15">
      <c r="A8335" s="4"/>
      <c r="B8335" s="4"/>
    </row>
    <row r="8336" spans="1:2" x14ac:dyDescent="0.15">
      <c r="A8336" s="4"/>
      <c r="B8336" s="4"/>
    </row>
    <row r="8337" spans="1:2" x14ac:dyDescent="0.15">
      <c r="A8337" s="4"/>
      <c r="B8337" s="4"/>
    </row>
    <row r="8338" spans="1:2" x14ac:dyDescent="0.15">
      <c r="A8338" s="4"/>
      <c r="B8338" s="4"/>
    </row>
    <row r="8339" spans="1:2" x14ac:dyDescent="0.15">
      <c r="A8339" s="4"/>
      <c r="B8339" s="4"/>
    </row>
    <row r="8340" spans="1:2" x14ac:dyDescent="0.15">
      <c r="A8340" s="4"/>
      <c r="B8340" s="4"/>
    </row>
    <row r="8341" spans="1:2" x14ac:dyDescent="0.15">
      <c r="A8341" s="4"/>
      <c r="B8341" s="4"/>
    </row>
    <row r="8342" spans="1:2" x14ac:dyDescent="0.15">
      <c r="A8342" s="4"/>
      <c r="B8342" s="4"/>
    </row>
    <row r="8343" spans="1:2" x14ac:dyDescent="0.15">
      <c r="A8343" s="4"/>
      <c r="B8343" s="4"/>
    </row>
    <row r="8344" spans="1:2" x14ac:dyDescent="0.15">
      <c r="A8344" s="4"/>
      <c r="B8344" s="4"/>
    </row>
    <row r="8345" spans="1:2" x14ac:dyDescent="0.15">
      <c r="A8345" s="4"/>
      <c r="B8345" s="4"/>
    </row>
    <row r="8346" spans="1:2" x14ac:dyDescent="0.15">
      <c r="A8346" s="4"/>
      <c r="B8346" s="4"/>
    </row>
    <row r="8347" spans="1:2" x14ac:dyDescent="0.15">
      <c r="A8347" s="4"/>
      <c r="B8347" s="4"/>
    </row>
    <row r="8348" spans="1:2" x14ac:dyDescent="0.15">
      <c r="A8348" s="4"/>
      <c r="B8348" s="4"/>
    </row>
    <row r="8349" spans="1:2" x14ac:dyDescent="0.15">
      <c r="A8349" s="4"/>
      <c r="B8349" s="4"/>
    </row>
    <row r="8350" spans="1:2" x14ac:dyDescent="0.15">
      <c r="A8350" s="4"/>
      <c r="B8350" s="4"/>
    </row>
    <row r="8351" spans="1:2" x14ac:dyDescent="0.15">
      <c r="A8351" s="4"/>
      <c r="B8351" s="4"/>
    </row>
    <row r="8352" spans="1:2" x14ac:dyDescent="0.15">
      <c r="A8352" s="4"/>
      <c r="B8352" s="4"/>
    </row>
    <row r="8353" spans="1:2" x14ac:dyDescent="0.15">
      <c r="A8353" s="4"/>
      <c r="B8353" s="4"/>
    </row>
    <row r="8354" spans="1:2" x14ac:dyDescent="0.15">
      <c r="A8354" s="4"/>
      <c r="B8354" s="4"/>
    </row>
    <row r="8355" spans="1:2" x14ac:dyDescent="0.15">
      <c r="A8355" s="4"/>
      <c r="B8355" s="4"/>
    </row>
    <row r="8356" spans="1:2" x14ac:dyDescent="0.15">
      <c r="A8356" s="4"/>
      <c r="B8356" s="4"/>
    </row>
    <row r="8357" spans="1:2" x14ac:dyDescent="0.15">
      <c r="A8357" s="4"/>
      <c r="B8357" s="4"/>
    </row>
    <row r="8358" spans="1:2" x14ac:dyDescent="0.15">
      <c r="A8358" s="4"/>
      <c r="B8358" s="4"/>
    </row>
    <row r="8359" spans="1:2" x14ac:dyDescent="0.15">
      <c r="A8359" s="4"/>
      <c r="B8359" s="4"/>
    </row>
    <row r="8360" spans="1:2" x14ac:dyDescent="0.15">
      <c r="A8360" s="4"/>
      <c r="B8360" s="4"/>
    </row>
    <row r="8361" spans="1:2" x14ac:dyDescent="0.15">
      <c r="A8361" s="4"/>
      <c r="B8361" s="4"/>
    </row>
    <row r="8362" spans="1:2" x14ac:dyDescent="0.15">
      <c r="A8362" s="4"/>
      <c r="B8362" s="4"/>
    </row>
    <row r="8363" spans="1:2" x14ac:dyDescent="0.15">
      <c r="A8363" s="4"/>
      <c r="B8363" s="4"/>
    </row>
    <row r="8364" spans="1:2" x14ac:dyDescent="0.15">
      <c r="A8364" s="4"/>
      <c r="B8364" s="4"/>
    </row>
    <row r="8365" spans="1:2" x14ac:dyDescent="0.15">
      <c r="A8365" s="4"/>
      <c r="B8365" s="4"/>
    </row>
    <row r="8366" spans="1:2" x14ac:dyDescent="0.15">
      <c r="A8366" s="4"/>
      <c r="B8366" s="4"/>
    </row>
    <row r="8367" spans="1:2" x14ac:dyDescent="0.15">
      <c r="A8367" s="4"/>
      <c r="B8367" s="4"/>
    </row>
    <row r="8368" spans="1:2" x14ac:dyDescent="0.15">
      <c r="A8368" s="4"/>
      <c r="B8368" s="4"/>
    </row>
    <row r="8369" spans="1:2" x14ac:dyDescent="0.15">
      <c r="A8369" s="4"/>
      <c r="B8369" s="4"/>
    </row>
    <row r="8370" spans="1:2" x14ac:dyDescent="0.15">
      <c r="A8370" s="4"/>
      <c r="B8370" s="4"/>
    </row>
    <row r="8371" spans="1:2" x14ac:dyDescent="0.15">
      <c r="A8371" s="4"/>
      <c r="B8371" s="4"/>
    </row>
    <row r="8372" spans="1:2" x14ac:dyDescent="0.15">
      <c r="A8372" s="4"/>
      <c r="B8372" s="4"/>
    </row>
    <row r="8373" spans="1:2" x14ac:dyDescent="0.15">
      <c r="A8373" s="4"/>
      <c r="B8373" s="4"/>
    </row>
    <row r="8374" spans="1:2" x14ac:dyDescent="0.15">
      <c r="A8374" s="4"/>
      <c r="B8374" s="4"/>
    </row>
    <row r="8375" spans="1:2" x14ac:dyDescent="0.15">
      <c r="A8375" s="4"/>
      <c r="B8375" s="4"/>
    </row>
    <row r="8376" spans="1:2" x14ac:dyDescent="0.15">
      <c r="A8376" s="4"/>
      <c r="B8376" s="4"/>
    </row>
    <row r="8377" spans="1:2" x14ac:dyDescent="0.15">
      <c r="A8377" s="4"/>
      <c r="B8377" s="4"/>
    </row>
    <row r="8378" spans="1:2" x14ac:dyDescent="0.15">
      <c r="A8378" s="4"/>
      <c r="B8378" s="4"/>
    </row>
    <row r="8379" spans="1:2" x14ac:dyDescent="0.15">
      <c r="A8379" s="4"/>
      <c r="B8379" s="4"/>
    </row>
    <row r="8380" spans="1:2" x14ac:dyDescent="0.15">
      <c r="A8380" s="4"/>
      <c r="B8380" s="4"/>
    </row>
    <row r="8381" spans="1:2" x14ac:dyDescent="0.15">
      <c r="A8381" s="4"/>
      <c r="B8381" s="4"/>
    </row>
    <row r="8382" spans="1:2" x14ac:dyDescent="0.15">
      <c r="A8382" s="4"/>
      <c r="B8382" s="4"/>
    </row>
    <row r="8383" spans="1:2" x14ac:dyDescent="0.15">
      <c r="A8383" s="4"/>
      <c r="B8383" s="4"/>
    </row>
    <row r="8384" spans="1:2" x14ac:dyDescent="0.15">
      <c r="A8384" s="4"/>
      <c r="B8384" s="4"/>
    </row>
    <row r="8385" spans="1:2" x14ac:dyDescent="0.15">
      <c r="A8385" s="4"/>
      <c r="B8385" s="4"/>
    </row>
    <row r="8386" spans="1:2" x14ac:dyDescent="0.15">
      <c r="A8386" s="4"/>
      <c r="B8386" s="4"/>
    </row>
    <row r="8387" spans="1:2" x14ac:dyDescent="0.15">
      <c r="A8387" s="4"/>
      <c r="B8387" s="4"/>
    </row>
    <row r="8388" spans="1:2" x14ac:dyDescent="0.15">
      <c r="A8388" s="4"/>
      <c r="B8388" s="4"/>
    </row>
    <row r="8389" spans="1:2" x14ac:dyDescent="0.15">
      <c r="A8389" s="4"/>
      <c r="B8389" s="4"/>
    </row>
    <row r="8390" spans="1:2" x14ac:dyDescent="0.15">
      <c r="A8390" s="4"/>
      <c r="B8390" s="4"/>
    </row>
    <row r="8391" spans="1:2" x14ac:dyDescent="0.15">
      <c r="A8391" s="4"/>
      <c r="B8391" s="4"/>
    </row>
    <row r="8392" spans="1:2" x14ac:dyDescent="0.15">
      <c r="A8392" s="4"/>
      <c r="B8392" s="4"/>
    </row>
    <row r="8393" spans="1:2" x14ac:dyDescent="0.15">
      <c r="A8393" s="4"/>
      <c r="B8393" s="4"/>
    </row>
    <row r="8394" spans="1:2" x14ac:dyDescent="0.15">
      <c r="A8394" s="4"/>
      <c r="B8394" s="4"/>
    </row>
    <row r="8395" spans="1:2" x14ac:dyDescent="0.15">
      <c r="A8395" s="4"/>
      <c r="B8395" s="4"/>
    </row>
    <row r="8396" spans="1:2" x14ac:dyDescent="0.15">
      <c r="A8396" s="4"/>
      <c r="B8396" s="4"/>
    </row>
    <row r="8397" spans="1:2" x14ac:dyDescent="0.15">
      <c r="A8397" s="4"/>
      <c r="B8397" s="4"/>
    </row>
    <row r="8398" spans="1:2" x14ac:dyDescent="0.15">
      <c r="A8398" s="4"/>
      <c r="B8398" s="4"/>
    </row>
    <row r="8399" spans="1:2" x14ac:dyDescent="0.15">
      <c r="A8399" s="4"/>
      <c r="B8399" s="4"/>
    </row>
    <row r="8400" spans="1:2" x14ac:dyDescent="0.15">
      <c r="A8400" s="4"/>
      <c r="B8400" s="4"/>
    </row>
    <row r="8401" spans="1:2" x14ac:dyDescent="0.15">
      <c r="A8401" s="4"/>
      <c r="B8401" s="4"/>
    </row>
    <row r="8402" spans="1:2" x14ac:dyDescent="0.15">
      <c r="A8402" s="4"/>
      <c r="B8402" s="4"/>
    </row>
    <row r="8403" spans="1:2" x14ac:dyDescent="0.15">
      <c r="A8403" s="4"/>
      <c r="B8403" s="4"/>
    </row>
    <row r="8404" spans="1:2" x14ac:dyDescent="0.15">
      <c r="A8404" s="4"/>
      <c r="B8404" s="4"/>
    </row>
    <row r="8405" spans="1:2" x14ac:dyDescent="0.15">
      <c r="A8405" s="4"/>
      <c r="B8405" s="4"/>
    </row>
    <row r="8406" spans="1:2" x14ac:dyDescent="0.15">
      <c r="A8406" s="4"/>
      <c r="B8406" s="4"/>
    </row>
    <row r="8407" spans="1:2" x14ac:dyDescent="0.15">
      <c r="A8407" s="4"/>
      <c r="B8407" s="4"/>
    </row>
    <row r="8408" spans="1:2" x14ac:dyDescent="0.15">
      <c r="A8408" s="4"/>
      <c r="B8408" s="4"/>
    </row>
    <row r="8409" spans="1:2" x14ac:dyDescent="0.15">
      <c r="A8409" s="4"/>
      <c r="B8409" s="4"/>
    </row>
    <row r="8410" spans="1:2" x14ac:dyDescent="0.15">
      <c r="A8410" s="4"/>
      <c r="B8410" s="4"/>
    </row>
    <row r="8411" spans="1:2" x14ac:dyDescent="0.15">
      <c r="A8411" s="4"/>
      <c r="B8411" s="4"/>
    </row>
    <row r="8412" spans="1:2" x14ac:dyDescent="0.15">
      <c r="A8412" s="4"/>
      <c r="B8412" s="4"/>
    </row>
    <row r="8413" spans="1:2" x14ac:dyDescent="0.15">
      <c r="A8413" s="4"/>
      <c r="B8413" s="4"/>
    </row>
    <row r="8414" spans="1:2" x14ac:dyDescent="0.15">
      <c r="A8414" s="4"/>
      <c r="B8414" s="4"/>
    </row>
    <row r="8415" spans="1:2" x14ac:dyDescent="0.15">
      <c r="A8415" s="4"/>
      <c r="B8415" s="4"/>
    </row>
    <row r="8416" spans="1:2" x14ac:dyDescent="0.15">
      <c r="A8416" s="4"/>
      <c r="B8416" s="4"/>
    </row>
    <row r="8417" spans="1:2" x14ac:dyDescent="0.15">
      <c r="A8417" s="4"/>
      <c r="B8417" s="4"/>
    </row>
    <row r="8418" spans="1:2" x14ac:dyDescent="0.15">
      <c r="A8418" s="4"/>
      <c r="B8418" s="4"/>
    </row>
    <row r="8419" spans="1:2" x14ac:dyDescent="0.15">
      <c r="A8419" s="4"/>
      <c r="B8419" s="4"/>
    </row>
    <row r="8420" spans="1:2" x14ac:dyDescent="0.15">
      <c r="A8420" s="4"/>
      <c r="B8420" s="4"/>
    </row>
    <row r="8421" spans="1:2" x14ac:dyDescent="0.15">
      <c r="A8421" s="4"/>
      <c r="B8421" s="4"/>
    </row>
    <row r="8422" spans="1:2" x14ac:dyDescent="0.15">
      <c r="A8422" s="4"/>
      <c r="B8422" s="4"/>
    </row>
    <row r="8423" spans="1:2" x14ac:dyDescent="0.15">
      <c r="A8423" s="4"/>
      <c r="B8423" s="4"/>
    </row>
    <row r="8424" spans="1:2" x14ac:dyDescent="0.15">
      <c r="A8424" s="4"/>
      <c r="B8424" s="4"/>
    </row>
    <row r="8425" spans="1:2" x14ac:dyDescent="0.15">
      <c r="A8425" s="4"/>
      <c r="B8425" s="4"/>
    </row>
    <row r="8426" spans="1:2" x14ac:dyDescent="0.15">
      <c r="A8426" s="4"/>
      <c r="B8426" s="4"/>
    </row>
    <row r="8427" spans="1:2" x14ac:dyDescent="0.15">
      <c r="A8427" s="4"/>
      <c r="B8427" s="4"/>
    </row>
    <row r="8428" spans="1:2" x14ac:dyDescent="0.15">
      <c r="A8428" s="4"/>
      <c r="B8428" s="4"/>
    </row>
    <row r="8429" spans="1:2" x14ac:dyDescent="0.15">
      <c r="A8429" s="4"/>
      <c r="B8429" s="4"/>
    </row>
    <row r="8430" spans="1:2" x14ac:dyDescent="0.15">
      <c r="A8430" s="4"/>
      <c r="B8430" s="4"/>
    </row>
    <row r="8431" spans="1:2" x14ac:dyDescent="0.15">
      <c r="A8431" s="4"/>
      <c r="B8431" s="4"/>
    </row>
    <row r="8432" spans="1:2" x14ac:dyDescent="0.15">
      <c r="A8432" s="4"/>
      <c r="B8432" s="4"/>
    </row>
    <row r="8433" spans="1:2" x14ac:dyDescent="0.15">
      <c r="A8433" s="4"/>
      <c r="B8433" s="4"/>
    </row>
    <row r="8434" spans="1:2" x14ac:dyDescent="0.15">
      <c r="A8434" s="4"/>
      <c r="B8434" s="4"/>
    </row>
    <row r="8435" spans="1:2" x14ac:dyDescent="0.15">
      <c r="A8435" s="4"/>
      <c r="B8435" s="4"/>
    </row>
    <row r="8436" spans="1:2" x14ac:dyDescent="0.15">
      <c r="A8436" s="4"/>
      <c r="B8436" s="4"/>
    </row>
    <row r="8437" spans="1:2" x14ac:dyDescent="0.15">
      <c r="A8437" s="4"/>
      <c r="B8437" s="4"/>
    </row>
    <row r="8438" spans="1:2" x14ac:dyDescent="0.15">
      <c r="A8438" s="4"/>
      <c r="B8438" s="4"/>
    </row>
    <row r="8439" spans="1:2" x14ac:dyDescent="0.15">
      <c r="A8439" s="4"/>
      <c r="B8439" s="4"/>
    </row>
    <row r="8440" spans="1:2" x14ac:dyDescent="0.15">
      <c r="A8440" s="4"/>
      <c r="B8440" s="4"/>
    </row>
    <row r="8441" spans="1:2" x14ac:dyDescent="0.15">
      <c r="A8441" s="4"/>
      <c r="B8441" s="4"/>
    </row>
    <row r="8442" spans="1:2" x14ac:dyDescent="0.15">
      <c r="A8442" s="4"/>
      <c r="B8442" s="4"/>
    </row>
    <row r="8443" spans="1:2" x14ac:dyDescent="0.15">
      <c r="A8443" s="4"/>
      <c r="B8443" s="4"/>
    </row>
    <row r="8444" spans="1:2" x14ac:dyDescent="0.15">
      <c r="A8444" s="4"/>
      <c r="B8444" s="4"/>
    </row>
    <row r="8445" spans="1:2" x14ac:dyDescent="0.15">
      <c r="A8445" s="4"/>
      <c r="B8445" s="4"/>
    </row>
    <row r="8446" spans="1:2" x14ac:dyDescent="0.15">
      <c r="A8446" s="4"/>
      <c r="B8446" s="4"/>
    </row>
    <row r="8447" spans="1:2" x14ac:dyDescent="0.15">
      <c r="A8447" s="4"/>
      <c r="B8447" s="4"/>
    </row>
    <row r="8448" spans="1:2" x14ac:dyDescent="0.15">
      <c r="A8448" s="4"/>
      <c r="B8448" s="4"/>
    </row>
    <row r="8449" spans="1:2" x14ac:dyDescent="0.15">
      <c r="A8449" s="4"/>
      <c r="B8449" s="4"/>
    </row>
    <row r="8450" spans="1:2" x14ac:dyDescent="0.15">
      <c r="A8450" s="4"/>
      <c r="B8450" s="4"/>
    </row>
    <row r="8451" spans="1:2" x14ac:dyDescent="0.15">
      <c r="A8451" s="4"/>
      <c r="B8451" s="4"/>
    </row>
    <row r="8452" spans="1:2" x14ac:dyDescent="0.15">
      <c r="A8452" s="4"/>
      <c r="B8452" s="4"/>
    </row>
    <row r="8453" spans="1:2" x14ac:dyDescent="0.15">
      <c r="A8453" s="4"/>
      <c r="B8453" s="4"/>
    </row>
    <row r="8454" spans="1:2" x14ac:dyDescent="0.15">
      <c r="A8454" s="4"/>
      <c r="B8454" s="4"/>
    </row>
    <row r="8455" spans="1:2" x14ac:dyDescent="0.15">
      <c r="A8455" s="4"/>
      <c r="B8455" s="4"/>
    </row>
    <row r="8456" spans="1:2" x14ac:dyDescent="0.15">
      <c r="A8456" s="4"/>
      <c r="B8456" s="4"/>
    </row>
    <row r="8457" spans="1:2" x14ac:dyDescent="0.15">
      <c r="A8457" s="4"/>
      <c r="B8457" s="4"/>
    </row>
    <row r="8458" spans="1:2" x14ac:dyDescent="0.15">
      <c r="A8458" s="4"/>
      <c r="B8458" s="4"/>
    </row>
    <row r="8459" spans="1:2" x14ac:dyDescent="0.15">
      <c r="A8459" s="4"/>
      <c r="B8459" s="4"/>
    </row>
    <row r="8460" spans="1:2" x14ac:dyDescent="0.15">
      <c r="A8460" s="4"/>
      <c r="B8460" s="4"/>
    </row>
    <row r="8461" spans="1:2" x14ac:dyDescent="0.15">
      <c r="A8461" s="4"/>
      <c r="B8461" s="4"/>
    </row>
    <row r="8462" spans="1:2" x14ac:dyDescent="0.15">
      <c r="A8462" s="4"/>
      <c r="B8462" s="4"/>
    </row>
    <row r="8463" spans="1:2" x14ac:dyDescent="0.15">
      <c r="A8463" s="4"/>
      <c r="B8463" s="4"/>
    </row>
    <row r="8464" spans="1:2" x14ac:dyDescent="0.15">
      <c r="A8464" s="4"/>
      <c r="B8464" s="4"/>
    </row>
    <row r="8465" spans="1:2" x14ac:dyDescent="0.15">
      <c r="A8465" s="4"/>
      <c r="B8465" s="4"/>
    </row>
    <row r="8466" spans="1:2" x14ac:dyDescent="0.15">
      <c r="A8466" s="4"/>
      <c r="B8466" s="4"/>
    </row>
    <row r="8467" spans="1:2" x14ac:dyDescent="0.15">
      <c r="A8467" s="4"/>
      <c r="B8467" s="4"/>
    </row>
    <row r="8468" spans="1:2" x14ac:dyDescent="0.15">
      <c r="A8468" s="4"/>
      <c r="B8468" s="4"/>
    </row>
    <row r="8469" spans="1:2" x14ac:dyDescent="0.15">
      <c r="A8469" s="4"/>
      <c r="B8469" s="4"/>
    </row>
    <row r="8470" spans="1:2" x14ac:dyDescent="0.15">
      <c r="A8470" s="4"/>
      <c r="B8470" s="4"/>
    </row>
    <row r="8471" spans="1:2" x14ac:dyDescent="0.15">
      <c r="A8471" s="4"/>
      <c r="B8471" s="4"/>
    </row>
    <row r="8472" spans="1:2" x14ac:dyDescent="0.15">
      <c r="A8472" s="4"/>
      <c r="B8472" s="4"/>
    </row>
    <row r="8473" spans="1:2" x14ac:dyDescent="0.15">
      <c r="A8473" s="4"/>
      <c r="B8473" s="4"/>
    </row>
    <row r="8474" spans="1:2" x14ac:dyDescent="0.15">
      <c r="A8474" s="4"/>
      <c r="B8474" s="4"/>
    </row>
    <row r="8475" spans="1:2" x14ac:dyDescent="0.15">
      <c r="A8475" s="4"/>
      <c r="B8475" s="4"/>
    </row>
    <row r="8476" spans="1:2" x14ac:dyDescent="0.15">
      <c r="A8476" s="4"/>
      <c r="B8476" s="4"/>
    </row>
    <row r="8477" spans="1:2" x14ac:dyDescent="0.15">
      <c r="A8477" s="4"/>
      <c r="B8477" s="4"/>
    </row>
    <row r="8478" spans="1:2" x14ac:dyDescent="0.15">
      <c r="A8478" s="4"/>
      <c r="B8478" s="4"/>
    </row>
    <row r="8479" spans="1:2" x14ac:dyDescent="0.15">
      <c r="A8479" s="4"/>
      <c r="B8479" s="4"/>
    </row>
    <row r="8480" spans="1:2" x14ac:dyDescent="0.15">
      <c r="A8480" s="4"/>
      <c r="B8480" s="4"/>
    </row>
    <row r="8481" spans="1:2" x14ac:dyDescent="0.15">
      <c r="A8481" s="4"/>
      <c r="B8481" s="4"/>
    </row>
    <row r="8482" spans="1:2" x14ac:dyDescent="0.15">
      <c r="A8482" s="4"/>
      <c r="B8482" s="4"/>
    </row>
    <row r="8483" spans="1:2" x14ac:dyDescent="0.15">
      <c r="A8483" s="4"/>
      <c r="B8483" s="4"/>
    </row>
    <row r="8484" spans="1:2" x14ac:dyDescent="0.15">
      <c r="A8484" s="4"/>
      <c r="B8484" s="4"/>
    </row>
    <row r="8485" spans="1:2" x14ac:dyDescent="0.15">
      <c r="A8485" s="4"/>
      <c r="B8485" s="4"/>
    </row>
    <row r="8486" spans="1:2" x14ac:dyDescent="0.15">
      <c r="A8486" s="4"/>
      <c r="B8486" s="4"/>
    </row>
    <row r="8487" spans="1:2" x14ac:dyDescent="0.15">
      <c r="A8487" s="4"/>
      <c r="B8487" s="4"/>
    </row>
    <row r="8488" spans="1:2" x14ac:dyDescent="0.15">
      <c r="A8488" s="4"/>
      <c r="B8488" s="4"/>
    </row>
    <row r="8489" spans="1:2" x14ac:dyDescent="0.15">
      <c r="A8489" s="4"/>
      <c r="B8489" s="4"/>
    </row>
    <row r="8490" spans="1:2" x14ac:dyDescent="0.15">
      <c r="A8490" s="4"/>
      <c r="B8490" s="4"/>
    </row>
    <row r="8491" spans="1:2" x14ac:dyDescent="0.15">
      <c r="A8491" s="4"/>
      <c r="B8491" s="4"/>
    </row>
    <row r="8492" spans="1:2" x14ac:dyDescent="0.15">
      <c r="A8492" s="4"/>
      <c r="B8492" s="4"/>
    </row>
    <row r="8493" spans="1:2" x14ac:dyDescent="0.15">
      <c r="A8493" s="4"/>
      <c r="B8493" s="4"/>
    </row>
    <row r="8494" spans="1:2" x14ac:dyDescent="0.15">
      <c r="A8494" s="4"/>
      <c r="B8494" s="4"/>
    </row>
    <row r="8495" spans="1:2" x14ac:dyDescent="0.15">
      <c r="A8495" s="4"/>
      <c r="B8495" s="4"/>
    </row>
    <row r="8496" spans="1:2" x14ac:dyDescent="0.15">
      <c r="A8496" s="4"/>
      <c r="B8496" s="4"/>
    </row>
    <row r="8497" spans="1:2" x14ac:dyDescent="0.15">
      <c r="A8497" s="4"/>
      <c r="B8497" s="4"/>
    </row>
    <row r="8498" spans="1:2" x14ac:dyDescent="0.15">
      <c r="A8498" s="4"/>
      <c r="B8498" s="4"/>
    </row>
    <row r="8499" spans="1:2" x14ac:dyDescent="0.15">
      <c r="A8499" s="4"/>
      <c r="B8499" s="4"/>
    </row>
    <row r="8500" spans="1:2" x14ac:dyDescent="0.15">
      <c r="A8500" s="4"/>
      <c r="B8500" s="4"/>
    </row>
    <row r="8501" spans="1:2" x14ac:dyDescent="0.15">
      <c r="A8501" s="4"/>
      <c r="B8501" s="4"/>
    </row>
    <row r="8502" spans="1:2" x14ac:dyDescent="0.15">
      <c r="A8502" s="4"/>
      <c r="B8502" s="4"/>
    </row>
    <row r="8503" spans="1:2" x14ac:dyDescent="0.15">
      <c r="A8503" s="4"/>
      <c r="B8503" s="4"/>
    </row>
    <row r="8504" spans="1:2" x14ac:dyDescent="0.15">
      <c r="A8504" s="4"/>
      <c r="B8504" s="4"/>
    </row>
    <row r="8505" spans="1:2" x14ac:dyDescent="0.15">
      <c r="A8505" s="4"/>
      <c r="B8505" s="4"/>
    </row>
    <row r="8506" spans="1:2" x14ac:dyDescent="0.15">
      <c r="A8506" s="4"/>
      <c r="B8506" s="4"/>
    </row>
    <row r="8507" spans="1:2" x14ac:dyDescent="0.15">
      <c r="A8507" s="4"/>
      <c r="B8507" s="4"/>
    </row>
    <row r="8508" spans="1:2" x14ac:dyDescent="0.15">
      <c r="A8508" s="4"/>
      <c r="B8508" s="4"/>
    </row>
    <row r="8509" spans="1:2" x14ac:dyDescent="0.15">
      <c r="A8509" s="4"/>
      <c r="B8509" s="4"/>
    </row>
    <row r="8510" spans="1:2" x14ac:dyDescent="0.15">
      <c r="A8510" s="4"/>
      <c r="B8510" s="4"/>
    </row>
    <row r="8511" spans="1:2" x14ac:dyDescent="0.15">
      <c r="A8511" s="4"/>
      <c r="B8511" s="4"/>
    </row>
    <row r="8512" spans="1:2" x14ac:dyDescent="0.15">
      <c r="A8512" s="4"/>
      <c r="B8512" s="4"/>
    </row>
    <row r="8513" spans="1:2" x14ac:dyDescent="0.15">
      <c r="A8513" s="4"/>
      <c r="B8513" s="4"/>
    </row>
    <row r="8514" spans="1:2" x14ac:dyDescent="0.15">
      <c r="A8514" s="4"/>
      <c r="B8514" s="4"/>
    </row>
    <row r="8515" spans="1:2" x14ac:dyDescent="0.15">
      <c r="A8515" s="4"/>
      <c r="B8515" s="4"/>
    </row>
    <row r="8516" spans="1:2" x14ac:dyDescent="0.15">
      <c r="A8516" s="4"/>
      <c r="B8516" s="4"/>
    </row>
    <row r="8517" spans="1:2" x14ac:dyDescent="0.15">
      <c r="A8517" s="4"/>
      <c r="B8517" s="4"/>
    </row>
    <row r="8518" spans="1:2" x14ac:dyDescent="0.15">
      <c r="A8518" s="4"/>
      <c r="B8518" s="4"/>
    </row>
    <row r="8519" spans="1:2" x14ac:dyDescent="0.15">
      <c r="A8519" s="4"/>
      <c r="B8519" s="4"/>
    </row>
    <row r="8520" spans="1:2" x14ac:dyDescent="0.15">
      <c r="A8520" s="4"/>
      <c r="B8520" s="4"/>
    </row>
    <row r="8521" spans="1:2" x14ac:dyDescent="0.15">
      <c r="A8521" s="4"/>
      <c r="B8521" s="4"/>
    </row>
    <row r="8522" spans="1:2" x14ac:dyDescent="0.15">
      <c r="A8522" s="4"/>
      <c r="B8522" s="4"/>
    </row>
    <row r="8523" spans="1:2" x14ac:dyDescent="0.15">
      <c r="A8523" s="4"/>
      <c r="B8523" s="4"/>
    </row>
    <row r="8524" spans="1:2" x14ac:dyDescent="0.15">
      <c r="A8524" s="4"/>
      <c r="B8524" s="4"/>
    </row>
    <row r="8525" spans="1:2" x14ac:dyDescent="0.15">
      <c r="A8525" s="4"/>
      <c r="B8525" s="4"/>
    </row>
    <row r="8526" spans="1:2" x14ac:dyDescent="0.15">
      <c r="A8526" s="4"/>
      <c r="B8526" s="4"/>
    </row>
    <row r="8527" spans="1:2" x14ac:dyDescent="0.15">
      <c r="A8527" s="4"/>
      <c r="B8527" s="4"/>
    </row>
    <row r="8528" spans="1:2" x14ac:dyDescent="0.15">
      <c r="A8528" s="4"/>
      <c r="B8528" s="4"/>
    </row>
    <row r="8529" spans="1:2" x14ac:dyDescent="0.15">
      <c r="A8529" s="4"/>
      <c r="B8529" s="4"/>
    </row>
    <row r="8530" spans="1:2" x14ac:dyDescent="0.15">
      <c r="A8530" s="4"/>
      <c r="B8530" s="4"/>
    </row>
    <row r="8531" spans="1:2" x14ac:dyDescent="0.15">
      <c r="A8531" s="4"/>
      <c r="B8531" s="4"/>
    </row>
    <row r="8532" spans="1:2" x14ac:dyDescent="0.15">
      <c r="A8532" s="4"/>
      <c r="B8532" s="4"/>
    </row>
    <row r="8533" spans="1:2" x14ac:dyDescent="0.15">
      <c r="A8533" s="4"/>
      <c r="B8533" s="4"/>
    </row>
    <row r="8534" spans="1:2" x14ac:dyDescent="0.15">
      <c r="A8534" s="4"/>
      <c r="B8534" s="4"/>
    </row>
    <row r="8535" spans="1:2" x14ac:dyDescent="0.15">
      <c r="A8535" s="4"/>
      <c r="B8535" s="4"/>
    </row>
    <row r="8536" spans="1:2" x14ac:dyDescent="0.15">
      <c r="A8536" s="4"/>
      <c r="B8536" s="4"/>
    </row>
    <row r="8537" spans="1:2" x14ac:dyDescent="0.15">
      <c r="A8537" s="4"/>
      <c r="B8537" s="4"/>
    </row>
    <row r="8538" spans="1:2" x14ac:dyDescent="0.15">
      <c r="A8538" s="4"/>
      <c r="B8538" s="4"/>
    </row>
    <row r="8539" spans="1:2" x14ac:dyDescent="0.15">
      <c r="A8539" s="4"/>
      <c r="B8539" s="4"/>
    </row>
    <row r="8540" spans="1:2" x14ac:dyDescent="0.15">
      <c r="A8540" s="4"/>
      <c r="B8540" s="4"/>
    </row>
    <row r="8541" spans="1:2" x14ac:dyDescent="0.15">
      <c r="A8541" s="4"/>
      <c r="B8541" s="4"/>
    </row>
    <row r="8542" spans="1:2" x14ac:dyDescent="0.15">
      <c r="A8542" s="4"/>
      <c r="B8542" s="4"/>
    </row>
    <row r="8543" spans="1:2" x14ac:dyDescent="0.15">
      <c r="A8543" s="4"/>
      <c r="B8543" s="4"/>
    </row>
    <row r="8544" spans="1:2" x14ac:dyDescent="0.15">
      <c r="A8544" s="4"/>
      <c r="B8544" s="4"/>
    </row>
    <row r="8545" spans="1:2" x14ac:dyDescent="0.15">
      <c r="A8545" s="4"/>
      <c r="B8545" s="4"/>
    </row>
    <row r="8546" spans="1:2" x14ac:dyDescent="0.15">
      <c r="A8546" s="4"/>
      <c r="B8546" s="4"/>
    </row>
    <row r="8547" spans="1:2" x14ac:dyDescent="0.15">
      <c r="A8547" s="4"/>
      <c r="B8547" s="4"/>
    </row>
    <row r="8548" spans="1:2" x14ac:dyDescent="0.15">
      <c r="A8548" s="4"/>
      <c r="B8548" s="4"/>
    </row>
    <row r="8549" spans="1:2" x14ac:dyDescent="0.15">
      <c r="A8549" s="4"/>
      <c r="B8549" s="4"/>
    </row>
    <row r="8550" spans="1:2" x14ac:dyDescent="0.15">
      <c r="A8550" s="4"/>
      <c r="B8550" s="4"/>
    </row>
    <row r="8551" spans="1:2" x14ac:dyDescent="0.15">
      <c r="A8551" s="4"/>
      <c r="B8551" s="4"/>
    </row>
    <row r="8552" spans="1:2" x14ac:dyDescent="0.15">
      <c r="A8552" s="4"/>
      <c r="B8552" s="4"/>
    </row>
    <row r="8553" spans="1:2" x14ac:dyDescent="0.15">
      <c r="A8553" s="4"/>
      <c r="B8553" s="4"/>
    </row>
    <row r="8554" spans="1:2" x14ac:dyDescent="0.15">
      <c r="A8554" s="4"/>
      <c r="B8554" s="4"/>
    </row>
    <row r="8555" spans="1:2" x14ac:dyDescent="0.15">
      <c r="A8555" s="4"/>
      <c r="B8555" s="4"/>
    </row>
    <row r="8556" spans="1:2" x14ac:dyDescent="0.15">
      <c r="A8556" s="4"/>
      <c r="B8556" s="4"/>
    </row>
    <row r="8557" spans="1:2" x14ac:dyDescent="0.15">
      <c r="A8557" s="4"/>
      <c r="B8557" s="4"/>
    </row>
    <row r="8558" spans="1:2" x14ac:dyDescent="0.15">
      <c r="A8558" s="4"/>
      <c r="B8558" s="4"/>
    </row>
    <row r="8559" spans="1:2" x14ac:dyDescent="0.15">
      <c r="A8559" s="4"/>
      <c r="B8559" s="4"/>
    </row>
    <row r="8560" spans="1:2" x14ac:dyDescent="0.15">
      <c r="A8560" s="4"/>
      <c r="B8560" s="4"/>
    </row>
    <row r="8561" spans="1:2" x14ac:dyDescent="0.15">
      <c r="A8561" s="4"/>
      <c r="B8561" s="4"/>
    </row>
    <row r="8562" spans="1:2" x14ac:dyDescent="0.15">
      <c r="A8562" s="4"/>
      <c r="B8562" s="4"/>
    </row>
    <row r="8563" spans="1:2" x14ac:dyDescent="0.15">
      <c r="A8563" s="4"/>
      <c r="B8563" s="4"/>
    </row>
    <row r="8564" spans="1:2" x14ac:dyDescent="0.15">
      <c r="A8564" s="4"/>
      <c r="B8564" s="4"/>
    </row>
    <row r="8565" spans="1:2" x14ac:dyDescent="0.15">
      <c r="A8565" s="4"/>
      <c r="B8565" s="4"/>
    </row>
    <row r="8566" spans="1:2" x14ac:dyDescent="0.15">
      <c r="A8566" s="4"/>
      <c r="B8566" s="4"/>
    </row>
    <row r="8567" spans="1:2" x14ac:dyDescent="0.15">
      <c r="A8567" s="4"/>
      <c r="B8567" s="4"/>
    </row>
    <row r="8568" spans="1:2" x14ac:dyDescent="0.15">
      <c r="A8568" s="4"/>
      <c r="B8568" s="4"/>
    </row>
    <row r="8569" spans="1:2" x14ac:dyDescent="0.15">
      <c r="A8569" s="4"/>
      <c r="B8569" s="4"/>
    </row>
    <row r="8570" spans="1:2" x14ac:dyDescent="0.15">
      <c r="A8570" s="4"/>
      <c r="B8570" s="4"/>
    </row>
    <row r="8571" spans="1:2" x14ac:dyDescent="0.15">
      <c r="A8571" s="4"/>
      <c r="B8571" s="4"/>
    </row>
    <row r="8572" spans="1:2" x14ac:dyDescent="0.15">
      <c r="A8572" s="4"/>
      <c r="B8572" s="4"/>
    </row>
    <row r="8573" spans="1:2" x14ac:dyDescent="0.15">
      <c r="A8573" s="4"/>
      <c r="B8573" s="4"/>
    </row>
    <row r="8574" spans="1:2" x14ac:dyDescent="0.15">
      <c r="A8574" s="4"/>
      <c r="B8574" s="4"/>
    </row>
    <row r="8575" spans="1:2" x14ac:dyDescent="0.15">
      <c r="A8575" s="4"/>
      <c r="B8575" s="4"/>
    </row>
    <row r="8576" spans="1:2" x14ac:dyDescent="0.15">
      <c r="A8576" s="4"/>
      <c r="B8576" s="4"/>
    </row>
    <row r="8577" spans="1:2" x14ac:dyDescent="0.15">
      <c r="A8577" s="4"/>
      <c r="B8577" s="4"/>
    </row>
    <row r="8578" spans="1:2" x14ac:dyDescent="0.15">
      <c r="A8578" s="4"/>
      <c r="B8578" s="4"/>
    </row>
    <row r="8579" spans="1:2" x14ac:dyDescent="0.15">
      <c r="A8579" s="4"/>
      <c r="B8579" s="4"/>
    </row>
    <row r="8580" spans="1:2" x14ac:dyDescent="0.15">
      <c r="A8580" s="4"/>
      <c r="B8580" s="4"/>
    </row>
    <row r="8581" spans="1:2" x14ac:dyDescent="0.15">
      <c r="A8581" s="4"/>
      <c r="B8581" s="4"/>
    </row>
    <row r="8582" spans="1:2" x14ac:dyDescent="0.15">
      <c r="A8582" s="4"/>
      <c r="B8582" s="4"/>
    </row>
    <row r="8583" spans="1:2" x14ac:dyDescent="0.15">
      <c r="A8583" s="4"/>
      <c r="B8583" s="4"/>
    </row>
    <row r="8584" spans="1:2" x14ac:dyDescent="0.15">
      <c r="A8584" s="4"/>
      <c r="B8584" s="4"/>
    </row>
    <row r="8585" spans="1:2" x14ac:dyDescent="0.15">
      <c r="A8585" s="4"/>
      <c r="B8585" s="4"/>
    </row>
    <row r="8586" spans="1:2" x14ac:dyDescent="0.15">
      <c r="A8586" s="4"/>
      <c r="B8586" s="4"/>
    </row>
    <row r="8587" spans="1:2" x14ac:dyDescent="0.15">
      <c r="A8587" s="4"/>
      <c r="B8587" s="4"/>
    </row>
    <row r="8588" spans="1:2" x14ac:dyDescent="0.15">
      <c r="A8588" s="4"/>
      <c r="B8588" s="4"/>
    </row>
    <row r="8589" spans="1:2" x14ac:dyDescent="0.15">
      <c r="A8589" s="4"/>
      <c r="B8589" s="4"/>
    </row>
    <row r="8590" spans="1:2" x14ac:dyDescent="0.15">
      <c r="A8590" s="4"/>
      <c r="B8590" s="4"/>
    </row>
    <row r="8591" spans="1:2" x14ac:dyDescent="0.15">
      <c r="A8591" s="4"/>
      <c r="B8591" s="4"/>
    </row>
    <row r="8592" spans="1:2" x14ac:dyDescent="0.15">
      <c r="A8592" s="4"/>
      <c r="B8592" s="4"/>
    </row>
    <row r="8593" spans="1:2" x14ac:dyDescent="0.15">
      <c r="A8593" s="4"/>
      <c r="B8593" s="4"/>
    </row>
    <row r="8594" spans="1:2" x14ac:dyDescent="0.15">
      <c r="A8594" s="4"/>
      <c r="B8594" s="4"/>
    </row>
    <row r="8595" spans="1:2" x14ac:dyDescent="0.15">
      <c r="A8595" s="4"/>
      <c r="B8595" s="4"/>
    </row>
    <row r="8596" spans="1:2" x14ac:dyDescent="0.15">
      <c r="A8596" s="4"/>
      <c r="B8596" s="4"/>
    </row>
    <row r="8597" spans="1:2" x14ac:dyDescent="0.15">
      <c r="A8597" s="4"/>
      <c r="B8597" s="4"/>
    </row>
    <row r="8598" spans="1:2" x14ac:dyDescent="0.15">
      <c r="A8598" s="4"/>
      <c r="B8598" s="4"/>
    </row>
    <row r="8599" spans="1:2" x14ac:dyDescent="0.15">
      <c r="A8599" s="4"/>
      <c r="B8599" s="4"/>
    </row>
    <row r="8600" spans="1:2" x14ac:dyDescent="0.15">
      <c r="A8600" s="4"/>
      <c r="B8600" s="4"/>
    </row>
    <row r="8601" spans="1:2" x14ac:dyDescent="0.15">
      <c r="A8601" s="4"/>
      <c r="B8601" s="4"/>
    </row>
    <row r="8602" spans="1:2" x14ac:dyDescent="0.15">
      <c r="A8602" s="4"/>
      <c r="B8602" s="4"/>
    </row>
    <row r="8603" spans="1:2" x14ac:dyDescent="0.15">
      <c r="A8603" s="4"/>
      <c r="B8603" s="4"/>
    </row>
    <row r="8604" spans="1:2" x14ac:dyDescent="0.15">
      <c r="A8604" s="4"/>
      <c r="B8604" s="4"/>
    </row>
    <row r="8605" spans="1:2" x14ac:dyDescent="0.15">
      <c r="A8605" s="4"/>
      <c r="B8605" s="4"/>
    </row>
    <row r="8606" spans="1:2" x14ac:dyDescent="0.15">
      <c r="A8606" s="4"/>
      <c r="B8606" s="4"/>
    </row>
    <row r="8607" spans="1:2" x14ac:dyDescent="0.15">
      <c r="A8607" s="4"/>
      <c r="B8607" s="4"/>
    </row>
    <row r="8608" spans="1:2" x14ac:dyDescent="0.15">
      <c r="A8608" s="4"/>
      <c r="B8608" s="4"/>
    </row>
    <row r="8609" spans="1:2" x14ac:dyDescent="0.15">
      <c r="A8609" s="4"/>
      <c r="B8609" s="4"/>
    </row>
    <row r="8610" spans="1:2" x14ac:dyDescent="0.15">
      <c r="A8610" s="4"/>
      <c r="B8610" s="4"/>
    </row>
    <row r="8611" spans="1:2" x14ac:dyDescent="0.15">
      <c r="A8611" s="4"/>
      <c r="B8611" s="4"/>
    </row>
    <row r="8612" spans="1:2" x14ac:dyDescent="0.15">
      <c r="A8612" s="4"/>
      <c r="B8612" s="4"/>
    </row>
    <row r="8613" spans="1:2" x14ac:dyDescent="0.15">
      <c r="A8613" s="4"/>
      <c r="B8613" s="4"/>
    </row>
    <row r="8614" spans="1:2" x14ac:dyDescent="0.15">
      <c r="A8614" s="4"/>
      <c r="B8614" s="4"/>
    </row>
    <row r="8615" spans="1:2" x14ac:dyDescent="0.15">
      <c r="A8615" s="4"/>
      <c r="B8615" s="4"/>
    </row>
    <row r="8616" spans="1:2" x14ac:dyDescent="0.15">
      <c r="A8616" s="4"/>
      <c r="B8616" s="4"/>
    </row>
    <row r="8617" spans="1:2" x14ac:dyDescent="0.15">
      <c r="A8617" s="4"/>
      <c r="B8617" s="4"/>
    </row>
    <row r="8618" spans="1:2" x14ac:dyDescent="0.15">
      <c r="A8618" s="4"/>
      <c r="B8618" s="4"/>
    </row>
    <row r="8619" spans="1:2" x14ac:dyDescent="0.15">
      <c r="A8619" s="4"/>
      <c r="B8619" s="4"/>
    </row>
    <row r="8620" spans="1:2" x14ac:dyDescent="0.15">
      <c r="A8620" s="4"/>
      <c r="B8620" s="4"/>
    </row>
    <row r="8621" spans="1:2" x14ac:dyDescent="0.15">
      <c r="A8621" s="4"/>
      <c r="B8621" s="4"/>
    </row>
    <row r="8622" spans="1:2" x14ac:dyDescent="0.15">
      <c r="A8622" s="4"/>
      <c r="B8622" s="4"/>
    </row>
    <row r="8623" spans="1:2" x14ac:dyDescent="0.15">
      <c r="A8623" s="4"/>
      <c r="B8623" s="4"/>
    </row>
    <row r="8624" spans="1:2" x14ac:dyDescent="0.15">
      <c r="A8624" s="4"/>
      <c r="B8624" s="4"/>
    </row>
    <row r="8625" spans="1:2" x14ac:dyDescent="0.15">
      <c r="A8625" s="4"/>
      <c r="B8625" s="4"/>
    </row>
    <row r="8626" spans="1:2" x14ac:dyDescent="0.15">
      <c r="A8626" s="4"/>
      <c r="B8626" s="4"/>
    </row>
    <row r="8627" spans="1:2" x14ac:dyDescent="0.15">
      <c r="A8627" s="4"/>
      <c r="B8627" s="4"/>
    </row>
    <row r="8628" spans="1:2" x14ac:dyDescent="0.15">
      <c r="A8628" s="4"/>
      <c r="B8628" s="4"/>
    </row>
    <row r="8629" spans="1:2" x14ac:dyDescent="0.15">
      <c r="A8629" s="4"/>
      <c r="B8629" s="4"/>
    </row>
    <row r="8630" spans="1:2" x14ac:dyDescent="0.15">
      <c r="A8630" s="4"/>
      <c r="B8630" s="4"/>
    </row>
    <row r="8631" spans="1:2" x14ac:dyDescent="0.15">
      <c r="A8631" s="4"/>
      <c r="B8631" s="4"/>
    </row>
    <row r="8632" spans="1:2" x14ac:dyDescent="0.15">
      <c r="A8632" s="4"/>
      <c r="B8632" s="4"/>
    </row>
    <row r="8633" spans="1:2" x14ac:dyDescent="0.15">
      <c r="A8633" s="4"/>
      <c r="B8633" s="4"/>
    </row>
    <row r="8634" spans="1:2" x14ac:dyDescent="0.15">
      <c r="A8634" s="4"/>
      <c r="B8634" s="4"/>
    </row>
    <row r="8635" spans="1:2" x14ac:dyDescent="0.15">
      <c r="A8635" s="4"/>
      <c r="B8635" s="4"/>
    </row>
    <row r="8636" spans="1:2" x14ac:dyDescent="0.15">
      <c r="A8636" s="4"/>
      <c r="B8636" s="4"/>
    </row>
    <row r="8637" spans="1:2" x14ac:dyDescent="0.15">
      <c r="A8637" s="4"/>
      <c r="B8637" s="4"/>
    </row>
    <row r="8638" spans="1:2" x14ac:dyDescent="0.15">
      <c r="A8638" s="4"/>
      <c r="B8638" s="4"/>
    </row>
    <row r="8639" spans="1:2" x14ac:dyDescent="0.15">
      <c r="A8639" s="4"/>
      <c r="B8639" s="4"/>
    </row>
    <row r="8640" spans="1:2" x14ac:dyDescent="0.15">
      <c r="A8640" s="4"/>
      <c r="B8640" s="4"/>
    </row>
    <row r="8641" spans="1:2" x14ac:dyDescent="0.15">
      <c r="A8641" s="4"/>
      <c r="B8641" s="4"/>
    </row>
    <row r="8642" spans="1:2" x14ac:dyDescent="0.15">
      <c r="A8642" s="4"/>
      <c r="B8642" s="4"/>
    </row>
    <row r="8643" spans="1:2" x14ac:dyDescent="0.15">
      <c r="A8643" s="4"/>
      <c r="B8643" s="4"/>
    </row>
    <row r="8644" spans="1:2" x14ac:dyDescent="0.15">
      <c r="A8644" s="4"/>
      <c r="B8644" s="4"/>
    </row>
    <row r="8645" spans="1:2" x14ac:dyDescent="0.15">
      <c r="A8645" s="4"/>
      <c r="B8645" s="4"/>
    </row>
    <row r="8646" spans="1:2" x14ac:dyDescent="0.15">
      <c r="A8646" s="4"/>
      <c r="B8646" s="4"/>
    </row>
    <row r="8647" spans="1:2" x14ac:dyDescent="0.15">
      <c r="A8647" s="4"/>
      <c r="B8647" s="4"/>
    </row>
    <row r="8648" spans="1:2" x14ac:dyDescent="0.15">
      <c r="A8648" s="4"/>
      <c r="B8648" s="4"/>
    </row>
    <row r="8649" spans="1:2" x14ac:dyDescent="0.15">
      <c r="A8649" s="4"/>
      <c r="B8649" s="4"/>
    </row>
    <row r="8650" spans="1:2" x14ac:dyDescent="0.15">
      <c r="A8650" s="4"/>
      <c r="B8650" s="4"/>
    </row>
    <row r="8651" spans="1:2" x14ac:dyDescent="0.15">
      <c r="A8651" s="4"/>
      <c r="B8651" s="4"/>
    </row>
    <row r="8652" spans="1:2" x14ac:dyDescent="0.15">
      <c r="A8652" s="4"/>
      <c r="B8652" s="4"/>
    </row>
    <row r="8653" spans="1:2" x14ac:dyDescent="0.15">
      <c r="A8653" s="4"/>
      <c r="B8653" s="4"/>
    </row>
    <row r="8654" spans="1:2" x14ac:dyDescent="0.15">
      <c r="A8654" s="4"/>
      <c r="B8654" s="4"/>
    </row>
    <row r="8655" spans="1:2" x14ac:dyDescent="0.15">
      <c r="A8655" s="4"/>
      <c r="B8655" s="4"/>
    </row>
    <row r="8656" spans="1:2" x14ac:dyDescent="0.15">
      <c r="A8656" s="4"/>
      <c r="B8656" s="4"/>
    </row>
    <row r="8657" spans="1:2" x14ac:dyDescent="0.15">
      <c r="A8657" s="4"/>
      <c r="B8657" s="4"/>
    </row>
    <row r="8658" spans="1:2" x14ac:dyDescent="0.15">
      <c r="A8658" s="4"/>
      <c r="B8658" s="4"/>
    </row>
    <row r="8659" spans="1:2" x14ac:dyDescent="0.15">
      <c r="A8659" s="4"/>
      <c r="B8659" s="4"/>
    </row>
    <row r="8660" spans="1:2" x14ac:dyDescent="0.15">
      <c r="A8660" s="4"/>
      <c r="B8660" s="4"/>
    </row>
    <row r="8661" spans="1:2" x14ac:dyDescent="0.15">
      <c r="A8661" s="4"/>
      <c r="B8661" s="4"/>
    </row>
    <row r="8662" spans="1:2" x14ac:dyDescent="0.15">
      <c r="A8662" s="4"/>
      <c r="B8662" s="4"/>
    </row>
    <row r="8663" spans="1:2" x14ac:dyDescent="0.15">
      <c r="A8663" s="4"/>
      <c r="B8663" s="4"/>
    </row>
    <row r="8664" spans="1:2" x14ac:dyDescent="0.15">
      <c r="A8664" s="4"/>
      <c r="B8664" s="4"/>
    </row>
    <row r="8665" spans="1:2" x14ac:dyDescent="0.15">
      <c r="A8665" s="4"/>
      <c r="B8665" s="4"/>
    </row>
    <row r="8666" spans="1:2" x14ac:dyDescent="0.15">
      <c r="A8666" s="4"/>
      <c r="B8666" s="4"/>
    </row>
    <row r="8667" spans="1:2" x14ac:dyDescent="0.15">
      <c r="A8667" s="4"/>
      <c r="B8667" s="4"/>
    </row>
    <row r="8668" spans="1:2" x14ac:dyDescent="0.15">
      <c r="A8668" s="4"/>
      <c r="B8668" s="4"/>
    </row>
    <row r="8669" spans="1:2" x14ac:dyDescent="0.15">
      <c r="A8669" s="4"/>
      <c r="B8669" s="4"/>
    </row>
    <row r="8670" spans="1:2" x14ac:dyDescent="0.15">
      <c r="A8670" s="4"/>
      <c r="B8670" s="4"/>
    </row>
    <row r="8671" spans="1:2" x14ac:dyDescent="0.15">
      <c r="A8671" s="4"/>
      <c r="B8671" s="4"/>
    </row>
    <row r="8672" spans="1:2" x14ac:dyDescent="0.15">
      <c r="A8672" s="4"/>
      <c r="B8672" s="4"/>
    </row>
    <row r="8673" spans="1:2" x14ac:dyDescent="0.15">
      <c r="A8673" s="4"/>
      <c r="B8673" s="4"/>
    </row>
    <row r="8674" spans="1:2" x14ac:dyDescent="0.15">
      <c r="A8674" s="4"/>
      <c r="B8674" s="4"/>
    </row>
    <row r="8675" spans="1:2" x14ac:dyDescent="0.15">
      <c r="A8675" s="4"/>
      <c r="B8675" s="4"/>
    </row>
    <row r="8676" spans="1:2" x14ac:dyDescent="0.15">
      <c r="A8676" s="4"/>
      <c r="B8676" s="4"/>
    </row>
    <row r="8677" spans="1:2" x14ac:dyDescent="0.15">
      <c r="A8677" s="4"/>
      <c r="B8677" s="4"/>
    </row>
    <row r="8678" spans="1:2" x14ac:dyDescent="0.15">
      <c r="A8678" s="4"/>
      <c r="B8678" s="4"/>
    </row>
    <row r="8679" spans="1:2" x14ac:dyDescent="0.15">
      <c r="A8679" s="4"/>
      <c r="B8679" s="4"/>
    </row>
    <row r="8680" spans="1:2" x14ac:dyDescent="0.15">
      <c r="A8680" s="4"/>
      <c r="B8680" s="4"/>
    </row>
    <row r="8681" spans="1:2" x14ac:dyDescent="0.15">
      <c r="A8681" s="4"/>
      <c r="B8681" s="4"/>
    </row>
    <row r="8682" spans="1:2" x14ac:dyDescent="0.15">
      <c r="A8682" s="4"/>
      <c r="B8682" s="4"/>
    </row>
    <row r="8683" spans="1:2" x14ac:dyDescent="0.15">
      <c r="A8683" s="4"/>
      <c r="B8683" s="4"/>
    </row>
    <row r="8684" spans="1:2" x14ac:dyDescent="0.15">
      <c r="A8684" s="4"/>
      <c r="B8684" s="4"/>
    </row>
    <row r="8685" spans="1:2" x14ac:dyDescent="0.15">
      <c r="A8685" s="4"/>
      <c r="B8685" s="4"/>
    </row>
    <row r="8686" spans="1:2" x14ac:dyDescent="0.15">
      <c r="A8686" s="4"/>
      <c r="B8686" s="4"/>
    </row>
    <row r="8687" spans="1:2" x14ac:dyDescent="0.15">
      <c r="A8687" s="4"/>
      <c r="B8687" s="4"/>
    </row>
    <row r="8688" spans="1:2" x14ac:dyDescent="0.15">
      <c r="A8688" s="4"/>
      <c r="B8688" s="4"/>
    </row>
    <row r="8689" spans="1:2" x14ac:dyDescent="0.15">
      <c r="A8689" s="4"/>
      <c r="B8689" s="4"/>
    </row>
    <row r="8690" spans="1:2" x14ac:dyDescent="0.15">
      <c r="A8690" s="4"/>
      <c r="B8690" s="4"/>
    </row>
    <row r="8691" spans="1:2" x14ac:dyDescent="0.15">
      <c r="A8691" s="4"/>
      <c r="B8691" s="4"/>
    </row>
    <row r="8692" spans="1:2" x14ac:dyDescent="0.15">
      <c r="A8692" s="4"/>
      <c r="B8692" s="4"/>
    </row>
    <row r="8693" spans="1:2" x14ac:dyDescent="0.15">
      <c r="A8693" s="4"/>
      <c r="B8693" s="4"/>
    </row>
    <row r="8694" spans="1:2" x14ac:dyDescent="0.15">
      <c r="A8694" s="4"/>
      <c r="B8694" s="4"/>
    </row>
    <row r="8695" spans="1:2" x14ac:dyDescent="0.15">
      <c r="A8695" s="4"/>
      <c r="B8695" s="4"/>
    </row>
    <row r="8696" spans="1:2" x14ac:dyDescent="0.15">
      <c r="A8696" s="4"/>
      <c r="B8696" s="4"/>
    </row>
    <row r="8697" spans="1:2" x14ac:dyDescent="0.15">
      <c r="A8697" s="4"/>
      <c r="B8697" s="4"/>
    </row>
    <row r="8698" spans="1:2" x14ac:dyDescent="0.15">
      <c r="A8698" s="4"/>
      <c r="B8698" s="4"/>
    </row>
    <row r="8699" spans="1:2" x14ac:dyDescent="0.15">
      <c r="A8699" s="4"/>
      <c r="B8699" s="4"/>
    </row>
    <row r="8700" spans="1:2" x14ac:dyDescent="0.15">
      <c r="A8700" s="4"/>
      <c r="B8700" s="4"/>
    </row>
    <row r="8701" spans="1:2" x14ac:dyDescent="0.15">
      <c r="A8701" s="4"/>
      <c r="B8701" s="4"/>
    </row>
    <row r="8702" spans="1:2" x14ac:dyDescent="0.15">
      <c r="A8702" s="4"/>
      <c r="B8702" s="4"/>
    </row>
    <row r="8703" spans="1:2" x14ac:dyDescent="0.15">
      <c r="A8703" s="4"/>
      <c r="B8703" s="4"/>
    </row>
    <row r="8704" spans="1:2" x14ac:dyDescent="0.15">
      <c r="A8704" s="4"/>
      <c r="B8704" s="4"/>
    </row>
    <row r="8705" spans="1:2" x14ac:dyDescent="0.15">
      <c r="A8705" s="4"/>
      <c r="B8705" s="4"/>
    </row>
    <row r="8706" spans="1:2" x14ac:dyDescent="0.15">
      <c r="A8706" s="4"/>
      <c r="B8706" s="4"/>
    </row>
    <row r="8707" spans="1:2" x14ac:dyDescent="0.15">
      <c r="A8707" s="4"/>
      <c r="B8707" s="4"/>
    </row>
    <row r="8708" spans="1:2" x14ac:dyDescent="0.15">
      <c r="A8708" s="4"/>
      <c r="B8708" s="4"/>
    </row>
    <row r="8709" spans="1:2" x14ac:dyDescent="0.15">
      <c r="A8709" s="4"/>
      <c r="B8709" s="4"/>
    </row>
    <row r="8710" spans="1:2" x14ac:dyDescent="0.15">
      <c r="A8710" s="4"/>
      <c r="B8710" s="4"/>
    </row>
    <row r="8711" spans="1:2" x14ac:dyDescent="0.15">
      <c r="A8711" s="4"/>
      <c r="B8711" s="4"/>
    </row>
    <row r="8712" spans="1:2" x14ac:dyDescent="0.15">
      <c r="A8712" s="4"/>
      <c r="B8712" s="4"/>
    </row>
    <row r="8713" spans="1:2" x14ac:dyDescent="0.15">
      <c r="A8713" s="4"/>
      <c r="B8713" s="4"/>
    </row>
    <row r="8714" spans="1:2" x14ac:dyDescent="0.15">
      <c r="A8714" s="4"/>
      <c r="B8714" s="4"/>
    </row>
    <row r="8715" spans="1:2" x14ac:dyDescent="0.15">
      <c r="A8715" s="4"/>
      <c r="B8715" s="4"/>
    </row>
    <row r="8716" spans="1:2" x14ac:dyDescent="0.15">
      <c r="A8716" s="4"/>
      <c r="B8716" s="4"/>
    </row>
    <row r="8717" spans="1:2" x14ac:dyDescent="0.15">
      <c r="A8717" s="4"/>
      <c r="B8717" s="4"/>
    </row>
    <row r="8718" spans="1:2" x14ac:dyDescent="0.15">
      <c r="A8718" s="4"/>
      <c r="B8718" s="4"/>
    </row>
    <row r="8719" spans="1:2" x14ac:dyDescent="0.15">
      <c r="A8719" s="4"/>
      <c r="B8719" s="4"/>
    </row>
    <row r="8720" spans="1:2" x14ac:dyDescent="0.15">
      <c r="A8720" s="4"/>
      <c r="B8720" s="4"/>
    </row>
    <row r="8721" spans="1:2" x14ac:dyDescent="0.15">
      <c r="A8721" s="4"/>
      <c r="B8721" s="4"/>
    </row>
    <row r="8722" spans="1:2" x14ac:dyDescent="0.15">
      <c r="A8722" s="4"/>
      <c r="B8722" s="4"/>
    </row>
    <row r="8723" spans="1:2" x14ac:dyDescent="0.15">
      <c r="A8723" s="4"/>
      <c r="B8723" s="4"/>
    </row>
    <row r="8724" spans="1:2" x14ac:dyDescent="0.15">
      <c r="A8724" s="4"/>
      <c r="B8724" s="4"/>
    </row>
    <row r="8725" spans="1:2" x14ac:dyDescent="0.15">
      <c r="A8725" s="4"/>
      <c r="B8725" s="4"/>
    </row>
    <row r="8726" spans="1:2" x14ac:dyDescent="0.15">
      <c r="A8726" s="4"/>
      <c r="B8726" s="4"/>
    </row>
    <row r="8727" spans="1:2" x14ac:dyDescent="0.15">
      <c r="A8727" s="4"/>
      <c r="B8727" s="4"/>
    </row>
    <row r="8728" spans="1:2" x14ac:dyDescent="0.15">
      <c r="A8728" s="4"/>
      <c r="B8728" s="4"/>
    </row>
    <row r="8729" spans="1:2" x14ac:dyDescent="0.15">
      <c r="A8729" s="4"/>
      <c r="B8729" s="4"/>
    </row>
    <row r="8730" spans="1:2" x14ac:dyDescent="0.15">
      <c r="A8730" s="4"/>
      <c r="B8730" s="4"/>
    </row>
    <row r="8731" spans="1:2" x14ac:dyDescent="0.15">
      <c r="A8731" s="4"/>
      <c r="B8731" s="4"/>
    </row>
    <row r="8732" spans="1:2" x14ac:dyDescent="0.15">
      <c r="A8732" s="4"/>
      <c r="B8732" s="4"/>
    </row>
    <row r="8733" spans="1:2" x14ac:dyDescent="0.15">
      <c r="A8733" s="4"/>
      <c r="B8733" s="4"/>
    </row>
    <row r="8734" spans="1:2" x14ac:dyDescent="0.15">
      <c r="A8734" s="4"/>
      <c r="B8734" s="4"/>
    </row>
    <row r="8735" spans="1:2" x14ac:dyDescent="0.15">
      <c r="A8735" s="4"/>
      <c r="B8735" s="4"/>
    </row>
    <row r="8736" spans="1:2" x14ac:dyDescent="0.15">
      <c r="A8736" s="4"/>
      <c r="B8736" s="4"/>
    </row>
    <row r="8737" spans="1:2" x14ac:dyDescent="0.15">
      <c r="A8737" s="4"/>
      <c r="B8737" s="4"/>
    </row>
    <row r="8738" spans="1:2" x14ac:dyDescent="0.15">
      <c r="A8738" s="4"/>
      <c r="B8738" s="4"/>
    </row>
    <row r="8739" spans="1:2" x14ac:dyDescent="0.15">
      <c r="A8739" s="4"/>
      <c r="B8739" s="4"/>
    </row>
    <row r="8740" spans="1:2" x14ac:dyDescent="0.15">
      <c r="A8740" s="4"/>
      <c r="B8740" s="4"/>
    </row>
    <row r="8741" spans="1:2" x14ac:dyDescent="0.15">
      <c r="A8741" s="4"/>
      <c r="B8741" s="4"/>
    </row>
    <row r="8742" spans="1:2" x14ac:dyDescent="0.15">
      <c r="A8742" s="4"/>
      <c r="B8742" s="4"/>
    </row>
    <row r="8743" spans="1:2" x14ac:dyDescent="0.15">
      <c r="A8743" s="4"/>
      <c r="B8743" s="4"/>
    </row>
    <row r="8744" spans="1:2" x14ac:dyDescent="0.15">
      <c r="A8744" s="4"/>
      <c r="B8744" s="4"/>
    </row>
    <row r="8745" spans="1:2" x14ac:dyDescent="0.15">
      <c r="A8745" s="4"/>
      <c r="B8745" s="4"/>
    </row>
    <row r="8746" spans="1:2" x14ac:dyDescent="0.15">
      <c r="A8746" s="4"/>
      <c r="B8746" s="4"/>
    </row>
    <row r="8747" spans="1:2" x14ac:dyDescent="0.15">
      <c r="A8747" s="4"/>
      <c r="B8747" s="4"/>
    </row>
    <row r="8748" spans="1:2" x14ac:dyDescent="0.15">
      <c r="A8748" s="4"/>
      <c r="B8748" s="4"/>
    </row>
    <row r="8749" spans="1:2" x14ac:dyDescent="0.15">
      <c r="A8749" s="4"/>
      <c r="B8749" s="4"/>
    </row>
    <row r="8750" spans="1:2" x14ac:dyDescent="0.15">
      <c r="A8750" s="4"/>
      <c r="B8750" s="4"/>
    </row>
    <row r="8751" spans="1:2" x14ac:dyDescent="0.15">
      <c r="A8751" s="4"/>
      <c r="B8751" s="4"/>
    </row>
    <row r="8752" spans="1:2" x14ac:dyDescent="0.15">
      <c r="A8752" s="4"/>
      <c r="B8752" s="4"/>
    </row>
    <row r="8753" spans="1:2" x14ac:dyDescent="0.15">
      <c r="A8753" s="4"/>
      <c r="B8753" s="4"/>
    </row>
    <row r="8754" spans="1:2" x14ac:dyDescent="0.15">
      <c r="A8754" s="4"/>
      <c r="B8754" s="4"/>
    </row>
    <row r="8755" spans="1:2" x14ac:dyDescent="0.15">
      <c r="A8755" s="4"/>
      <c r="B8755" s="4"/>
    </row>
    <row r="8756" spans="1:2" x14ac:dyDescent="0.15">
      <c r="A8756" s="4"/>
      <c r="B8756" s="4"/>
    </row>
    <row r="8757" spans="1:2" x14ac:dyDescent="0.15">
      <c r="A8757" s="4"/>
      <c r="B8757" s="4"/>
    </row>
    <row r="8758" spans="1:2" x14ac:dyDescent="0.15">
      <c r="A8758" s="4"/>
      <c r="B8758" s="4"/>
    </row>
    <row r="8759" spans="1:2" x14ac:dyDescent="0.15">
      <c r="A8759" s="4"/>
      <c r="B8759" s="4"/>
    </row>
    <row r="8760" spans="1:2" x14ac:dyDescent="0.15">
      <c r="A8760" s="4"/>
      <c r="B8760" s="4"/>
    </row>
    <row r="8761" spans="1:2" x14ac:dyDescent="0.15">
      <c r="A8761" s="4"/>
      <c r="B8761" s="4"/>
    </row>
    <row r="8762" spans="1:2" x14ac:dyDescent="0.15">
      <c r="A8762" s="4"/>
      <c r="B8762" s="4"/>
    </row>
    <row r="8763" spans="1:2" x14ac:dyDescent="0.15">
      <c r="A8763" s="4"/>
      <c r="B8763" s="4"/>
    </row>
    <row r="8764" spans="1:2" x14ac:dyDescent="0.15">
      <c r="A8764" s="4"/>
      <c r="B8764" s="4"/>
    </row>
    <row r="8765" spans="1:2" x14ac:dyDescent="0.15">
      <c r="A8765" s="4"/>
      <c r="B8765" s="4"/>
    </row>
    <row r="8766" spans="1:2" x14ac:dyDescent="0.15">
      <c r="A8766" s="4"/>
      <c r="B8766" s="4"/>
    </row>
    <row r="8767" spans="1:2" x14ac:dyDescent="0.15">
      <c r="A8767" s="4"/>
      <c r="B8767" s="4"/>
    </row>
    <row r="8768" spans="1:2" x14ac:dyDescent="0.15">
      <c r="A8768" s="4"/>
      <c r="B8768" s="4"/>
    </row>
    <row r="8769" spans="1:2" x14ac:dyDescent="0.15">
      <c r="A8769" s="4"/>
      <c r="B8769" s="4"/>
    </row>
    <row r="8770" spans="1:2" x14ac:dyDescent="0.15">
      <c r="A8770" s="4"/>
      <c r="B8770" s="4"/>
    </row>
    <row r="8771" spans="1:2" x14ac:dyDescent="0.15">
      <c r="A8771" s="4"/>
      <c r="B8771" s="4"/>
    </row>
    <row r="8772" spans="1:2" x14ac:dyDescent="0.15">
      <c r="A8772" s="4"/>
      <c r="B8772" s="4"/>
    </row>
    <row r="8773" spans="1:2" x14ac:dyDescent="0.15">
      <c r="A8773" s="4"/>
      <c r="B8773" s="4"/>
    </row>
    <row r="8774" spans="1:2" x14ac:dyDescent="0.15">
      <c r="A8774" s="4"/>
      <c r="B8774" s="4"/>
    </row>
    <row r="8775" spans="1:2" x14ac:dyDescent="0.15">
      <c r="A8775" s="4"/>
      <c r="B8775" s="4"/>
    </row>
    <row r="8776" spans="1:2" x14ac:dyDescent="0.15">
      <c r="A8776" s="4"/>
      <c r="B8776" s="4"/>
    </row>
    <row r="8777" spans="1:2" x14ac:dyDescent="0.15">
      <c r="A8777" s="4"/>
      <c r="B8777" s="4"/>
    </row>
    <row r="8778" spans="1:2" x14ac:dyDescent="0.15">
      <c r="A8778" s="4"/>
      <c r="B8778" s="4"/>
    </row>
    <row r="8779" spans="1:2" x14ac:dyDescent="0.15">
      <c r="A8779" s="4"/>
      <c r="B8779" s="4"/>
    </row>
    <row r="8780" spans="1:2" x14ac:dyDescent="0.15">
      <c r="A8780" s="4"/>
      <c r="B8780" s="4"/>
    </row>
    <row r="8781" spans="1:2" x14ac:dyDescent="0.15">
      <c r="A8781" s="4"/>
      <c r="B8781" s="4"/>
    </row>
    <row r="8782" spans="1:2" x14ac:dyDescent="0.15">
      <c r="A8782" s="4"/>
      <c r="B8782" s="4"/>
    </row>
    <row r="8783" spans="1:2" x14ac:dyDescent="0.15">
      <c r="A8783" s="4"/>
      <c r="B8783" s="4"/>
    </row>
    <row r="8784" spans="1:2" x14ac:dyDescent="0.15">
      <c r="A8784" s="4"/>
      <c r="B8784" s="4"/>
    </row>
    <row r="8785" spans="1:2" x14ac:dyDescent="0.15">
      <c r="A8785" s="4"/>
      <c r="B8785" s="4"/>
    </row>
    <row r="8786" spans="1:2" x14ac:dyDescent="0.15">
      <c r="A8786" s="4"/>
      <c r="B8786" s="4"/>
    </row>
    <row r="8787" spans="1:2" x14ac:dyDescent="0.15">
      <c r="A8787" s="4"/>
      <c r="B8787" s="4"/>
    </row>
    <row r="8788" spans="1:2" x14ac:dyDescent="0.15">
      <c r="A8788" s="4"/>
      <c r="B8788" s="4"/>
    </row>
    <row r="8789" spans="1:2" x14ac:dyDescent="0.15">
      <c r="A8789" s="4"/>
      <c r="B8789" s="4"/>
    </row>
    <row r="8790" spans="1:2" x14ac:dyDescent="0.15">
      <c r="A8790" s="4"/>
      <c r="B8790" s="4"/>
    </row>
    <row r="8791" spans="1:2" x14ac:dyDescent="0.15">
      <c r="A8791" s="4"/>
      <c r="B8791" s="4"/>
    </row>
    <row r="8792" spans="1:2" x14ac:dyDescent="0.15">
      <c r="A8792" s="4"/>
      <c r="B8792" s="4"/>
    </row>
    <row r="8793" spans="1:2" x14ac:dyDescent="0.15">
      <c r="A8793" s="4"/>
      <c r="B8793" s="4"/>
    </row>
    <row r="8794" spans="1:2" x14ac:dyDescent="0.15">
      <c r="A8794" s="4"/>
      <c r="B8794" s="4"/>
    </row>
    <row r="8795" spans="1:2" x14ac:dyDescent="0.15">
      <c r="A8795" s="4"/>
      <c r="B8795" s="4"/>
    </row>
    <row r="8796" spans="1:2" x14ac:dyDescent="0.15">
      <c r="A8796" s="4"/>
      <c r="B8796" s="4"/>
    </row>
    <row r="8797" spans="1:2" x14ac:dyDescent="0.15">
      <c r="A8797" s="4"/>
      <c r="B8797" s="4"/>
    </row>
    <row r="8798" spans="1:2" x14ac:dyDescent="0.15">
      <c r="A8798" s="4"/>
      <c r="B8798" s="4"/>
    </row>
    <row r="8799" spans="1:2" x14ac:dyDescent="0.15">
      <c r="A8799" s="4"/>
      <c r="B8799" s="4"/>
    </row>
    <row r="8800" spans="1:2" x14ac:dyDescent="0.15">
      <c r="A8800" s="4"/>
      <c r="B8800" s="4"/>
    </row>
    <row r="8801" spans="1:2" x14ac:dyDescent="0.15">
      <c r="A8801" s="4"/>
      <c r="B8801" s="4"/>
    </row>
    <row r="8802" spans="1:2" x14ac:dyDescent="0.15">
      <c r="A8802" s="4"/>
      <c r="B8802" s="4"/>
    </row>
    <row r="8803" spans="1:2" x14ac:dyDescent="0.15">
      <c r="A8803" s="4"/>
      <c r="B8803" s="4"/>
    </row>
    <row r="8804" spans="1:2" x14ac:dyDescent="0.15">
      <c r="A8804" s="4"/>
      <c r="B8804" s="4"/>
    </row>
    <row r="8805" spans="1:2" x14ac:dyDescent="0.15">
      <c r="A8805" s="4"/>
      <c r="B8805" s="4"/>
    </row>
    <row r="8806" spans="1:2" x14ac:dyDescent="0.15">
      <c r="A8806" s="4"/>
      <c r="B8806" s="4"/>
    </row>
    <row r="8807" spans="1:2" x14ac:dyDescent="0.15">
      <c r="A8807" s="4"/>
      <c r="B8807" s="4"/>
    </row>
    <row r="8808" spans="1:2" x14ac:dyDescent="0.15">
      <c r="A8808" s="4"/>
      <c r="B8808" s="4"/>
    </row>
    <row r="8809" spans="1:2" x14ac:dyDescent="0.15">
      <c r="A8809" s="4"/>
      <c r="B8809" s="4"/>
    </row>
    <row r="8810" spans="1:2" x14ac:dyDescent="0.15">
      <c r="A8810" s="4"/>
      <c r="B8810" s="4"/>
    </row>
    <row r="8811" spans="1:2" x14ac:dyDescent="0.15">
      <c r="A8811" s="4"/>
      <c r="B8811" s="4"/>
    </row>
    <row r="8812" spans="1:2" x14ac:dyDescent="0.15">
      <c r="A8812" s="4"/>
      <c r="B8812" s="4"/>
    </row>
    <row r="8813" spans="1:2" x14ac:dyDescent="0.15">
      <c r="A8813" s="4"/>
      <c r="B8813" s="4"/>
    </row>
    <row r="8814" spans="1:2" x14ac:dyDescent="0.15">
      <c r="A8814" s="4"/>
      <c r="B8814" s="4"/>
    </row>
    <row r="8815" spans="1:2" x14ac:dyDescent="0.15">
      <c r="A8815" s="4"/>
      <c r="B8815" s="4"/>
    </row>
    <row r="8816" spans="1:2" x14ac:dyDescent="0.15">
      <c r="A8816" s="4"/>
      <c r="B8816" s="4"/>
    </row>
    <row r="8817" spans="1:2" x14ac:dyDescent="0.15">
      <c r="A8817" s="4"/>
      <c r="B8817" s="4"/>
    </row>
    <row r="8818" spans="1:2" x14ac:dyDescent="0.15">
      <c r="A8818" s="4"/>
      <c r="B8818" s="4"/>
    </row>
    <row r="8819" spans="1:2" x14ac:dyDescent="0.15">
      <c r="A8819" s="4"/>
      <c r="B8819" s="4"/>
    </row>
    <row r="8820" spans="1:2" x14ac:dyDescent="0.15">
      <c r="A8820" s="4"/>
      <c r="B8820" s="4"/>
    </row>
    <row r="8821" spans="1:2" x14ac:dyDescent="0.15">
      <c r="A8821" s="4"/>
      <c r="B8821" s="4"/>
    </row>
    <row r="8822" spans="1:2" x14ac:dyDescent="0.15">
      <c r="A8822" s="4"/>
      <c r="B8822" s="4"/>
    </row>
    <row r="8823" spans="1:2" x14ac:dyDescent="0.15">
      <c r="A8823" s="4"/>
      <c r="B8823" s="4"/>
    </row>
    <row r="8824" spans="1:2" x14ac:dyDescent="0.15">
      <c r="A8824" s="4"/>
      <c r="B8824" s="4"/>
    </row>
    <row r="8825" spans="1:2" x14ac:dyDescent="0.15">
      <c r="A8825" s="4"/>
      <c r="B8825" s="4"/>
    </row>
    <row r="8826" spans="1:2" x14ac:dyDescent="0.15">
      <c r="A8826" s="4"/>
      <c r="B8826" s="4"/>
    </row>
    <row r="8827" spans="1:2" x14ac:dyDescent="0.15">
      <c r="A8827" s="4"/>
      <c r="B8827" s="4"/>
    </row>
    <row r="8828" spans="1:2" x14ac:dyDescent="0.15">
      <c r="A8828" s="4"/>
      <c r="B8828" s="4"/>
    </row>
    <row r="8829" spans="1:2" x14ac:dyDescent="0.15">
      <c r="A8829" s="4"/>
      <c r="B8829" s="4"/>
    </row>
    <row r="8830" spans="1:2" x14ac:dyDescent="0.15">
      <c r="A8830" s="4"/>
      <c r="B8830" s="4"/>
    </row>
    <row r="8831" spans="1:2" x14ac:dyDescent="0.15">
      <c r="A8831" s="4"/>
      <c r="B8831" s="4"/>
    </row>
    <row r="8832" spans="1:2" x14ac:dyDescent="0.15">
      <c r="A8832" s="4"/>
      <c r="B8832" s="4"/>
    </row>
    <row r="8833" spans="1:2" x14ac:dyDescent="0.15">
      <c r="A8833" s="4"/>
      <c r="B8833" s="4"/>
    </row>
    <row r="8834" spans="1:2" x14ac:dyDescent="0.15">
      <c r="A8834" s="4"/>
      <c r="B8834" s="4"/>
    </row>
    <row r="8835" spans="1:2" x14ac:dyDescent="0.15">
      <c r="A8835" s="4"/>
      <c r="B8835" s="4"/>
    </row>
    <row r="8836" spans="1:2" x14ac:dyDescent="0.15">
      <c r="A8836" s="4"/>
      <c r="B8836" s="4"/>
    </row>
    <row r="8837" spans="1:2" x14ac:dyDescent="0.15">
      <c r="A8837" s="4"/>
      <c r="B8837" s="4"/>
    </row>
    <row r="8838" spans="1:2" x14ac:dyDescent="0.15">
      <c r="A8838" s="4"/>
      <c r="B8838" s="4"/>
    </row>
    <row r="8839" spans="1:2" x14ac:dyDescent="0.15">
      <c r="A8839" s="4"/>
      <c r="B8839" s="4"/>
    </row>
    <row r="8840" spans="1:2" x14ac:dyDescent="0.15">
      <c r="A8840" s="4"/>
      <c r="B8840" s="4"/>
    </row>
    <row r="8841" spans="1:2" x14ac:dyDescent="0.15">
      <c r="A8841" s="4"/>
      <c r="B8841" s="4"/>
    </row>
    <row r="8842" spans="1:2" x14ac:dyDescent="0.15">
      <c r="A8842" s="4"/>
      <c r="B8842" s="4"/>
    </row>
    <row r="8843" spans="1:2" x14ac:dyDescent="0.15">
      <c r="A8843" s="4"/>
      <c r="B8843" s="4"/>
    </row>
    <row r="8844" spans="1:2" x14ac:dyDescent="0.15">
      <c r="A8844" s="4"/>
      <c r="B8844" s="4"/>
    </row>
    <row r="8845" spans="1:2" x14ac:dyDescent="0.15">
      <c r="A8845" s="4"/>
      <c r="B8845" s="4"/>
    </row>
    <row r="8846" spans="1:2" x14ac:dyDescent="0.15">
      <c r="A8846" s="4"/>
      <c r="B8846" s="4"/>
    </row>
    <row r="8847" spans="1:2" x14ac:dyDescent="0.15">
      <c r="A8847" s="4"/>
      <c r="B8847" s="4"/>
    </row>
    <row r="8848" spans="1:2" x14ac:dyDescent="0.15">
      <c r="A8848" s="4"/>
      <c r="B8848" s="4"/>
    </row>
    <row r="8849" spans="1:2" x14ac:dyDescent="0.15">
      <c r="A8849" s="4"/>
      <c r="B8849" s="4"/>
    </row>
    <row r="8850" spans="1:2" x14ac:dyDescent="0.15">
      <c r="A8850" s="4"/>
      <c r="B8850" s="4"/>
    </row>
    <row r="8851" spans="1:2" x14ac:dyDescent="0.15">
      <c r="A8851" s="4"/>
      <c r="B8851" s="4"/>
    </row>
    <row r="8852" spans="1:2" x14ac:dyDescent="0.15">
      <c r="A8852" s="4"/>
      <c r="B8852" s="4"/>
    </row>
    <row r="8853" spans="1:2" x14ac:dyDescent="0.15">
      <c r="A8853" s="4"/>
      <c r="B8853" s="4"/>
    </row>
    <row r="8854" spans="1:2" x14ac:dyDescent="0.15">
      <c r="A8854" s="4"/>
      <c r="B8854" s="4"/>
    </row>
    <row r="8855" spans="1:2" x14ac:dyDescent="0.15">
      <c r="A8855" s="4"/>
      <c r="B8855" s="4"/>
    </row>
    <row r="8856" spans="1:2" x14ac:dyDescent="0.15">
      <c r="A8856" s="4"/>
      <c r="B8856" s="4"/>
    </row>
    <row r="8857" spans="1:2" x14ac:dyDescent="0.15">
      <c r="A8857" s="4"/>
      <c r="B8857" s="4"/>
    </row>
    <row r="8858" spans="1:2" x14ac:dyDescent="0.15">
      <c r="A8858" s="4"/>
      <c r="B8858" s="4"/>
    </row>
    <row r="8859" spans="1:2" x14ac:dyDescent="0.15">
      <c r="A8859" s="4"/>
      <c r="B8859" s="4"/>
    </row>
    <row r="8860" spans="1:2" x14ac:dyDescent="0.15">
      <c r="A8860" s="4"/>
      <c r="B8860" s="4"/>
    </row>
    <row r="8861" spans="1:2" x14ac:dyDescent="0.15">
      <c r="A8861" s="4"/>
      <c r="B8861" s="4"/>
    </row>
    <row r="8862" spans="1:2" x14ac:dyDescent="0.15">
      <c r="A8862" s="4"/>
      <c r="B8862" s="4"/>
    </row>
    <row r="8863" spans="1:2" x14ac:dyDescent="0.15">
      <c r="A8863" s="4"/>
      <c r="B8863" s="4"/>
    </row>
    <row r="8864" spans="1:2" x14ac:dyDescent="0.15">
      <c r="A8864" s="4"/>
      <c r="B8864" s="4"/>
    </row>
    <row r="8865" spans="1:2" x14ac:dyDescent="0.15">
      <c r="A8865" s="4"/>
      <c r="B8865" s="4"/>
    </row>
    <row r="8866" spans="1:2" x14ac:dyDescent="0.15">
      <c r="A8866" s="4"/>
      <c r="B8866" s="4"/>
    </row>
    <row r="8867" spans="1:2" x14ac:dyDescent="0.15">
      <c r="A8867" s="4"/>
      <c r="B8867" s="4"/>
    </row>
    <row r="8868" spans="1:2" x14ac:dyDescent="0.15">
      <c r="A8868" s="4"/>
      <c r="B8868" s="4"/>
    </row>
    <row r="8869" spans="1:2" x14ac:dyDescent="0.15">
      <c r="A8869" s="4"/>
      <c r="B8869" s="4"/>
    </row>
    <row r="8870" spans="1:2" x14ac:dyDescent="0.15">
      <c r="A8870" s="4"/>
      <c r="B8870" s="4"/>
    </row>
    <row r="8871" spans="1:2" x14ac:dyDescent="0.15">
      <c r="A8871" s="4"/>
      <c r="B8871" s="4"/>
    </row>
    <row r="8872" spans="1:2" x14ac:dyDescent="0.15">
      <c r="A8872" s="4"/>
      <c r="B8872" s="4"/>
    </row>
    <row r="8873" spans="1:2" x14ac:dyDescent="0.15">
      <c r="A8873" s="4"/>
      <c r="B8873" s="4"/>
    </row>
    <row r="8874" spans="1:2" x14ac:dyDescent="0.15">
      <c r="A8874" s="4"/>
      <c r="B8874" s="4"/>
    </row>
    <row r="8875" spans="1:2" x14ac:dyDescent="0.15">
      <c r="A8875" s="4"/>
      <c r="B8875" s="4"/>
    </row>
    <row r="8876" spans="1:2" x14ac:dyDescent="0.15">
      <c r="A8876" s="4"/>
      <c r="B8876" s="4"/>
    </row>
    <row r="8877" spans="1:2" x14ac:dyDescent="0.15">
      <c r="A8877" s="4"/>
      <c r="B8877" s="4"/>
    </row>
    <row r="8878" spans="1:2" x14ac:dyDescent="0.15">
      <c r="A8878" s="4"/>
      <c r="B8878" s="4"/>
    </row>
    <row r="8879" spans="1:2" x14ac:dyDescent="0.15">
      <c r="A8879" s="4"/>
      <c r="B8879" s="4"/>
    </row>
    <row r="8880" spans="1:2" x14ac:dyDescent="0.15">
      <c r="A8880" s="4"/>
      <c r="B8880" s="4"/>
    </row>
    <row r="8881" spans="1:2" x14ac:dyDescent="0.15">
      <c r="A8881" s="4"/>
      <c r="B8881" s="4"/>
    </row>
    <row r="8882" spans="1:2" x14ac:dyDescent="0.15">
      <c r="A8882" s="4"/>
      <c r="B8882" s="4"/>
    </row>
    <row r="8883" spans="1:2" x14ac:dyDescent="0.15">
      <c r="A8883" s="4"/>
      <c r="B8883" s="4"/>
    </row>
    <row r="8884" spans="1:2" x14ac:dyDescent="0.15">
      <c r="A8884" s="4"/>
      <c r="B8884" s="4"/>
    </row>
    <row r="8885" spans="1:2" x14ac:dyDescent="0.15">
      <c r="A8885" s="4"/>
      <c r="B8885" s="4"/>
    </row>
    <row r="8886" spans="1:2" x14ac:dyDescent="0.15">
      <c r="A8886" s="4"/>
      <c r="B8886" s="4"/>
    </row>
    <row r="8887" spans="1:2" x14ac:dyDescent="0.15">
      <c r="A8887" s="4"/>
      <c r="B8887" s="4"/>
    </row>
    <row r="8888" spans="1:2" x14ac:dyDescent="0.15">
      <c r="A8888" s="4"/>
      <c r="B8888" s="4"/>
    </row>
    <row r="8889" spans="1:2" x14ac:dyDescent="0.15">
      <c r="A8889" s="4"/>
      <c r="B8889" s="4"/>
    </row>
    <row r="8890" spans="1:2" x14ac:dyDescent="0.15">
      <c r="A8890" s="4"/>
      <c r="B8890" s="4"/>
    </row>
    <row r="8891" spans="1:2" x14ac:dyDescent="0.15">
      <c r="A8891" s="4"/>
      <c r="B8891" s="4"/>
    </row>
    <row r="8892" spans="1:2" x14ac:dyDescent="0.15">
      <c r="A8892" s="4"/>
      <c r="B8892" s="4"/>
    </row>
    <row r="8893" spans="1:2" x14ac:dyDescent="0.15">
      <c r="A8893" s="4"/>
      <c r="B8893" s="4"/>
    </row>
    <row r="8894" spans="1:2" x14ac:dyDescent="0.15">
      <c r="A8894" s="4"/>
      <c r="B8894" s="4"/>
    </row>
    <row r="8895" spans="1:2" x14ac:dyDescent="0.15">
      <c r="A8895" s="4"/>
      <c r="B8895" s="4"/>
    </row>
    <row r="8896" spans="1:2" x14ac:dyDescent="0.15">
      <c r="A8896" s="4"/>
      <c r="B8896" s="4"/>
    </row>
    <row r="8897" spans="1:2" x14ac:dyDescent="0.15">
      <c r="A8897" s="4"/>
      <c r="B8897" s="4"/>
    </row>
    <row r="8898" spans="1:2" x14ac:dyDescent="0.15">
      <c r="A8898" s="4"/>
      <c r="B8898" s="4"/>
    </row>
    <row r="8899" spans="1:2" x14ac:dyDescent="0.15">
      <c r="A8899" s="4"/>
      <c r="B8899" s="4"/>
    </row>
    <row r="8900" spans="1:2" x14ac:dyDescent="0.15">
      <c r="A8900" s="4"/>
      <c r="B8900" s="4"/>
    </row>
    <row r="8901" spans="1:2" x14ac:dyDescent="0.15">
      <c r="A8901" s="4"/>
      <c r="B8901" s="4"/>
    </row>
    <row r="8902" spans="1:2" x14ac:dyDescent="0.15">
      <c r="A8902" s="4"/>
      <c r="B8902" s="4"/>
    </row>
    <row r="8903" spans="1:2" x14ac:dyDescent="0.15">
      <c r="A8903" s="4"/>
      <c r="B8903" s="4"/>
    </row>
    <row r="8904" spans="1:2" x14ac:dyDescent="0.15">
      <c r="A8904" s="4"/>
      <c r="B8904" s="4"/>
    </row>
    <row r="8905" spans="1:2" x14ac:dyDescent="0.15">
      <c r="A8905" s="4"/>
      <c r="B8905" s="4"/>
    </row>
    <row r="8906" spans="1:2" x14ac:dyDescent="0.15">
      <c r="A8906" s="4"/>
      <c r="B8906" s="4"/>
    </row>
    <row r="8907" spans="1:2" x14ac:dyDescent="0.15">
      <c r="A8907" s="4"/>
      <c r="B8907" s="4"/>
    </row>
    <row r="8908" spans="1:2" x14ac:dyDescent="0.15">
      <c r="A8908" s="4"/>
      <c r="B8908" s="4"/>
    </row>
    <row r="8909" spans="1:2" x14ac:dyDescent="0.15">
      <c r="A8909" s="4"/>
      <c r="B8909" s="4"/>
    </row>
    <row r="8910" spans="1:2" x14ac:dyDescent="0.15">
      <c r="A8910" s="4"/>
      <c r="B8910" s="4"/>
    </row>
    <row r="8911" spans="1:2" x14ac:dyDescent="0.15">
      <c r="A8911" s="4"/>
      <c r="B8911" s="4"/>
    </row>
    <row r="8912" spans="1:2" x14ac:dyDescent="0.15">
      <c r="A8912" s="4"/>
      <c r="B8912" s="4"/>
    </row>
    <row r="8913" spans="1:2" x14ac:dyDescent="0.15">
      <c r="A8913" s="4"/>
      <c r="B8913" s="4"/>
    </row>
    <row r="8914" spans="1:2" x14ac:dyDescent="0.15">
      <c r="A8914" s="4"/>
      <c r="B8914" s="4"/>
    </row>
    <row r="8915" spans="1:2" x14ac:dyDescent="0.15">
      <c r="A8915" s="4"/>
      <c r="B8915" s="4"/>
    </row>
    <row r="8916" spans="1:2" x14ac:dyDescent="0.15">
      <c r="A8916" s="4"/>
      <c r="B8916" s="4"/>
    </row>
    <row r="8917" spans="1:2" x14ac:dyDescent="0.15">
      <c r="A8917" s="4"/>
      <c r="B8917" s="4"/>
    </row>
    <row r="8918" spans="1:2" x14ac:dyDescent="0.15">
      <c r="A8918" s="4"/>
      <c r="B8918" s="4"/>
    </row>
    <row r="8919" spans="1:2" x14ac:dyDescent="0.15">
      <c r="A8919" s="4"/>
      <c r="B8919" s="4"/>
    </row>
    <row r="8920" spans="1:2" x14ac:dyDescent="0.15">
      <c r="A8920" s="4"/>
      <c r="B8920" s="4"/>
    </row>
    <row r="8921" spans="1:2" x14ac:dyDescent="0.15">
      <c r="A8921" s="4"/>
      <c r="B8921" s="4"/>
    </row>
    <row r="8922" spans="1:2" x14ac:dyDescent="0.15">
      <c r="A8922" s="4"/>
      <c r="B8922" s="4"/>
    </row>
    <row r="8923" spans="1:2" x14ac:dyDescent="0.15">
      <c r="A8923" s="4"/>
      <c r="B8923" s="4"/>
    </row>
    <row r="8924" spans="1:2" x14ac:dyDescent="0.15">
      <c r="A8924" s="4"/>
      <c r="B8924" s="4"/>
    </row>
    <row r="8925" spans="1:2" x14ac:dyDescent="0.15">
      <c r="A8925" s="4"/>
      <c r="B8925" s="4"/>
    </row>
    <row r="8926" spans="1:2" x14ac:dyDescent="0.15">
      <c r="A8926" s="4"/>
      <c r="B8926" s="4"/>
    </row>
    <row r="8927" spans="1:2" x14ac:dyDescent="0.15">
      <c r="A8927" s="4"/>
      <c r="B8927" s="4"/>
    </row>
    <row r="8928" spans="1:2" x14ac:dyDescent="0.15">
      <c r="A8928" s="4"/>
      <c r="B8928" s="4"/>
    </row>
    <row r="8929" spans="1:2" x14ac:dyDescent="0.15">
      <c r="A8929" s="4"/>
      <c r="B8929" s="4"/>
    </row>
    <row r="8930" spans="1:2" x14ac:dyDescent="0.15">
      <c r="A8930" s="4"/>
      <c r="B8930" s="4"/>
    </row>
    <row r="8931" spans="1:2" x14ac:dyDescent="0.15">
      <c r="A8931" s="4"/>
      <c r="B8931" s="4"/>
    </row>
    <row r="8932" spans="1:2" x14ac:dyDescent="0.15">
      <c r="A8932" s="4"/>
      <c r="B8932" s="4"/>
    </row>
    <row r="8933" spans="1:2" x14ac:dyDescent="0.15">
      <c r="A8933" s="4"/>
      <c r="B8933" s="4"/>
    </row>
    <row r="8934" spans="1:2" x14ac:dyDescent="0.15">
      <c r="A8934" s="4"/>
      <c r="B8934" s="4"/>
    </row>
    <row r="8935" spans="1:2" x14ac:dyDescent="0.15">
      <c r="A8935" s="4"/>
      <c r="B8935" s="4"/>
    </row>
    <row r="8936" spans="1:2" x14ac:dyDescent="0.15">
      <c r="A8936" s="4"/>
      <c r="B8936" s="4"/>
    </row>
    <row r="8937" spans="1:2" x14ac:dyDescent="0.15">
      <c r="A8937" s="4"/>
      <c r="B8937" s="4"/>
    </row>
    <row r="8938" spans="1:2" x14ac:dyDescent="0.15">
      <c r="A8938" s="4"/>
      <c r="B8938" s="4"/>
    </row>
    <row r="8939" spans="1:2" x14ac:dyDescent="0.15">
      <c r="A8939" s="4"/>
      <c r="B8939" s="4"/>
    </row>
    <row r="8940" spans="1:2" x14ac:dyDescent="0.15">
      <c r="A8940" s="4"/>
      <c r="B8940" s="4"/>
    </row>
    <row r="8941" spans="1:2" x14ac:dyDescent="0.15">
      <c r="A8941" s="4"/>
      <c r="B8941" s="4"/>
    </row>
    <row r="8942" spans="1:2" x14ac:dyDescent="0.15">
      <c r="A8942" s="4"/>
      <c r="B8942" s="4"/>
    </row>
    <row r="8943" spans="1:2" x14ac:dyDescent="0.15">
      <c r="A8943" s="4"/>
      <c r="B8943" s="4"/>
    </row>
    <row r="8944" spans="1:2" x14ac:dyDescent="0.15">
      <c r="A8944" s="4"/>
      <c r="B8944" s="4"/>
    </row>
    <row r="8945" spans="1:2" x14ac:dyDescent="0.15">
      <c r="A8945" s="4"/>
      <c r="B8945" s="4"/>
    </row>
    <row r="8946" spans="1:2" x14ac:dyDescent="0.15">
      <c r="A8946" s="4"/>
      <c r="B8946" s="4"/>
    </row>
    <row r="8947" spans="1:2" x14ac:dyDescent="0.15">
      <c r="A8947" s="4"/>
      <c r="B8947" s="4"/>
    </row>
    <row r="8948" spans="1:2" x14ac:dyDescent="0.15">
      <c r="A8948" s="4"/>
      <c r="B8948" s="4"/>
    </row>
    <row r="8949" spans="1:2" x14ac:dyDescent="0.15">
      <c r="A8949" s="4"/>
      <c r="B8949" s="4"/>
    </row>
    <row r="8950" spans="1:2" x14ac:dyDescent="0.15">
      <c r="A8950" s="4"/>
      <c r="B8950" s="4"/>
    </row>
    <row r="8951" spans="1:2" x14ac:dyDescent="0.15">
      <c r="A8951" s="4"/>
      <c r="B8951" s="4"/>
    </row>
    <row r="8952" spans="1:2" x14ac:dyDescent="0.15">
      <c r="A8952" s="4"/>
      <c r="B8952" s="4"/>
    </row>
    <row r="8953" spans="1:2" x14ac:dyDescent="0.15">
      <c r="A8953" s="4"/>
      <c r="B8953" s="4"/>
    </row>
    <row r="8954" spans="1:2" x14ac:dyDescent="0.15">
      <c r="A8954" s="4"/>
      <c r="B8954" s="4"/>
    </row>
    <row r="8955" spans="1:2" x14ac:dyDescent="0.15">
      <c r="A8955" s="4"/>
      <c r="B8955" s="4"/>
    </row>
    <row r="8956" spans="1:2" x14ac:dyDescent="0.15">
      <c r="A8956" s="4"/>
      <c r="B8956" s="4"/>
    </row>
    <row r="8957" spans="1:2" x14ac:dyDescent="0.15">
      <c r="A8957" s="4"/>
      <c r="B8957" s="4"/>
    </row>
    <row r="8958" spans="1:2" x14ac:dyDescent="0.15">
      <c r="A8958" s="4"/>
      <c r="B8958" s="4"/>
    </row>
    <row r="8959" spans="1:2" x14ac:dyDescent="0.15">
      <c r="A8959" s="4"/>
      <c r="B8959" s="4"/>
    </row>
    <row r="8960" spans="1:2" x14ac:dyDescent="0.15">
      <c r="A8960" s="4"/>
      <c r="B8960" s="4"/>
    </row>
    <row r="8961" spans="1:2" x14ac:dyDescent="0.15">
      <c r="A8961" s="4"/>
      <c r="B8961" s="4"/>
    </row>
    <row r="8962" spans="1:2" x14ac:dyDescent="0.15">
      <c r="A8962" s="4"/>
      <c r="B8962" s="4"/>
    </row>
    <row r="8963" spans="1:2" x14ac:dyDescent="0.15">
      <c r="A8963" s="4"/>
      <c r="B8963" s="4"/>
    </row>
    <row r="8964" spans="1:2" x14ac:dyDescent="0.15">
      <c r="A8964" s="4"/>
      <c r="B8964" s="4"/>
    </row>
    <row r="8965" spans="1:2" x14ac:dyDescent="0.15">
      <c r="A8965" s="4"/>
      <c r="B8965" s="4"/>
    </row>
    <row r="8966" spans="1:2" x14ac:dyDescent="0.15">
      <c r="A8966" s="4"/>
      <c r="B8966" s="4"/>
    </row>
    <row r="8967" spans="1:2" x14ac:dyDescent="0.15">
      <c r="A8967" s="4"/>
      <c r="B8967" s="4"/>
    </row>
    <row r="8968" spans="1:2" x14ac:dyDescent="0.15">
      <c r="A8968" s="4"/>
      <c r="B8968" s="4"/>
    </row>
    <row r="8969" spans="1:2" x14ac:dyDescent="0.15">
      <c r="A8969" s="4"/>
      <c r="B8969" s="4"/>
    </row>
    <row r="8970" spans="1:2" x14ac:dyDescent="0.15">
      <c r="A8970" s="4"/>
      <c r="B8970" s="4"/>
    </row>
    <row r="8971" spans="1:2" x14ac:dyDescent="0.15">
      <c r="A8971" s="4"/>
      <c r="B8971" s="4"/>
    </row>
    <row r="8972" spans="1:2" x14ac:dyDescent="0.15">
      <c r="A8972" s="4"/>
      <c r="B8972" s="4"/>
    </row>
    <row r="8973" spans="1:2" x14ac:dyDescent="0.15">
      <c r="A8973" s="4"/>
      <c r="B8973" s="4"/>
    </row>
    <row r="8974" spans="1:2" x14ac:dyDescent="0.15">
      <c r="A8974" s="4"/>
      <c r="B8974" s="4"/>
    </row>
    <row r="8975" spans="1:2" x14ac:dyDescent="0.15">
      <c r="A8975" s="4"/>
      <c r="B8975" s="4"/>
    </row>
    <row r="8976" spans="1:2" x14ac:dyDescent="0.15">
      <c r="A8976" s="4"/>
      <c r="B8976" s="4"/>
    </row>
    <row r="8977" spans="1:2" x14ac:dyDescent="0.15">
      <c r="A8977" s="4"/>
      <c r="B8977" s="4"/>
    </row>
    <row r="8978" spans="1:2" x14ac:dyDescent="0.15">
      <c r="A8978" s="4"/>
      <c r="B8978" s="4"/>
    </row>
    <row r="8979" spans="1:2" x14ac:dyDescent="0.15">
      <c r="A8979" s="4"/>
      <c r="B8979" s="4"/>
    </row>
    <row r="8980" spans="1:2" x14ac:dyDescent="0.15">
      <c r="A8980" s="4"/>
      <c r="B8980" s="4"/>
    </row>
    <row r="8981" spans="1:2" x14ac:dyDescent="0.15">
      <c r="A8981" s="4"/>
      <c r="B8981" s="4"/>
    </row>
    <row r="8982" spans="1:2" x14ac:dyDescent="0.15">
      <c r="A8982" s="4"/>
      <c r="B8982" s="4"/>
    </row>
    <row r="8983" spans="1:2" x14ac:dyDescent="0.15">
      <c r="A8983" s="4"/>
      <c r="B8983" s="4"/>
    </row>
    <row r="8984" spans="1:2" x14ac:dyDescent="0.15">
      <c r="A8984" s="4"/>
      <c r="B8984" s="4"/>
    </row>
    <row r="8985" spans="1:2" x14ac:dyDescent="0.15">
      <c r="A8985" s="4"/>
      <c r="B8985" s="4"/>
    </row>
    <row r="8986" spans="1:2" x14ac:dyDescent="0.15">
      <c r="A8986" s="4"/>
      <c r="B8986" s="4"/>
    </row>
    <row r="8987" spans="1:2" x14ac:dyDescent="0.15">
      <c r="A8987" s="4"/>
      <c r="B8987" s="4"/>
    </row>
    <row r="8988" spans="1:2" x14ac:dyDescent="0.15">
      <c r="A8988" s="4"/>
      <c r="B8988" s="4"/>
    </row>
    <row r="8989" spans="1:2" x14ac:dyDescent="0.15">
      <c r="A8989" s="4"/>
      <c r="B8989" s="4"/>
    </row>
    <row r="8990" spans="1:2" x14ac:dyDescent="0.15">
      <c r="A8990" s="4"/>
      <c r="B8990" s="4"/>
    </row>
    <row r="8991" spans="1:2" x14ac:dyDescent="0.15">
      <c r="A8991" s="4"/>
      <c r="B8991" s="4"/>
    </row>
    <row r="8992" spans="1:2" x14ac:dyDescent="0.15">
      <c r="A8992" s="4"/>
      <c r="B8992" s="4"/>
    </row>
    <row r="8993" spans="1:2" x14ac:dyDescent="0.15">
      <c r="A8993" s="4"/>
      <c r="B8993" s="4"/>
    </row>
    <row r="8994" spans="1:2" x14ac:dyDescent="0.15">
      <c r="A8994" s="4"/>
      <c r="B8994" s="4"/>
    </row>
    <row r="8995" spans="1:2" x14ac:dyDescent="0.15">
      <c r="A8995" s="4"/>
      <c r="B8995" s="4"/>
    </row>
    <row r="8996" spans="1:2" x14ac:dyDescent="0.15">
      <c r="A8996" s="4"/>
      <c r="B8996" s="4"/>
    </row>
    <row r="8997" spans="1:2" x14ac:dyDescent="0.15">
      <c r="A8997" s="4"/>
      <c r="B8997" s="4"/>
    </row>
    <row r="8998" spans="1:2" x14ac:dyDescent="0.15">
      <c r="A8998" s="4"/>
      <c r="B8998" s="4"/>
    </row>
    <row r="8999" spans="1:2" x14ac:dyDescent="0.15">
      <c r="A8999" s="4"/>
      <c r="B8999" s="4"/>
    </row>
    <row r="9000" spans="1:2" x14ac:dyDescent="0.15">
      <c r="A9000" s="4"/>
      <c r="B9000" s="4"/>
    </row>
    <row r="9001" spans="1:2" x14ac:dyDescent="0.15">
      <c r="A9001" s="4"/>
      <c r="B9001" s="4"/>
    </row>
    <row r="9002" spans="1:2" x14ac:dyDescent="0.15">
      <c r="A9002" s="4"/>
      <c r="B9002" s="4"/>
    </row>
    <row r="9003" spans="1:2" x14ac:dyDescent="0.15">
      <c r="A9003" s="4"/>
      <c r="B9003" s="4"/>
    </row>
    <row r="9004" spans="1:2" x14ac:dyDescent="0.15">
      <c r="A9004" s="4"/>
      <c r="B9004" s="4"/>
    </row>
    <row r="9005" spans="1:2" x14ac:dyDescent="0.15">
      <c r="A9005" s="4"/>
      <c r="B9005" s="4"/>
    </row>
    <row r="9006" spans="1:2" x14ac:dyDescent="0.15">
      <c r="A9006" s="4"/>
      <c r="B9006" s="4"/>
    </row>
    <row r="9007" spans="1:2" x14ac:dyDescent="0.15">
      <c r="A9007" s="4"/>
      <c r="B9007" s="4"/>
    </row>
    <row r="9008" spans="1:2" x14ac:dyDescent="0.15">
      <c r="A9008" s="4"/>
      <c r="B9008" s="4"/>
    </row>
    <row r="9009" spans="1:2" x14ac:dyDescent="0.15">
      <c r="A9009" s="4"/>
      <c r="B9009" s="4"/>
    </row>
    <row r="9010" spans="1:2" x14ac:dyDescent="0.15">
      <c r="A9010" s="4"/>
      <c r="B9010" s="4"/>
    </row>
    <row r="9011" spans="1:2" x14ac:dyDescent="0.15">
      <c r="A9011" s="4"/>
      <c r="B9011" s="4"/>
    </row>
    <row r="9012" spans="1:2" x14ac:dyDescent="0.15">
      <c r="A9012" s="4"/>
      <c r="B9012" s="4"/>
    </row>
    <row r="9013" spans="1:2" x14ac:dyDescent="0.15">
      <c r="A9013" s="4"/>
      <c r="B9013" s="4"/>
    </row>
    <row r="9014" spans="1:2" x14ac:dyDescent="0.15">
      <c r="A9014" s="4"/>
      <c r="B9014" s="4"/>
    </row>
    <row r="9015" spans="1:2" x14ac:dyDescent="0.15">
      <c r="A9015" s="4"/>
      <c r="B9015" s="4"/>
    </row>
    <row r="9016" spans="1:2" x14ac:dyDescent="0.15">
      <c r="A9016" s="4"/>
      <c r="B9016" s="4"/>
    </row>
    <row r="9017" spans="1:2" x14ac:dyDescent="0.15">
      <c r="A9017" s="4"/>
      <c r="B9017" s="4"/>
    </row>
    <row r="9018" spans="1:2" x14ac:dyDescent="0.15">
      <c r="A9018" s="4"/>
      <c r="B9018" s="4"/>
    </row>
    <row r="9019" spans="1:2" x14ac:dyDescent="0.15">
      <c r="A9019" s="4"/>
      <c r="B9019" s="4"/>
    </row>
    <row r="9020" spans="1:2" x14ac:dyDescent="0.15">
      <c r="A9020" s="4"/>
      <c r="B9020" s="4"/>
    </row>
    <row r="9021" spans="1:2" x14ac:dyDescent="0.15">
      <c r="A9021" s="4"/>
      <c r="B9021" s="4"/>
    </row>
    <row r="9022" spans="1:2" x14ac:dyDescent="0.15">
      <c r="A9022" s="4"/>
      <c r="B9022" s="4"/>
    </row>
    <row r="9023" spans="1:2" x14ac:dyDescent="0.15">
      <c r="A9023" s="4"/>
      <c r="B9023" s="4"/>
    </row>
    <row r="9024" spans="1:2" x14ac:dyDescent="0.15">
      <c r="A9024" s="4"/>
      <c r="B9024" s="4"/>
    </row>
    <row r="9025" spans="1:2" x14ac:dyDescent="0.15">
      <c r="A9025" s="4"/>
      <c r="B9025" s="4"/>
    </row>
    <row r="9026" spans="1:2" x14ac:dyDescent="0.15">
      <c r="A9026" s="4"/>
      <c r="B9026" s="4"/>
    </row>
    <row r="9027" spans="1:2" x14ac:dyDescent="0.15">
      <c r="A9027" s="4"/>
      <c r="B9027" s="4"/>
    </row>
    <row r="9028" spans="1:2" x14ac:dyDescent="0.15">
      <c r="A9028" s="4"/>
      <c r="B9028" s="4"/>
    </row>
    <row r="9029" spans="1:2" x14ac:dyDescent="0.15">
      <c r="A9029" s="4"/>
      <c r="B9029" s="4"/>
    </row>
    <row r="9030" spans="1:2" x14ac:dyDescent="0.15">
      <c r="A9030" s="4"/>
      <c r="B9030" s="4"/>
    </row>
    <row r="9031" spans="1:2" x14ac:dyDescent="0.15">
      <c r="A9031" s="4"/>
      <c r="B9031" s="4"/>
    </row>
    <row r="9032" spans="1:2" x14ac:dyDescent="0.15">
      <c r="A9032" s="4"/>
      <c r="B9032" s="4"/>
    </row>
    <row r="9033" spans="1:2" x14ac:dyDescent="0.15">
      <c r="A9033" s="4"/>
      <c r="B9033" s="4"/>
    </row>
    <row r="9034" spans="1:2" x14ac:dyDescent="0.15">
      <c r="A9034" s="4"/>
      <c r="B9034" s="4"/>
    </row>
    <row r="9035" spans="1:2" x14ac:dyDescent="0.15">
      <c r="A9035" s="4"/>
      <c r="B9035" s="4"/>
    </row>
    <row r="9036" spans="1:2" x14ac:dyDescent="0.15">
      <c r="A9036" s="4"/>
      <c r="B9036" s="4"/>
    </row>
    <row r="9037" spans="1:2" x14ac:dyDescent="0.15">
      <c r="A9037" s="4"/>
      <c r="B9037" s="4"/>
    </row>
    <row r="9038" spans="1:2" x14ac:dyDescent="0.15">
      <c r="A9038" s="4"/>
      <c r="B9038" s="4"/>
    </row>
    <row r="9039" spans="1:2" x14ac:dyDescent="0.15">
      <c r="A9039" s="4"/>
      <c r="B9039" s="4"/>
    </row>
    <row r="9040" spans="1:2" x14ac:dyDescent="0.15">
      <c r="A9040" s="4"/>
      <c r="B9040" s="4"/>
    </row>
    <row r="9041" spans="1:2" x14ac:dyDescent="0.15">
      <c r="A9041" s="4"/>
      <c r="B9041" s="4"/>
    </row>
    <row r="9042" spans="1:2" x14ac:dyDescent="0.15">
      <c r="A9042" s="4"/>
      <c r="B9042" s="4"/>
    </row>
    <row r="9043" spans="1:2" x14ac:dyDescent="0.15">
      <c r="A9043" s="4"/>
      <c r="B9043" s="4"/>
    </row>
    <row r="9044" spans="1:2" x14ac:dyDescent="0.15">
      <c r="A9044" s="4"/>
      <c r="B9044" s="4"/>
    </row>
    <row r="9045" spans="1:2" x14ac:dyDescent="0.15">
      <c r="A9045" s="4"/>
      <c r="B9045" s="4"/>
    </row>
    <row r="9046" spans="1:2" x14ac:dyDescent="0.15">
      <c r="A9046" s="4"/>
      <c r="B9046" s="4"/>
    </row>
    <row r="9047" spans="1:2" x14ac:dyDescent="0.15">
      <c r="A9047" s="4"/>
      <c r="B9047" s="4"/>
    </row>
    <row r="9048" spans="1:2" x14ac:dyDescent="0.15">
      <c r="A9048" s="4"/>
      <c r="B9048" s="4"/>
    </row>
    <row r="9049" spans="1:2" x14ac:dyDescent="0.15">
      <c r="A9049" s="4"/>
      <c r="B9049" s="4"/>
    </row>
    <row r="9050" spans="1:2" x14ac:dyDescent="0.15">
      <c r="A9050" s="4"/>
      <c r="B9050" s="4"/>
    </row>
    <row r="9051" spans="1:2" x14ac:dyDescent="0.15">
      <c r="A9051" s="4"/>
      <c r="B9051" s="4"/>
    </row>
    <row r="9052" spans="1:2" x14ac:dyDescent="0.15">
      <c r="A9052" s="4"/>
      <c r="B9052" s="4"/>
    </row>
    <row r="9053" spans="1:2" x14ac:dyDescent="0.15">
      <c r="A9053" s="4"/>
      <c r="B9053" s="4"/>
    </row>
    <row r="9054" spans="1:2" x14ac:dyDescent="0.15">
      <c r="A9054" s="4"/>
      <c r="B9054" s="4"/>
    </row>
    <row r="9055" spans="1:2" x14ac:dyDescent="0.15">
      <c r="A9055" s="4"/>
      <c r="B9055" s="4"/>
    </row>
    <row r="9056" spans="1:2" x14ac:dyDescent="0.15">
      <c r="A9056" s="4"/>
      <c r="B9056" s="4"/>
    </row>
    <row r="9057" spans="1:2" x14ac:dyDescent="0.15">
      <c r="A9057" s="4"/>
      <c r="B9057" s="4"/>
    </row>
    <row r="9058" spans="1:2" x14ac:dyDescent="0.15">
      <c r="A9058" s="4"/>
      <c r="B9058" s="4"/>
    </row>
    <row r="9059" spans="1:2" x14ac:dyDescent="0.15">
      <c r="A9059" s="4"/>
      <c r="B9059" s="4"/>
    </row>
    <row r="9060" spans="1:2" x14ac:dyDescent="0.15">
      <c r="A9060" s="4"/>
      <c r="B9060" s="4"/>
    </row>
    <row r="9061" spans="1:2" x14ac:dyDescent="0.15">
      <c r="A9061" s="4"/>
      <c r="B9061" s="4"/>
    </row>
    <row r="9062" spans="1:2" x14ac:dyDescent="0.15">
      <c r="A9062" s="4"/>
      <c r="B9062" s="4"/>
    </row>
    <row r="9063" spans="1:2" x14ac:dyDescent="0.15">
      <c r="A9063" s="4"/>
      <c r="B9063" s="4"/>
    </row>
    <row r="9064" spans="1:2" x14ac:dyDescent="0.15">
      <c r="A9064" s="4"/>
      <c r="B9064" s="4"/>
    </row>
    <row r="9065" spans="1:2" x14ac:dyDescent="0.15">
      <c r="A9065" s="4"/>
      <c r="B9065" s="4"/>
    </row>
    <row r="9066" spans="1:2" x14ac:dyDescent="0.15">
      <c r="A9066" s="4"/>
      <c r="B9066" s="4"/>
    </row>
    <row r="9067" spans="1:2" x14ac:dyDescent="0.15">
      <c r="A9067" s="4"/>
      <c r="B9067" s="4"/>
    </row>
    <row r="9068" spans="1:2" x14ac:dyDescent="0.15">
      <c r="A9068" s="4"/>
      <c r="B9068" s="4"/>
    </row>
    <row r="9069" spans="1:2" x14ac:dyDescent="0.15">
      <c r="A9069" s="4"/>
      <c r="B9069" s="4"/>
    </row>
    <row r="9070" spans="1:2" x14ac:dyDescent="0.15">
      <c r="A9070" s="4"/>
      <c r="B9070" s="4"/>
    </row>
    <row r="9071" spans="1:2" x14ac:dyDescent="0.15">
      <c r="A9071" s="4"/>
      <c r="B9071" s="4"/>
    </row>
    <row r="9072" spans="1:2" x14ac:dyDescent="0.15">
      <c r="A9072" s="4"/>
      <c r="B9072" s="4"/>
    </row>
    <row r="9073" spans="1:2" x14ac:dyDescent="0.15">
      <c r="A9073" s="4"/>
      <c r="B9073" s="4"/>
    </row>
    <row r="9074" spans="1:2" x14ac:dyDescent="0.15">
      <c r="A9074" s="4"/>
      <c r="B9074" s="4"/>
    </row>
    <row r="9075" spans="1:2" x14ac:dyDescent="0.15">
      <c r="A9075" s="4"/>
      <c r="B9075" s="4"/>
    </row>
    <row r="9076" spans="1:2" x14ac:dyDescent="0.15">
      <c r="A9076" s="4"/>
      <c r="B9076" s="4"/>
    </row>
    <row r="9077" spans="1:2" x14ac:dyDescent="0.15">
      <c r="A9077" s="4"/>
      <c r="B9077" s="4"/>
    </row>
    <row r="9078" spans="1:2" x14ac:dyDescent="0.15">
      <c r="A9078" s="4"/>
      <c r="B9078" s="4"/>
    </row>
    <row r="9079" spans="1:2" x14ac:dyDescent="0.15">
      <c r="A9079" s="4"/>
      <c r="B9079" s="4"/>
    </row>
    <row r="9080" spans="1:2" x14ac:dyDescent="0.15">
      <c r="A9080" s="4"/>
      <c r="B9080" s="4"/>
    </row>
    <row r="9081" spans="1:2" x14ac:dyDescent="0.15">
      <c r="A9081" s="4"/>
      <c r="B9081" s="4"/>
    </row>
    <row r="9082" spans="1:2" x14ac:dyDescent="0.15">
      <c r="A9082" s="4"/>
      <c r="B9082" s="4"/>
    </row>
    <row r="9083" spans="1:2" x14ac:dyDescent="0.15">
      <c r="A9083" s="4"/>
      <c r="B9083" s="4"/>
    </row>
    <row r="9084" spans="1:2" x14ac:dyDescent="0.15">
      <c r="A9084" s="4"/>
      <c r="B9084" s="4"/>
    </row>
    <row r="9085" spans="1:2" x14ac:dyDescent="0.15">
      <c r="A9085" s="4"/>
      <c r="B9085" s="4"/>
    </row>
    <row r="9086" spans="1:2" x14ac:dyDescent="0.15">
      <c r="A9086" s="4"/>
      <c r="B9086" s="4"/>
    </row>
    <row r="9087" spans="1:2" x14ac:dyDescent="0.15">
      <c r="A9087" s="4"/>
      <c r="B9087" s="4"/>
    </row>
    <row r="9088" spans="1:2" x14ac:dyDescent="0.15">
      <c r="A9088" s="4"/>
      <c r="B9088" s="4"/>
    </row>
    <row r="9089" spans="1:2" x14ac:dyDescent="0.15">
      <c r="A9089" s="4"/>
      <c r="B9089" s="4"/>
    </row>
    <row r="9090" spans="1:2" x14ac:dyDescent="0.15">
      <c r="A9090" s="4"/>
      <c r="B9090" s="4"/>
    </row>
    <row r="9091" spans="1:2" x14ac:dyDescent="0.15">
      <c r="A9091" s="4"/>
      <c r="B9091" s="4"/>
    </row>
    <row r="9092" spans="1:2" x14ac:dyDescent="0.15">
      <c r="A9092" s="4"/>
      <c r="B9092" s="4"/>
    </row>
    <row r="9093" spans="1:2" x14ac:dyDescent="0.15">
      <c r="A9093" s="4"/>
      <c r="B9093" s="4"/>
    </row>
    <row r="9094" spans="1:2" x14ac:dyDescent="0.15">
      <c r="A9094" s="4"/>
      <c r="B9094" s="4"/>
    </row>
    <row r="9095" spans="1:2" x14ac:dyDescent="0.15">
      <c r="A9095" s="4"/>
      <c r="B9095" s="4"/>
    </row>
    <row r="9096" spans="1:2" x14ac:dyDescent="0.15">
      <c r="A9096" s="4"/>
      <c r="B9096" s="4"/>
    </row>
    <row r="9097" spans="1:2" x14ac:dyDescent="0.15">
      <c r="A9097" s="4"/>
      <c r="B9097" s="4"/>
    </row>
    <row r="9098" spans="1:2" x14ac:dyDescent="0.15">
      <c r="A9098" s="4"/>
      <c r="B9098" s="4"/>
    </row>
    <row r="9099" spans="1:2" x14ac:dyDescent="0.15">
      <c r="A9099" s="4"/>
      <c r="B9099" s="4"/>
    </row>
    <row r="9100" spans="1:2" x14ac:dyDescent="0.15">
      <c r="A9100" s="4"/>
      <c r="B9100" s="4"/>
    </row>
    <row r="9101" spans="1:2" x14ac:dyDescent="0.15">
      <c r="A9101" s="4"/>
      <c r="B9101" s="4"/>
    </row>
    <row r="9102" spans="1:2" x14ac:dyDescent="0.15">
      <c r="A9102" s="4"/>
      <c r="B9102" s="4"/>
    </row>
    <row r="9103" spans="1:2" x14ac:dyDescent="0.15">
      <c r="A9103" s="4"/>
      <c r="B9103" s="4"/>
    </row>
    <row r="9104" spans="1:2" x14ac:dyDescent="0.15">
      <c r="A9104" s="4"/>
      <c r="B9104" s="4"/>
    </row>
    <row r="9105" spans="1:2" x14ac:dyDescent="0.15">
      <c r="A9105" s="4"/>
      <c r="B9105" s="4"/>
    </row>
    <row r="9106" spans="1:2" x14ac:dyDescent="0.15">
      <c r="A9106" s="4"/>
      <c r="B9106" s="4"/>
    </row>
    <row r="9107" spans="1:2" x14ac:dyDescent="0.15">
      <c r="A9107" s="4"/>
      <c r="B9107" s="4"/>
    </row>
    <row r="9108" spans="1:2" x14ac:dyDescent="0.15">
      <c r="A9108" s="4"/>
      <c r="B9108" s="4"/>
    </row>
    <row r="9109" spans="1:2" x14ac:dyDescent="0.15">
      <c r="A9109" s="4"/>
      <c r="B9109" s="4"/>
    </row>
    <row r="9110" spans="1:2" x14ac:dyDescent="0.15">
      <c r="A9110" s="4"/>
      <c r="B9110" s="4"/>
    </row>
    <row r="9111" spans="1:2" x14ac:dyDescent="0.15">
      <c r="A9111" s="4"/>
      <c r="B9111" s="4"/>
    </row>
    <row r="9112" spans="1:2" x14ac:dyDescent="0.15">
      <c r="A9112" s="4"/>
      <c r="B9112" s="4"/>
    </row>
    <row r="9113" spans="1:2" x14ac:dyDescent="0.15">
      <c r="A9113" s="4"/>
      <c r="B9113" s="4"/>
    </row>
    <row r="9114" spans="1:2" x14ac:dyDescent="0.15">
      <c r="A9114" s="4"/>
      <c r="B9114" s="4"/>
    </row>
    <row r="9115" spans="1:2" x14ac:dyDescent="0.15">
      <c r="A9115" s="4"/>
      <c r="B9115" s="4"/>
    </row>
    <row r="9116" spans="1:2" x14ac:dyDescent="0.15">
      <c r="A9116" s="4"/>
      <c r="B9116" s="4"/>
    </row>
    <row r="9117" spans="1:2" x14ac:dyDescent="0.15">
      <c r="A9117" s="4"/>
      <c r="B9117" s="4"/>
    </row>
    <row r="9118" spans="1:2" x14ac:dyDescent="0.15">
      <c r="A9118" s="4"/>
      <c r="B9118" s="4"/>
    </row>
    <row r="9119" spans="1:2" x14ac:dyDescent="0.15">
      <c r="A9119" s="4"/>
      <c r="B9119" s="4"/>
    </row>
    <row r="9120" spans="1:2" x14ac:dyDescent="0.15">
      <c r="A9120" s="4"/>
      <c r="B9120" s="4"/>
    </row>
    <row r="9121" spans="1:2" x14ac:dyDescent="0.15">
      <c r="A9121" s="4"/>
      <c r="B9121" s="4"/>
    </row>
    <row r="9122" spans="1:2" x14ac:dyDescent="0.15">
      <c r="A9122" s="4"/>
      <c r="B9122" s="4"/>
    </row>
    <row r="9123" spans="1:2" x14ac:dyDescent="0.15">
      <c r="A9123" s="4"/>
      <c r="B9123" s="4"/>
    </row>
    <row r="9124" spans="1:2" x14ac:dyDescent="0.15">
      <c r="A9124" s="4"/>
      <c r="B9124" s="4"/>
    </row>
    <row r="9125" spans="1:2" x14ac:dyDescent="0.15">
      <c r="A9125" s="4"/>
      <c r="B9125" s="4"/>
    </row>
    <row r="9126" spans="1:2" x14ac:dyDescent="0.15">
      <c r="A9126" s="4"/>
      <c r="B9126" s="4"/>
    </row>
    <row r="9127" spans="1:2" x14ac:dyDescent="0.15">
      <c r="A9127" s="4"/>
      <c r="B9127" s="4"/>
    </row>
    <row r="9128" spans="1:2" x14ac:dyDescent="0.15">
      <c r="A9128" s="4"/>
      <c r="B9128" s="4"/>
    </row>
    <row r="9129" spans="1:2" x14ac:dyDescent="0.15">
      <c r="A9129" s="4"/>
      <c r="B9129" s="4"/>
    </row>
    <row r="9130" spans="1:2" x14ac:dyDescent="0.15">
      <c r="A9130" s="4"/>
      <c r="B9130" s="4"/>
    </row>
    <row r="9131" spans="1:2" x14ac:dyDescent="0.15">
      <c r="A9131" s="4"/>
      <c r="B9131" s="4"/>
    </row>
    <row r="9132" spans="1:2" x14ac:dyDescent="0.15">
      <c r="A9132" s="4"/>
      <c r="B9132" s="4"/>
    </row>
    <row r="9133" spans="1:2" x14ac:dyDescent="0.15">
      <c r="A9133" s="4"/>
      <c r="B9133" s="4"/>
    </row>
    <row r="9134" spans="1:2" x14ac:dyDescent="0.15">
      <c r="A9134" s="4"/>
      <c r="B9134" s="4"/>
    </row>
    <row r="9135" spans="1:2" x14ac:dyDescent="0.15">
      <c r="A9135" s="4"/>
      <c r="B9135" s="4"/>
    </row>
    <row r="9136" spans="1:2" x14ac:dyDescent="0.15">
      <c r="A9136" s="4"/>
      <c r="B9136" s="4"/>
    </row>
    <row r="9137" spans="1:2" x14ac:dyDescent="0.15">
      <c r="A9137" s="4"/>
      <c r="B9137" s="4"/>
    </row>
    <row r="9138" spans="1:2" x14ac:dyDescent="0.15">
      <c r="A9138" s="4"/>
      <c r="B9138" s="4"/>
    </row>
    <row r="9139" spans="1:2" x14ac:dyDescent="0.15">
      <c r="A9139" s="4"/>
      <c r="B9139" s="4"/>
    </row>
    <row r="9140" spans="1:2" x14ac:dyDescent="0.15">
      <c r="A9140" s="4"/>
      <c r="B9140" s="4"/>
    </row>
    <row r="9141" spans="1:2" x14ac:dyDescent="0.15">
      <c r="A9141" s="4"/>
      <c r="B9141" s="4"/>
    </row>
    <row r="9142" spans="1:2" x14ac:dyDescent="0.15">
      <c r="A9142" s="4"/>
      <c r="B9142" s="4"/>
    </row>
    <row r="9143" spans="1:2" x14ac:dyDescent="0.15">
      <c r="A9143" s="4"/>
      <c r="B9143" s="4"/>
    </row>
    <row r="9144" spans="1:2" x14ac:dyDescent="0.15">
      <c r="A9144" s="4"/>
      <c r="B9144" s="4"/>
    </row>
    <row r="9145" spans="1:2" x14ac:dyDescent="0.15">
      <c r="A9145" s="4"/>
      <c r="B9145" s="4"/>
    </row>
    <row r="9146" spans="1:2" x14ac:dyDescent="0.15">
      <c r="A9146" s="4"/>
      <c r="B9146" s="4"/>
    </row>
    <row r="9147" spans="1:2" x14ac:dyDescent="0.15">
      <c r="A9147" s="4"/>
      <c r="B9147" s="4"/>
    </row>
    <row r="9148" spans="1:2" x14ac:dyDescent="0.15">
      <c r="A9148" s="4"/>
      <c r="B9148" s="4"/>
    </row>
    <row r="9149" spans="1:2" x14ac:dyDescent="0.15">
      <c r="A9149" s="4"/>
      <c r="B9149" s="4"/>
    </row>
    <row r="9150" spans="1:2" x14ac:dyDescent="0.15">
      <c r="A9150" s="4"/>
      <c r="B9150" s="4"/>
    </row>
    <row r="9151" spans="1:2" x14ac:dyDescent="0.15">
      <c r="A9151" s="4"/>
      <c r="B9151" s="4"/>
    </row>
    <row r="9152" spans="1:2" x14ac:dyDescent="0.15">
      <c r="A9152" s="4"/>
      <c r="B9152" s="4"/>
    </row>
    <row r="9153" spans="1:2" x14ac:dyDescent="0.15">
      <c r="A9153" s="4"/>
      <c r="B9153" s="4"/>
    </row>
    <row r="9154" spans="1:2" x14ac:dyDescent="0.15">
      <c r="A9154" s="4"/>
      <c r="B9154" s="4"/>
    </row>
    <row r="9155" spans="1:2" x14ac:dyDescent="0.15">
      <c r="A9155" s="4"/>
      <c r="B9155" s="4"/>
    </row>
    <row r="9156" spans="1:2" x14ac:dyDescent="0.15">
      <c r="A9156" s="4"/>
      <c r="B9156" s="4"/>
    </row>
    <row r="9157" spans="1:2" x14ac:dyDescent="0.15">
      <c r="A9157" s="4"/>
      <c r="B9157" s="4"/>
    </row>
    <row r="9158" spans="1:2" x14ac:dyDescent="0.15">
      <c r="A9158" s="4"/>
      <c r="B9158" s="4"/>
    </row>
    <row r="9159" spans="1:2" x14ac:dyDescent="0.15">
      <c r="A9159" s="4"/>
      <c r="B9159" s="4"/>
    </row>
    <row r="9160" spans="1:2" x14ac:dyDescent="0.15">
      <c r="A9160" s="4"/>
      <c r="B9160" s="4"/>
    </row>
    <row r="9161" spans="1:2" x14ac:dyDescent="0.15">
      <c r="A9161" s="4"/>
      <c r="B9161" s="4"/>
    </row>
    <row r="9162" spans="1:2" x14ac:dyDescent="0.15">
      <c r="A9162" s="4"/>
      <c r="B9162" s="4"/>
    </row>
    <row r="9163" spans="1:2" x14ac:dyDescent="0.15">
      <c r="A9163" s="4"/>
      <c r="B9163" s="4"/>
    </row>
    <row r="9164" spans="1:2" x14ac:dyDescent="0.15">
      <c r="A9164" s="4"/>
      <c r="B9164" s="4"/>
    </row>
    <row r="9165" spans="1:2" x14ac:dyDescent="0.15">
      <c r="A9165" s="4"/>
      <c r="B9165" s="4"/>
    </row>
    <row r="9166" spans="1:2" x14ac:dyDescent="0.15">
      <c r="A9166" s="4"/>
      <c r="B9166" s="4"/>
    </row>
    <row r="9167" spans="1:2" x14ac:dyDescent="0.15">
      <c r="A9167" s="4"/>
      <c r="B9167" s="4"/>
    </row>
    <row r="9168" spans="1:2" x14ac:dyDescent="0.15">
      <c r="A9168" s="4"/>
      <c r="B9168" s="4"/>
    </row>
    <row r="9169" spans="1:2" x14ac:dyDescent="0.15">
      <c r="A9169" s="4"/>
      <c r="B9169" s="4"/>
    </row>
    <row r="9170" spans="1:2" x14ac:dyDescent="0.15">
      <c r="A9170" s="4"/>
      <c r="B9170" s="4"/>
    </row>
    <row r="9171" spans="1:2" x14ac:dyDescent="0.15">
      <c r="A9171" s="4"/>
      <c r="B9171" s="4"/>
    </row>
    <row r="9172" spans="1:2" x14ac:dyDescent="0.15">
      <c r="A9172" s="4"/>
      <c r="B9172" s="4"/>
    </row>
    <row r="9173" spans="1:2" x14ac:dyDescent="0.15">
      <c r="A9173" s="4"/>
      <c r="B9173" s="4"/>
    </row>
    <row r="9174" spans="1:2" x14ac:dyDescent="0.15">
      <c r="A9174" s="4"/>
      <c r="B9174" s="4"/>
    </row>
    <row r="9175" spans="1:2" x14ac:dyDescent="0.15">
      <c r="A9175" s="4"/>
      <c r="B9175" s="4"/>
    </row>
    <row r="9176" spans="1:2" x14ac:dyDescent="0.15">
      <c r="A9176" s="4"/>
      <c r="B9176" s="4"/>
    </row>
    <row r="9177" spans="1:2" x14ac:dyDescent="0.15">
      <c r="A9177" s="4"/>
      <c r="B9177" s="4"/>
    </row>
    <row r="9178" spans="1:2" x14ac:dyDescent="0.15">
      <c r="A9178" s="4"/>
      <c r="B9178" s="4"/>
    </row>
    <row r="9179" spans="1:2" x14ac:dyDescent="0.15">
      <c r="A9179" s="4"/>
      <c r="B9179" s="4"/>
    </row>
    <row r="9180" spans="1:2" x14ac:dyDescent="0.15">
      <c r="A9180" s="4"/>
      <c r="B9180" s="4"/>
    </row>
    <row r="9181" spans="1:2" x14ac:dyDescent="0.15">
      <c r="A9181" s="4"/>
      <c r="B9181" s="4"/>
    </row>
    <row r="9182" spans="1:2" x14ac:dyDescent="0.15">
      <c r="A9182" s="4"/>
      <c r="B9182" s="4"/>
    </row>
    <row r="9183" spans="1:2" x14ac:dyDescent="0.15">
      <c r="A9183" s="4"/>
      <c r="B9183" s="4"/>
    </row>
    <row r="9184" spans="1:2" x14ac:dyDescent="0.15">
      <c r="A9184" s="4"/>
      <c r="B9184" s="4"/>
    </row>
    <row r="9185" spans="1:2" x14ac:dyDescent="0.15">
      <c r="A9185" s="4"/>
      <c r="B9185" s="4"/>
    </row>
    <row r="9186" spans="1:2" x14ac:dyDescent="0.15">
      <c r="A9186" s="4"/>
      <c r="B9186" s="4"/>
    </row>
    <row r="9187" spans="1:2" x14ac:dyDescent="0.15">
      <c r="A9187" s="4"/>
      <c r="B9187" s="4"/>
    </row>
    <row r="9188" spans="1:2" x14ac:dyDescent="0.15">
      <c r="A9188" s="4"/>
      <c r="B9188" s="4"/>
    </row>
    <row r="9189" spans="1:2" x14ac:dyDescent="0.15">
      <c r="A9189" s="4"/>
      <c r="B9189" s="4"/>
    </row>
    <row r="9190" spans="1:2" x14ac:dyDescent="0.15">
      <c r="A9190" s="4"/>
      <c r="B9190" s="4"/>
    </row>
    <row r="9191" spans="1:2" x14ac:dyDescent="0.15">
      <c r="A9191" s="4"/>
      <c r="B9191" s="4"/>
    </row>
    <row r="9192" spans="1:2" x14ac:dyDescent="0.15">
      <c r="A9192" s="4"/>
      <c r="B9192" s="4"/>
    </row>
    <row r="9193" spans="1:2" x14ac:dyDescent="0.15">
      <c r="A9193" s="4"/>
      <c r="B9193" s="4"/>
    </row>
    <row r="9194" spans="1:2" x14ac:dyDescent="0.15">
      <c r="A9194" s="4"/>
      <c r="B9194" s="4"/>
    </row>
    <row r="9195" spans="1:2" x14ac:dyDescent="0.15">
      <c r="A9195" s="4"/>
      <c r="B9195" s="4"/>
    </row>
    <row r="9196" spans="1:2" x14ac:dyDescent="0.15">
      <c r="A9196" s="4"/>
      <c r="B9196" s="4"/>
    </row>
    <row r="9197" spans="1:2" x14ac:dyDescent="0.15">
      <c r="A9197" s="4"/>
      <c r="B9197" s="4"/>
    </row>
    <row r="9198" spans="1:2" x14ac:dyDescent="0.15">
      <c r="A9198" s="4"/>
      <c r="B9198" s="4"/>
    </row>
    <row r="9199" spans="1:2" x14ac:dyDescent="0.15">
      <c r="A9199" s="4"/>
      <c r="B9199" s="4"/>
    </row>
    <row r="9200" spans="1:2" x14ac:dyDescent="0.15">
      <c r="A9200" s="4"/>
      <c r="B9200" s="4"/>
    </row>
    <row r="9201" spans="1:2" x14ac:dyDescent="0.15">
      <c r="A9201" s="4"/>
      <c r="B9201" s="4"/>
    </row>
    <row r="9202" spans="1:2" x14ac:dyDescent="0.15">
      <c r="A9202" s="4"/>
      <c r="B9202" s="4"/>
    </row>
    <row r="9203" spans="1:2" x14ac:dyDescent="0.15">
      <c r="A9203" s="4"/>
      <c r="B9203" s="4"/>
    </row>
    <row r="9204" spans="1:2" x14ac:dyDescent="0.15">
      <c r="A9204" s="4"/>
      <c r="B9204" s="4"/>
    </row>
    <row r="9205" spans="1:2" x14ac:dyDescent="0.15">
      <c r="A9205" s="4"/>
      <c r="B9205" s="4"/>
    </row>
    <row r="9206" spans="1:2" x14ac:dyDescent="0.15">
      <c r="A9206" s="4"/>
      <c r="B9206" s="4"/>
    </row>
    <row r="9207" spans="1:2" x14ac:dyDescent="0.15">
      <c r="A9207" s="4"/>
      <c r="B9207" s="4"/>
    </row>
    <row r="9208" spans="1:2" x14ac:dyDescent="0.15">
      <c r="A9208" s="4"/>
      <c r="B9208" s="4"/>
    </row>
    <row r="9209" spans="1:2" x14ac:dyDescent="0.15">
      <c r="A9209" s="4"/>
      <c r="B9209" s="4"/>
    </row>
    <row r="9210" spans="1:2" x14ac:dyDescent="0.15">
      <c r="A9210" s="4"/>
      <c r="B9210" s="4"/>
    </row>
    <row r="9211" spans="1:2" x14ac:dyDescent="0.15">
      <c r="A9211" s="4"/>
      <c r="B9211" s="4"/>
    </row>
    <row r="9212" spans="1:2" x14ac:dyDescent="0.15">
      <c r="A9212" s="4"/>
      <c r="B9212" s="4"/>
    </row>
    <row r="9213" spans="1:2" x14ac:dyDescent="0.15">
      <c r="A9213" s="4"/>
      <c r="B9213" s="4"/>
    </row>
    <row r="9214" spans="1:2" x14ac:dyDescent="0.15">
      <c r="A9214" s="4"/>
      <c r="B9214" s="4"/>
    </row>
    <row r="9215" spans="1:2" x14ac:dyDescent="0.15">
      <c r="A9215" s="4"/>
      <c r="B9215" s="4"/>
    </row>
    <row r="9216" spans="1:2" x14ac:dyDescent="0.15">
      <c r="A9216" s="4"/>
      <c r="B9216" s="4"/>
    </row>
    <row r="9217" spans="1:2" x14ac:dyDescent="0.15">
      <c r="A9217" s="4"/>
      <c r="B9217" s="4"/>
    </row>
    <row r="9218" spans="1:2" x14ac:dyDescent="0.15">
      <c r="A9218" s="4"/>
      <c r="B9218" s="4"/>
    </row>
    <row r="9219" spans="1:2" x14ac:dyDescent="0.15">
      <c r="A9219" s="4"/>
      <c r="B9219" s="4"/>
    </row>
    <row r="9220" spans="1:2" x14ac:dyDescent="0.15">
      <c r="A9220" s="4"/>
      <c r="B9220" s="4"/>
    </row>
    <row r="9221" spans="1:2" x14ac:dyDescent="0.15">
      <c r="A9221" s="4"/>
      <c r="B9221" s="4"/>
    </row>
    <row r="9222" spans="1:2" x14ac:dyDescent="0.15">
      <c r="A9222" s="4"/>
      <c r="B9222" s="4"/>
    </row>
    <row r="9223" spans="1:2" x14ac:dyDescent="0.15">
      <c r="A9223" s="4"/>
      <c r="B9223" s="4"/>
    </row>
    <row r="9224" spans="1:2" x14ac:dyDescent="0.15">
      <c r="A9224" s="4"/>
      <c r="B9224" s="4"/>
    </row>
    <row r="9225" spans="1:2" x14ac:dyDescent="0.15">
      <c r="A9225" s="4"/>
      <c r="B9225" s="4"/>
    </row>
    <row r="9226" spans="1:2" x14ac:dyDescent="0.15">
      <c r="A9226" s="4"/>
      <c r="B9226" s="4"/>
    </row>
    <row r="9227" spans="1:2" x14ac:dyDescent="0.15">
      <c r="A9227" s="4"/>
      <c r="B9227" s="4"/>
    </row>
    <row r="9228" spans="1:2" x14ac:dyDescent="0.15">
      <c r="A9228" s="4"/>
      <c r="B9228" s="4"/>
    </row>
    <row r="9229" spans="1:2" x14ac:dyDescent="0.15">
      <c r="A9229" s="4"/>
      <c r="B9229" s="4"/>
    </row>
    <row r="9230" spans="1:2" x14ac:dyDescent="0.15">
      <c r="A9230" s="4"/>
      <c r="B9230" s="4"/>
    </row>
    <row r="9231" spans="1:2" x14ac:dyDescent="0.15">
      <c r="A9231" s="4"/>
      <c r="B9231" s="4"/>
    </row>
    <row r="9232" spans="1:2" x14ac:dyDescent="0.15">
      <c r="A9232" s="4"/>
      <c r="B9232" s="4"/>
    </row>
    <row r="9233" spans="1:2" x14ac:dyDescent="0.15">
      <c r="A9233" s="4"/>
      <c r="B9233" s="4"/>
    </row>
    <row r="9234" spans="1:2" x14ac:dyDescent="0.15">
      <c r="A9234" s="4"/>
      <c r="B9234" s="4"/>
    </row>
    <row r="9235" spans="1:2" x14ac:dyDescent="0.15">
      <c r="A9235" s="4"/>
      <c r="B9235" s="4"/>
    </row>
    <row r="9236" spans="1:2" x14ac:dyDescent="0.15">
      <c r="A9236" s="4"/>
      <c r="B9236" s="4"/>
    </row>
    <row r="9237" spans="1:2" x14ac:dyDescent="0.15">
      <c r="A9237" s="4"/>
      <c r="B9237" s="4"/>
    </row>
    <row r="9238" spans="1:2" x14ac:dyDescent="0.15">
      <c r="A9238" s="4"/>
      <c r="B9238" s="4"/>
    </row>
    <row r="9239" spans="1:2" x14ac:dyDescent="0.15">
      <c r="A9239" s="4"/>
      <c r="B9239" s="4"/>
    </row>
    <row r="9240" spans="1:2" x14ac:dyDescent="0.15">
      <c r="A9240" s="4"/>
      <c r="B9240" s="4"/>
    </row>
    <row r="9241" spans="1:2" x14ac:dyDescent="0.15">
      <c r="A9241" s="4"/>
      <c r="B9241" s="4"/>
    </row>
    <row r="9242" spans="1:2" x14ac:dyDescent="0.15">
      <c r="A9242" s="4"/>
      <c r="B9242" s="4"/>
    </row>
    <row r="9243" spans="1:2" x14ac:dyDescent="0.15">
      <c r="A9243" s="4"/>
      <c r="B9243" s="4"/>
    </row>
    <row r="9244" spans="1:2" x14ac:dyDescent="0.15">
      <c r="A9244" s="4"/>
      <c r="B9244" s="4"/>
    </row>
    <row r="9245" spans="1:2" x14ac:dyDescent="0.15">
      <c r="A9245" s="4"/>
      <c r="B9245" s="4"/>
    </row>
    <row r="9246" spans="1:2" x14ac:dyDescent="0.15">
      <c r="A9246" s="4"/>
      <c r="B9246" s="4"/>
    </row>
    <row r="9247" spans="1:2" x14ac:dyDescent="0.15">
      <c r="A9247" s="4"/>
      <c r="B9247" s="4"/>
    </row>
    <row r="9248" spans="1:2" x14ac:dyDescent="0.15">
      <c r="A9248" s="4"/>
      <c r="B9248" s="4"/>
    </row>
    <row r="9249" spans="1:2" x14ac:dyDescent="0.15">
      <c r="A9249" s="4"/>
      <c r="B9249" s="4"/>
    </row>
    <row r="9250" spans="1:2" x14ac:dyDescent="0.15">
      <c r="A9250" s="4"/>
      <c r="B9250" s="4"/>
    </row>
    <row r="9251" spans="1:2" x14ac:dyDescent="0.15">
      <c r="A9251" s="4"/>
      <c r="B9251" s="4"/>
    </row>
    <row r="9252" spans="1:2" x14ac:dyDescent="0.15">
      <c r="A9252" s="4"/>
      <c r="B9252" s="4"/>
    </row>
    <row r="9253" spans="1:2" x14ac:dyDescent="0.15">
      <c r="A9253" s="4"/>
      <c r="B9253" s="4"/>
    </row>
    <row r="9254" spans="1:2" x14ac:dyDescent="0.15">
      <c r="A9254" s="4"/>
      <c r="B9254" s="4"/>
    </row>
    <row r="9255" spans="1:2" x14ac:dyDescent="0.15">
      <c r="A9255" s="4"/>
      <c r="B9255" s="4"/>
    </row>
    <row r="9256" spans="1:2" x14ac:dyDescent="0.15">
      <c r="A9256" s="4"/>
      <c r="B9256" s="4"/>
    </row>
    <row r="9257" spans="1:2" x14ac:dyDescent="0.15">
      <c r="A9257" s="4"/>
      <c r="B9257" s="4"/>
    </row>
    <row r="9258" spans="1:2" x14ac:dyDescent="0.15">
      <c r="A9258" s="4"/>
      <c r="B9258" s="4"/>
    </row>
    <row r="9259" spans="1:2" x14ac:dyDescent="0.15">
      <c r="A9259" s="4"/>
      <c r="B9259" s="4"/>
    </row>
    <row r="9260" spans="1:2" x14ac:dyDescent="0.15">
      <c r="A9260" s="4"/>
      <c r="B9260" s="4"/>
    </row>
    <row r="9261" spans="1:2" x14ac:dyDescent="0.15">
      <c r="A9261" s="4"/>
      <c r="B9261" s="4"/>
    </row>
    <row r="9262" spans="1:2" x14ac:dyDescent="0.15">
      <c r="A9262" s="4"/>
      <c r="B9262" s="4"/>
    </row>
    <row r="9263" spans="1:2" x14ac:dyDescent="0.15">
      <c r="A9263" s="4"/>
      <c r="B9263" s="4"/>
    </row>
    <row r="9264" spans="1:2" x14ac:dyDescent="0.15">
      <c r="A9264" s="4"/>
      <c r="B9264" s="4"/>
    </row>
    <row r="9265" spans="1:2" x14ac:dyDescent="0.15">
      <c r="A9265" s="4"/>
      <c r="B9265" s="4"/>
    </row>
    <row r="9266" spans="1:2" x14ac:dyDescent="0.15">
      <c r="A9266" s="4"/>
      <c r="B9266" s="4"/>
    </row>
    <row r="9267" spans="1:2" x14ac:dyDescent="0.15">
      <c r="A9267" s="4"/>
      <c r="B9267" s="4"/>
    </row>
    <row r="9268" spans="1:2" x14ac:dyDescent="0.15">
      <c r="A9268" s="4"/>
      <c r="B9268" s="4"/>
    </row>
    <row r="9269" spans="1:2" x14ac:dyDescent="0.15">
      <c r="A9269" s="4"/>
      <c r="B9269" s="4"/>
    </row>
    <row r="9270" spans="1:2" x14ac:dyDescent="0.15">
      <c r="A9270" s="4"/>
      <c r="B9270" s="4"/>
    </row>
    <row r="9271" spans="1:2" x14ac:dyDescent="0.15">
      <c r="A9271" s="4"/>
      <c r="B9271" s="4"/>
    </row>
    <row r="9272" spans="1:2" x14ac:dyDescent="0.15">
      <c r="A9272" s="4"/>
      <c r="B9272" s="4"/>
    </row>
    <row r="9273" spans="1:2" x14ac:dyDescent="0.15">
      <c r="A9273" s="4"/>
      <c r="B9273" s="4"/>
    </row>
    <row r="9274" spans="1:2" x14ac:dyDescent="0.15">
      <c r="A9274" s="4"/>
      <c r="B9274" s="4"/>
    </row>
    <row r="9275" spans="1:2" x14ac:dyDescent="0.15">
      <c r="A9275" s="4"/>
      <c r="B9275" s="4"/>
    </row>
    <row r="9276" spans="1:2" x14ac:dyDescent="0.15">
      <c r="A9276" s="4"/>
      <c r="B9276" s="4"/>
    </row>
    <row r="9277" spans="1:2" x14ac:dyDescent="0.15">
      <c r="A9277" s="4"/>
      <c r="B9277" s="4"/>
    </row>
    <row r="9278" spans="1:2" x14ac:dyDescent="0.15">
      <c r="A9278" s="4"/>
      <c r="B9278" s="4"/>
    </row>
    <row r="9279" spans="1:2" x14ac:dyDescent="0.15">
      <c r="A9279" s="4"/>
      <c r="B9279" s="4"/>
    </row>
    <row r="9280" spans="1:2" x14ac:dyDescent="0.15">
      <c r="A9280" s="4"/>
      <c r="B9280" s="4"/>
    </row>
    <row r="9281" spans="1:2" x14ac:dyDescent="0.15">
      <c r="A9281" s="4"/>
      <c r="B9281" s="4"/>
    </row>
    <row r="9282" spans="1:2" x14ac:dyDescent="0.15">
      <c r="A9282" s="4"/>
      <c r="B9282" s="4"/>
    </row>
    <row r="9283" spans="1:2" x14ac:dyDescent="0.15">
      <c r="A9283" s="4"/>
      <c r="B9283" s="4"/>
    </row>
    <row r="9284" spans="1:2" x14ac:dyDescent="0.15">
      <c r="A9284" s="4"/>
      <c r="B9284" s="4"/>
    </row>
    <row r="9285" spans="1:2" x14ac:dyDescent="0.15">
      <c r="A9285" s="4"/>
      <c r="B9285" s="4"/>
    </row>
    <row r="9286" spans="1:2" x14ac:dyDescent="0.15">
      <c r="A9286" s="4"/>
      <c r="B9286" s="4"/>
    </row>
    <row r="9287" spans="1:2" x14ac:dyDescent="0.15">
      <c r="A9287" s="4"/>
      <c r="B9287" s="4"/>
    </row>
    <row r="9288" spans="1:2" x14ac:dyDescent="0.15">
      <c r="A9288" s="4"/>
      <c r="B9288" s="4"/>
    </row>
    <row r="9289" spans="1:2" x14ac:dyDescent="0.15">
      <c r="A9289" s="4"/>
      <c r="B9289" s="4"/>
    </row>
    <row r="9290" spans="1:2" x14ac:dyDescent="0.15">
      <c r="A9290" s="4"/>
      <c r="B9290" s="4"/>
    </row>
    <row r="9291" spans="1:2" x14ac:dyDescent="0.15">
      <c r="A9291" s="4"/>
      <c r="B9291" s="4"/>
    </row>
    <row r="9292" spans="1:2" x14ac:dyDescent="0.15">
      <c r="A9292" s="4"/>
      <c r="B9292" s="4"/>
    </row>
    <row r="9293" spans="1:2" x14ac:dyDescent="0.15">
      <c r="A9293" s="4"/>
      <c r="B9293" s="4"/>
    </row>
    <row r="9294" spans="1:2" x14ac:dyDescent="0.15">
      <c r="A9294" s="4"/>
      <c r="B9294" s="4"/>
    </row>
    <row r="9295" spans="1:2" x14ac:dyDescent="0.15">
      <c r="A9295" s="4"/>
      <c r="B9295" s="4"/>
    </row>
    <row r="9296" spans="1:2" x14ac:dyDescent="0.15">
      <c r="A9296" s="4"/>
      <c r="B9296" s="4"/>
    </row>
    <row r="9297" spans="1:2" x14ac:dyDescent="0.15">
      <c r="A9297" s="4"/>
      <c r="B9297" s="4"/>
    </row>
    <row r="9298" spans="1:2" x14ac:dyDescent="0.15">
      <c r="A9298" s="4"/>
      <c r="B9298" s="4"/>
    </row>
    <row r="9299" spans="1:2" x14ac:dyDescent="0.15">
      <c r="A9299" s="4"/>
      <c r="B9299" s="4"/>
    </row>
    <row r="9300" spans="1:2" x14ac:dyDescent="0.15">
      <c r="A9300" s="4"/>
      <c r="B9300" s="4"/>
    </row>
    <row r="9301" spans="1:2" x14ac:dyDescent="0.15">
      <c r="A9301" s="4"/>
      <c r="B9301" s="4"/>
    </row>
    <row r="9302" spans="1:2" x14ac:dyDescent="0.15">
      <c r="A9302" s="4"/>
      <c r="B9302" s="4"/>
    </row>
    <row r="9303" spans="1:2" x14ac:dyDescent="0.15">
      <c r="A9303" s="4"/>
      <c r="B9303" s="4"/>
    </row>
    <row r="9304" spans="1:2" x14ac:dyDescent="0.15">
      <c r="A9304" s="4"/>
      <c r="B9304" s="4"/>
    </row>
    <row r="9305" spans="1:2" x14ac:dyDescent="0.15">
      <c r="A9305" s="4"/>
      <c r="B9305" s="4"/>
    </row>
    <row r="9306" spans="1:2" x14ac:dyDescent="0.15">
      <c r="A9306" s="4"/>
      <c r="B9306" s="4"/>
    </row>
    <row r="9307" spans="1:2" x14ac:dyDescent="0.15">
      <c r="A9307" s="4"/>
      <c r="B9307" s="4"/>
    </row>
    <row r="9308" spans="1:2" x14ac:dyDescent="0.15">
      <c r="A9308" s="4"/>
      <c r="B9308" s="4"/>
    </row>
    <row r="9309" spans="1:2" x14ac:dyDescent="0.15">
      <c r="A9309" s="4"/>
      <c r="B9309" s="4"/>
    </row>
    <row r="9310" spans="1:2" x14ac:dyDescent="0.15">
      <c r="A9310" s="4"/>
      <c r="B9310" s="4"/>
    </row>
    <row r="9311" spans="1:2" x14ac:dyDescent="0.15">
      <c r="A9311" s="4"/>
      <c r="B9311" s="4"/>
    </row>
    <row r="9312" spans="1:2" x14ac:dyDescent="0.15">
      <c r="A9312" s="4"/>
      <c r="B9312" s="4"/>
    </row>
    <row r="9313" spans="1:2" x14ac:dyDescent="0.15">
      <c r="A9313" s="4"/>
      <c r="B9313" s="4"/>
    </row>
    <row r="9314" spans="1:2" x14ac:dyDescent="0.15">
      <c r="A9314" s="4"/>
      <c r="B9314" s="4"/>
    </row>
    <row r="9315" spans="1:2" x14ac:dyDescent="0.15">
      <c r="A9315" s="4"/>
      <c r="B9315" s="4"/>
    </row>
    <row r="9316" spans="1:2" x14ac:dyDescent="0.15">
      <c r="A9316" s="4"/>
      <c r="B9316" s="4"/>
    </row>
    <row r="9317" spans="1:2" x14ac:dyDescent="0.15">
      <c r="A9317" s="4"/>
      <c r="B9317" s="4"/>
    </row>
    <row r="9318" spans="1:2" x14ac:dyDescent="0.15">
      <c r="A9318" s="4"/>
      <c r="B9318" s="4"/>
    </row>
    <row r="9319" spans="1:2" x14ac:dyDescent="0.15">
      <c r="A9319" s="4"/>
      <c r="B9319" s="4"/>
    </row>
    <row r="9320" spans="1:2" x14ac:dyDescent="0.15">
      <c r="A9320" s="4"/>
      <c r="B9320" s="4"/>
    </row>
    <row r="9321" spans="1:2" x14ac:dyDescent="0.15">
      <c r="A9321" s="4"/>
      <c r="B9321" s="4"/>
    </row>
    <row r="9322" spans="1:2" x14ac:dyDescent="0.15">
      <c r="A9322" s="4"/>
      <c r="B9322" s="4"/>
    </row>
    <row r="9323" spans="1:2" x14ac:dyDescent="0.15">
      <c r="A9323" s="4"/>
      <c r="B9323" s="4"/>
    </row>
    <row r="9324" spans="1:2" x14ac:dyDescent="0.15">
      <c r="A9324" s="4"/>
      <c r="B9324" s="4"/>
    </row>
    <row r="9325" spans="1:2" x14ac:dyDescent="0.15">
      <c r="A9325" s="4"/>
      <c r="B9325" s="4"/>
    </row>
    <row r="9326" spans="1:2" x14ac:dyDescent="0.15">
      <c r="A9326" s="4"/>
      <c r="B9326" s="4"/>
    </row>
    <row r="9327" spans="1:2" x14ac:dyDescent="0.15">
      <c r="A9327" s="4"/>
      <c r="B9327" s="4"/>
    </row>
    <row r="9328" spans="1:2" x14ac:dyDescent="0.15">
      <c r="A9328" s="4"/>
      <c r="B9328" s="4"/>
    </row>
    <row r="9329" spans="1:2" x14ac:dyDescent="0.15">
      <c r="A9329" s="4"/>
      <c r="B9329" s="4"/>
    </row>
    <row r="9330" spans="1:2" x14ac:dyDescent="0.15">
      <c r="A9330" s="4"/>
      <c r="B9330" s="4"/>
    </row>
    <row r="9331" spans="1:2" x14ac:dyDescent="0.15">
      <c r="A9331" s="4"/>
      <c r="B9331" s="4"/>
    </row>
    <row r="9332" spans="1:2" x14ac:dyDescent="0.15">
      <c r="A9332" s="4"/>
      <c r="B9332" s="4"/>
    </row>
    <row r="9333" spans="1:2" x14ac:dyDescent="0.15">
      <c r="A9333" s="4"/>
      <c r="B9333" s="4"/>
    </row>
    <row r="9334" spans="1:2" x14ac:dyDescent="0.15">
      <c r="A9334" s="4"/>
      <c r="B9334" s="4"/>
    </row>
    <row r="9335" spans="1:2" x14ac:dyDescent="0.15">
      <c r="A9335" s="4"/>
      <c r="B9335" s="4"/>
    </row>
    <row r="9336" spans="1:2" x14ac:dyDescent="0.15">
      <c r="A9336" s="4"/>
      <c r="B9336" s="4"/>
    </row>
    <row r="9337" spans="1:2" x14ac:dyDescent="0.15">
      <c r="A9337" s="4"/>
      <c r="B9337" s="4"/>
    </row>
    <row r="9338" spans="1:2" x14ac:dyDescent="0.15">
      <c r="A9338" s="4"/>
      <c r="B9338" s="4"/>
    </row>
    <row r="9339" spans="1:2" x14ac:dyDescent="0.15">
      <c r="A9339" s="4"/>
      <c r="B9339" s="4"/>
    </row>
    <row r="9340" spans="1:2" x14ac:dyDescent="0.15">
      <c r="A9340" s="4"/>
      <c r="B9340" s="4"/>
    </row>
    <row r="9341" spans="1:2" x14ac:dyDescent="0.15">
      <c r="A9341" s="4"/>
      <c r="B9341" s="4"/>
    </row>
    <row r="9342" spans="1:2" x14ac:dyDescent="0.15">
      <c r="A9342" s="4"/>
      <c r="B9342" s="4"/>
    </row>
    <row r="9343" spans="1:2" x14ac:dyDescent="0.15">
      <c r="A9343" s="4"/>
      <c r="B9343" s="4"/>
    </row>
    <row r="9344" spans="1:2" x14ac:dyDescent="0.15">
      <c r="A9344" s="4"/>
      <c r="B9344" s="4"/>
    </row>
    <row r="9345" spans="1:2" x14ac:dyDescent="0.15">
      <c r="A9345" s="4"/>
      <c r="B9345" s="4"/>
    </row>
    <row r="9346" spans="1:2" x14ac:dyDescent="0.15">
      <c r="A9346" s="4"/>
      <c r="B9346" s="4"/>
    </row>
    <row r="9347" spans="1:2" x14ac:dyDescent="0.15">
      <c r="A9347" s="4"/>
      <c r="B9347" s="4"/>
    </row>
    <row r="9348" spans="1:2" x14ac:dyDescent="0.15">
      <c r="A9348" s="4"/>
      <c r="B9348" s="4"/>
    </row>
    <row r="9349" spans="1:2" x14ac:dyDescent="0.15">
      <c r="A9349" s="4"/>
      <c r="B9349" s="4"/>
    </row>
    <row r="9350" spans="1:2" x14ac:dyDescent="0.15">
      <c r="A9350" s="4"/>
      <c r="B9350" s="4"/>
    </row>
    <row r="9351" spans="1:2" x14ac:dyDescent="0.15">
      <c r="A9351" s="4"/>
      <c r="B9351" s="4"/>
    </row>
    <row r="9352" spans="1:2" x14ac:dyDescent="0.15">
      <c r="A9352" s="4"/>
      <c r="B9352" s="4"/>
    </row>
    <row r="9353" spans="1:2" x14ac:dyDescent="0.15">
      <c r="A9353" s="4"/>
      <c r="B9353" s="4"/>
    </row>
    <row r="9354" spans="1:2" x14ac:dyDescent="0.15">
      <c r="A9354" s="4"/>
      <c r="B9354" s="4"/>
    </row>
    <row r="9355" spans="1:2" x14ac:dyDescent="0.15">
      <c r="A9355" s="4"/>
      <c r="B9355" s="4"/>
    </row>
    <row r="9356" spans="1:2" x14ac:dyDescent="0.15">
      <c r="A9356" s="4"/>
      <c r="B9356" s="4"/>
    </row>
    <row r="9357" spans="1:2" x14ac:dyDescent="0.15">
      <c r="A9357" s="4"/>
      <c r="B9357" s="4"/>
    </row>
    <row r="9358" spans="1:2" x14ac:dyDescent="0.15">
      <c r="A9358" s="4"/>
      <c r="B9358" s="4"/>
    </row>
    <row r="9359" spans="1:2" x14ac:dyDescent="0.15">
      <c r="A9359" s="4"/>
      <c r="B9359" s="4"/>
    </row>
    <row r="9360" spans="1:2" x14ac:dyDescent="0.15">
      <c r="A9360" s="4"/>
      <c r="B9360" s="4"/>
    </row>
    <row r="9361" spans="1:2" x14ac:dyDescent="0.15">
      <c r="A9361" s="4"/>
      <c r="B9361" s="4"/>
    </row>
    <row r="9362" spans="1:2" x14ac:dyDescent="0.15">
      <c r="A9362" s="4"/>
      <c r="B9362" s="4"/>
    </row>
    <row r="9363" spans="1:2" x14ac:dyDescent="0.15">
      <c r="A9363" s="4"/>
      <c r="B9363" s="4"/>
    </row>
    <row r="9364" spans="1:2" x14ac:dyDescent="0.15">
      <c r="A9364" s="4"/>
      <c r="B9364" s="4"/>
    </row>
    <row r="9365" spans="1:2" x14ac:dyDescent="0.15">
      <c r="A9365" s="4"/>
      <c r="B9365" s="4"/>
    </row>
    <row r="9366" spans="1:2" x14ac:dyDescent="0.15">
      <c r="A9366" s="4"/>
      <c r="B9366" s="4"/>
    </row>
    <row r="9367" spans="1:2" x14ac:dyDescent="0.15">
      <c r="A9367" s="4"/>
      <c r="B9367" s="4"/>
    </row>
    <row r="9368" spans="1:2" x14ac:dyDescent="0.15">
      <c r="A9368" s="4"/>
      <c r="B9368" s="4"/>
    </row>
    <row r="9369" spans="1:2" x14ac:dyDescent="0.15">
      <c r="A9369" s="4"/>
      <c r="B9369" s="4"/>
    </row>
    <row r="9370" spans="1:2" x14ac:dyDescent="0.15">
      <c r="A9370" s="4"/>
      <c r="B9370" s="4"/>
    </row>
    <row r="9371" spans="1:2" x14ac:dyDescent="0.15">
      <c r="A9371" s="4"/>
      <c r="B9371" s="4"/>
    </row>
    <row r="9372" spans="1:2" x14ac:dyDescent="0.15">
      <c r="A9372" s="4"/>
      <c r="B9372" s="4"/>
    </row>
    <row r="9373" spans="1:2" x14ac:dyDescent="0.15">
      <c r="A9373" s="4"/>
      <c r="B9373" s="4"/>
    </row>
    <row r="9374" spans="1:2" x14ac:dyDescent="0.15">
      <c r="A9374" s="4"/>
      <c r="B9374" s="4"/>
    </row>
    <row r="9375" spans="1:2" x14ac:dyDescent="0.15">
      <c r="A9375" s="4"/>
      <c r="B9375" s="4"/>
    </row>
    <row r="9376" spans="1:2" x14ac:dyDescent="0.15">
      <c r="A9376" s="4"/>
      <c r="B9376" s="4"/>
    </row>
    <row r="9377" spans="1:2" x14ac:dyDescent="0.15">
      <c r="A9377" s="4"/>
      <c r="B9377" s="4"/>
    </row>
    <row r="9378" spans="1:2" x14ac:dyDescent="0.15">
      <c r="A9378" s="4"/>
      <c r="B9378" s="4"/>
    </row>
    <row r="9379" spans="1:2" x14ac:dyDescent="0.15">
      <c r="A9379" s="4"/>
      <c r="B9379" s="4"/>
    </row>
    <row r="9380" spans="1:2" x14ac:dyDescent="0.15">
      <c r="A9380" s="4"/>
      <c r="B9380" s="4"/>
    </row>
    <row r="9381" spans="1:2" x14ac:dyDescent="0.15">
      <c r="A9381" s="4"/>
      <c r="B9381" s="4"/>
    </row>
    <row r="9382" spans="1:2" x14ac:dyDescent="0.15">
      <c r="A9382" s="4"/>
      <c r="B9382" s="4"/>
    </row>
    <row r="9383" spans="1:2" x14ac:dyDescent="0.15">
      <c r="A9383" s="4"/>
      <c r="B9383" s="4"/>
    </row>
    <row r="9384" spans="1:2" x14ac:dyDescent="0.15">
      <c r="A9384" s="4"/>
      <c r="B9384" s="4"/>
    </row>
    <row r="9385" spans="1:2" x14ac:dyDescent="0.15">
      <c r="A9385" s="4"/>
      <c r="B9385" s="4"/>
    </row>
    <row r="9386" spans="1:2" x14ac:dyDescent="0.15">
      <c r="A9386" s="4"/>
      <c r="B9386" s="4"/>
    </row>
    <row r="9387" spans="1:2" x14ac:dyDescent="0.15">
      <c r="A9387" s="4"/>
      <c r="B9387" s="4"/>
    </row>
    <row r="9388" spans="1:2" x14ac:dyDescent="0.15">
      <c r="A9388" s="4"/>
      <c r="B9388" s="4"/>
    </row>
    <row r="9389" spans="1:2" x14ac:dyDescent="0.15">
      <c r="A9389" s="4"/>
      <c r="B9389" s="4"/>
    </row>
    <row r="9390" spans="1:2" x14ac:dyDescent="0.15">
      <c r="A9390" s="4"/>
      <c r="B9390" s="4"/>
    </row>
    <row r="9391" spans="1:2" x14ac:dyDescent="0.15">
      <c r="A9391" s="4"/>
      <c r="B9391" s="4"/>
    </row>
    <row r="9392" spans="1:2" x14ac:dyDescent="0.15">
      <c r="A9392" s="4"/>
      <c r="B9392" s="4"/>
    </row>
    <row r="9393" spans="1:2" x14ac:dyDescent="0.15">
      <c r="A9393" s="4"/>
      <c r="B9393" s="4"/>
    </row>
    <row r="9394" spans="1:2" x14ac:dyDescent="0.15">
      <c r="A9394" s="4"/>
      <c r="B9394" s="4"/>
    </row>
    <row r="9395" spans="1:2" x14ac:dyDescent="0.15">
      <c r="A9395" s="4"/>
      <c r="B9395" s="4"/>
    </row>
    <row r="9396" spans="1:2" x14ac:dyDescent="0.15">
      <c r="A9396" s="4"/>
      <c r="B9396" s="4"/>
    </row>
    <row r="9397" spans="1:2" x14ac:dyDescent="0.15">
      <c r="A9397" s="4"/>
      <c r="B9397" s="4"/>
    </row>
    <row r="9398" spans="1:2" x14ac:dyDescent="0.15">
      <c r="A9398" s="4"/>
      <c r="B9398" s="4"/>
    </row>
    <row r="9399" spans="1:2" x14ac:dyDescent="0.15">
      <c r="A9399" s="4"/>
      <c r="B9399" s="4"/>
    </row>
    <row r="9400" spans="1:2" x14ac:dyDescent="0.15">
      <c r="A9400" s="4"/>
      <c r="B9400" s="4"/>
    </row>
    <row r="9401" spans="1:2" x14ac:dyDescent="0.15">
      <c r="A9401" s="4"/>
      <c r="B9401" s="4"/>
    </row>
    <row r="9402" spans="1:2" x14ac:dyDescent="0.15">
      <c r="A9402" s="4"/>
      <c r="B9402" s="4"/>
    </row>
    <row r="9403" spans="1:2" x14ac:dyDescent="0.15">
      <c r="A9403" s="4"/>
      <c r="B9403" s="4"/>
    </row>
    <row r="9404" spans="1:2" x14ac:dyDescent="0.15">
      <c r="A9404" s="4"/>
      <c r="B9404" s="4"/>
    </row>
    <row r="9405" spans="1:2" x14ac:dyDescent="0.15">
      <c r="A9405" s="4"/>
      <c r="B9405" s="4"/>
    </row>
    <row r="9406" spans="1:2" x14ac:dyDescent="0.15">
      <c r="A9406" s="4"/>
      <c r="B9406" s="4"/>
    </row>
    <row r="9407" spans="1:2" x14ac:dyDescent="0.15">
      <c r="A9407" s="4"/>
      <c r="B9407" s="4"/>
    </row>
    <row r="9408" spans="1:2" x14ac:dyDescent="0.15">
      <c r="A9408" s="4"/>
      <c r="B9408" s="4"/>
    </row>
    <row r="9409" spans="1:2" x14ac:dyDescent="0.15">
      <c r="A9409" s="4"/>
      <c r="B9409" s="4"/>
    </row>
    <row r="9410" spans="1:2" x14ac:dyDescent="0.15">
      <c r="A9410" s="4"/>
      <c r="B9410" s="4"/>
    </row>
    <row r="9411" spans="1:2" x14ac:dyDescent="0.15">
      <c r="A9411" s="4"/>
      <c r="B9411" s="4"/>
    </row>
    <row r="9412" spans="1:2" x14ac:dyDescent="0.15">
      <c r="A9412" s="4"/>
      <c r="B9412" s="4"/>
    </row>
    <row r="9413" spans="1:2" x14ac:dyDescent="0.15">
      <c r="A9413" s="4"/>
      <c r="B9413" s="4"/>
    </row>
    <row r="9414" spans="1:2" x14ac:dyDescent="0.15">
      <c r="A9414" s="4"/>
      <c r="B9414" s="4"/>
    </row>
    <row r="9415" spans="1:2" x14ac:dyDescent="0.15">
      <c r="A9415" s="4"/>
      <c r="B9415" s="4"/>
    </row>
    <row r="9416" spans="1:2" x14ac:dyDescent="0.15">
      <c r="A9416" s="4"/>
      <c r="B9416" s="4"/>
    </row>
    <row r="9417" spans="1:2" x14ac:dyDescent="0.15">
      <c r="A9417" s="4"/>
      <c r="B9417" s="4"/>
    </row>
    <row r="9418" spans="1:2" x14ac:dyDescent="0.15">
      <c r="A9418" s="4"/>
      <c r="B9418" s="4"/>
    </row>
    <row r="9419" spans="1:2" x14ac:dyDescent="0.15">
      <c r="A9419" s="4"/>
      <c r="B9419" s="4"/>
    </row>
    <row r="9420" spans="1:2" x14ac:dyDescent="0.15">
      <c r="A9420" s="4"/>
      <c r="B9420" s="4"/>
    </row>
    <row r="9421" spans="1:2" x14ac:dyDescent="0.15">
      <c r="A9421" s="4"/>
      <c r="B9421" s="4"/>
    </row>
    <row r="9422" spans="1:2" x14ac:dyDescent="0.15">
      <c r="A9422" s="4"/>
      <c r="B9422" s="4"/>
    </row>
    <row r="9423" spans="1:2" x14ac:dyDescent="0.15">
      <c r="A9423" s="4"/>
      <c r="B9423" s="4"/>
    </row>
    <row r="9424" spans="1:2" x14ac:dyDescent="0.15">
      <c r="A9424" s="4"/>
      <c r="B9424" s="4"/>
    </row>
    <row r="9425" spans="1:2" x14ac:dyDescent="0.15">
      <c r="A9425" s="4"/>
      <c r="B9425" s="4"/>
    </row>
    <row r="9426" spans="1:2" x14ac:dyDescent="0.15">
      <c r="A9426" s="4"/>
      <c r="B9426" s="4"/>
    </row>
    <row r="9427" spans="1:2" x14ac:dyDescent="0.15">
      <c r="A9427" s="4"/>
      <c r="B9427" s="4"/>
    </row>
    <row r="9428" spans="1:2" x14ac:dyDescent="0.15">
      <c r="A9428" s="4"/>
      <c r="B9428" s="4"/>
    </row>
    <row r="9429" spans="1:2" x14ac:dyDescent="0.15">
      <c r="A9429" s="4"/>
      <c r="B9429" s="4"/>
    </row>
    <row r="9430" spans="1:2" x14ac:dyDescent="0.15">
      <c r="A9430" s="4"/>
      <c r="B9430" s="4"/>
    </row>
    <row r="9431" spans="1:2" x14ac:dyDescent="0.15">
      <c r="A9431" s="4"/>
      <c r="B9431" s="4"/>
    </row>
    <row r="9432" spans="1:2" x14ac:dyDescent="0.15">
      <c r="A9432" s="4"/>
      <c r="B9432" s="4"/>
    </row>
    <row r="9433" spans="1:2" x14ac:dyDescent="0.15">
      <c r="A9433" s="4"/>
      <c r="B9433" s="4"/>
    </row>
    <row r="9434" spans="1:2" x14ac:dyDescent="0.15">
      <c r="A9434" s="4"/>
      <c r="B9434" s="4"/>
    </row>
    <row r="9435" spans="1:2" x14ac:dyDescent="0.15">
      <c r="A9435" s="4"/>
      <c r="B9435" s="4"/>
    </row>
    <row r="9436" spans="1:2" x14ac:dyDescent="0.15">
      <c r="A9436" s="4"/>
      <c r="B9436" s="4"/>
    </row>
    <row r="9437" spans="1:2" x14ac:dyDescent="0.15">
      <c r="A9437" s="4"/>
      <c r="B9437" s="4"/>
    </row>
    <row r="9438" spans="1:2" x14ac:dyDescent="0.15">
      <c r="A9438" s="4"/>
      <c r="B9438" s="4"/>
    </row>
    <row r="9439" spans="1:2" x14ac:dyDescent="0.15">
      <c r="A9439" s="4"/>
      <c r="B9439" s="4"/>
    </row>
    <row r="9440" spans="1:2" x14ac:dyDescent="0.15">
      <c r="A9440" s="4"/>
      <c r="B9440" s="4"/>
    </row>
    <row r="9441" spans="1:2" x14ac:dyDescent="0.15">
      <c r="A9441" s="4"/>
      <c r="B9441" s="4"/>
    </row>
    <row r="9442" spans="1:2" x14ac:dyDescent="0.15">
      <c r="A9442" s="4"/>
      <c r="B9442" s="4"/>
    </row>
    <row r="9443" spans="1:2" x14ac:dyDescent="0.15">
      <c r="A9443" s="4"/>
      <c r="B9443" s="4"/>
    </row>
    <row r="9444" spans="1:2" x14ac:dyDescent="0.15">
      <c r="A9444" s="4"/>
      <c r="B9444" s="4"/>
    </row>
    <row r="9445" spans="1:2" x14ac:dyDescent="0.15">
      <c r="A9445" s="4"/>
      <c r="B9445" s="4"/>
    </row>
    <row r="9446" spans="1:2" x14ac:dyDescent="0.15">
      <c r="A9446" s="4"/>
      <c r="B9446" s="4"/>
    </row>
    <row r="9447" spans="1:2" x14ac:dyDescent="0.15">
      <c r="A9447" s="4"/>
      <c r="B9447" s="4"/>
    </row>
    <row r="9448" spans="1:2" x14ac:dyDescent="0.15">
      <c r="A9448" s="4"/>
      <c r="B9448" s="4"/>
    </row>
    <row r="9449" spans="1:2" x14ac:dyDescent="0.15">
      <c r="A9449" s="4"/>
      <c r="B9449" s="4"/>
    </row>
    <row r="9450" spans="1:2" x14ac:dyDescent="0.15">
      <c r="A9450" s="4"/>
      <c r="B9450" s="4"/>
    </row>
    <row r="9451" spans="1:2" x14ac:dyDescent="0.15">
      <c r="A9451" s="4"/>
      <c r="B9451" s="4"/>
    </row>
    <row r="9452" spans="1:2" x14ac:dyDescent="0.15">
      <c r="A9452" s="4"/>
      <c r="B9452" s="4"/>
    </row>
    <row r="9453" spans="1:2" x14ac:dyDescent="0.15">
      <c r="A9453" s="4"/>
      <c r="B9453" s="4"/>
    </row>
    <row r="9454" spans="1:2" x14ac:dyDescent="0.15">
      <c r="A9454" s="4"/>
      <c r="B9454" s="4"/>
    </row>
    <row r="9455" spans="1:2" x14ac:dyDescent="0.15">
      <c r="A9455" s="4"/>
      <c r="B9455" s="4"/>
    </row>
    <row r="9456" spans="1:2" x14ac:dyDescent="0.15">
      <c r="A9456" s="4"/>
      <c r="B9456" s="4"/>
    </row>
    <row r="9457" spans="1:2" x14ac:dyDescent="0.15">
      <c r="A9457" s="4"/>
      <c r="B9457" s="4"/>
    </row>
    <row r="9458" spans="1:2" x14ac:dyDescent="0.15">
      <c r="A9458" s="4"/>
      <c r="B9458" s="4"/>
    </row>
    <row r="9459" spans="1:2" x14ac:dyDescent="0.15">
      <c r="A9459" s="4"/>
      <c r="B9459" s="4"/>
    </row>
    <row r="9460" spans="1:2" x14ac:dyDescent="0.15">
      <c r="A9460" s="4"/>
      <c r="B9460" s="4"/>
    </row>
    <row r="9461" spans="1:2" x14ac:dyDescent="0.15">
      <c r="A9461" s="4"/>
      <c r="B9461" s="4"/>
    </row>
    <row r="9462" spans="1:2" x14ac:dyDescent="0.15">
      <c r="A9462" s="4"/>
      <c r="B9462" s="4"/>
    </row>
    <row r="9463" spans="1:2" x14ac:dyDescent="0.15">
      <c r="A9463" s="4"/>
      <c r="B9463" s="4"/>
    </row>
    <row r="9464" spans="1:2" x14ac:dyDescent="0.15">
      <c r="A9464" s="4"/>
      <c r="B9464" s="4"/>
    </row>
    <row r="9465" spans="1:2" x14ac:dyDescent="0.15">
      <c r="A9465" s="4"/>
      <c r="B9465" s="4"/>
    </row>
    <row r="9466" spans="1:2" x14ac:dyDescent="0.15">
      <c r="A9466" s="4"/>
      <c r="B9466" s="4"/>
    </row>
    <row r="9467" spans="1:2" x14ac:dyDescent="0.15">
      <c r="A9467" s="4"/>
      <c r="B9467" s="4"/>
    </row>
    <row r="9468" spans="1:2" x14ac:dyDescent="0.15">
      <c r="A9468" s="4"/>
      <c r="B9468" s="4"/>
    </row>
    <row r="9469" spans="1:2" x14ac:dyDescent="0.15">
      <c r="A9469" s="4"/>
      <c r="B9469" s="4"/>
    </row>
    <row r="9470" spans="1:2" x14ac:dyDescent="0.15">
      <c r="A9470" s="4"/>
      <c r="B9470" s="4"/>
    </row>
    <row r="9471" spans="1:2" x14ac:dyDescent="0.15">
      <c r="A9471" s="4"/>
      <c r="B9471" s="4"/>
    </row>
    <row r="9472" spans="1:2" x14ac:dyDescent="0.15">
      <c r="A9472" s="4"/>
      <c r="B9472" s="4"/>
    </row>
    <row r="9473" spans="1:2" x14ac:dyDescent="0.15">
      <c r="A9473" s="4"/>
      <c r="B9473" s="4"/>
    </row>
    <row r="9474" spans="1:2" x14ac:dyDescent="0.15">
      <c r="A9474" s="4"/>
      <c r="B9474" s="4"/>
    </row>
    <row r="9475" spans="1:2" x14ac:dyDescent="0.15">
      <c r="A9475" s="4"/>
      <c r="B9475" s="4"/>
    </row>
    <row r="9476" spans="1:2" x14ac:dyDescent="0.15">
      <c r="A9476" s="4"/>
      <c r="B9476" s="4"/>
    </row>
    <row r="9477" spans="1:2" x14ac:dyDescent="0.15">
      <c r="A9477" s="4"/>
      <c r="B9477" s="4"/>
    </row>
    <row r="9478" spans="1:2" x14ac:dyDescent="0.15">
      <c r="A9478" s="4"/>
      <c r="B9478" s="4"/>
    </row>
    <row r="9479" spans="1:2" x14ac:dyDescent="0.15">
      <c r="A9479" s="4"/>
      <c r="B9479" s="4"/>
    </row>
    <row r="9480" spans="1:2" x14ac:dyDescent="0.15">
      <c r="A9480" s="4"/>
      <c r="B9480" s="4"/>
    </row>
    <row r="9481" spans="1:2" x14ac:dyDescent="0.15">
      <c r="A9481" s="4"/>
      <c r="B9481" s="4"/>
    </row>
    <row r="9482" spans="1:2" x14ac:dyDescent="0.15">
      <c r="A9482" s="4"/>
      <c r="B9482" s="4"/>
    </row>
    <row r="9483" spans="1:2" x14ac:dyDescent="0.15">
      <c r="A9483" s="4"/>
      <c r="B9483" s="4"/>
    </row>
    <row r="9484" spans="1:2" x14ac:dyDescent="0.15">
      <c r="A9484" s="4"/>
      <c r="B9484" s="4"/>
    </row>
    <row r="9485" spans="1:2" x14ac:dyDescent="0.15">
      <c r="A9485" s="4"/>
      <c r="B9485" s="4"/>
    </row>
    <row r="9486" spans="1:2" x14ac:dyDescent="0.15">
      <c r="A9486" s="4"/>
      <c r="B9486" s="4"/>
    </row>
    <row r="9487" spans="1:2" x14ac:dyDescent="0.15">
      <c r="A9487" s="4"/>
      <c r="B9487" s="4"/>
    </row>
    <row r="9488" spans="1:2" x14ac:dyDescent="0.15">
      <c r="A9488" s="4"/>
      <c r="B9488" s="4"/>
    </row>
    <row r="9489" spans="1:2" x14ac:dyDescent="0.15">
      <c r="A9489" s="4"/>
      <c r="B9489" s="4"/>
    </row>
    <row r="9490" spans="1:2" x14ac:dyDescent="0.15">
      <c r="A9490" s="4"/>
      <c r="B9490" s="4"/>
    </row>
    <row r="9491" spans="1:2" x14ac:dyDescent="0.15">
      <c r="A9491" s="4"/>
      <c r="B9491" s="4"/>
    </row>
    <row r="9492" spans="1:2" x14ac:dyDescent="0.15">
      <c r="A9492" s="4"/>
      <c r="B9492" s="4"/>
    </row>
    <row r="9493" spans="1:2" x14ac:dyDescent="0.15">
      <c r="A9493" s="4"/>
      <c r="B9493" s="4"/>
    </row>
    <row r="9494" spans="1:2" x14ac:dyDescent="0.15">
      <c r="A9494" s="4"/>
      <c r="B9494" s="4"/>
    </row>
    <row r="9495" spans="1:2" x14ac:dyDescent="0.15">
      <c r="A9495" s="4"/>
      <c r="B9495" s="4"/>
    </row>
    <row r="9496" spans="1:2" x14ac:dyDescent="0.15">
      <c r="A9496" s="4"/>
      <c r="B9496" s="4"/>
    </row>
    <row r="9497" spans="1:2" x14ac:dyDescent="0.15">
      <c r="A9497" s="4"/>
      <c r="B9497" s="4"/>
    </row>
    <row r="9498" spans="1:2" x14ac:dyDescent="0.15">
      <c r="A9498" s="4"/>
      <c r="B9498" s="4"/>
    </row>
    <row r="9499" spans="1:2" x14ac:dyDescent="0.15">
      <c r="A9499" s="4"/>
      <c r="B9499" s="4"/>
    </row>
    <row r="9500" spans="1:2" x14ac:dyDescent="0.15">
      <c r="A9500" s="4"/>
      <c r="B9500" s="4"/>
    </row>
    <row r="9501" spans="1:2" x14ac:dyDescent="0.15">
      <c r="A9501" s="4"/>
      <c r="B9501" s="4"/>
    </row>
    <row r="9502" spans="1:2" x14ac:dyDescent="0.15">
      <c r="A9502" s="4"/>
      <c r="B9502" s="4"/>
    </row>
    <row r="9503" spans="1:2" x14ac:dyDescent="0.15">
      <c r="A9503" s="4"/>
      <c r="B9503" s="4"/>
    </row>
    <row r="9504" spans="1:2" x14ac:dyDescent="0.15">
      <c r="A9504" s="4"/>
      <c r="B9504" s="4"/>
    </row>
    <row r="9505" spans="1:2" x14ac:dyDescent="0.15">
      <c r="A9505" s="4"/>
      <c r="B9505" s="4"/>
    </row>
    <row r="9506" spans="1:2" x14ac:dyDescent="0.15">
      <c r="A9506" s="4"/>
      <c r="B9506" s="4"/>
    </row>
    <row r="9507" spans="1:2" x14ac:dyDescent="0.15">
      <c r="A9507" s="4"/>
      <c r="B9507" s="4"/>
    </row>
    <row r="9508" spans="1:2" x14ac:dyDescent="0.15">
      <c r="A9508" s="4"/>
      <c r="B9508" s="4"/>
    </row>
    <row r="9509" spans="1:2" x14ac:dyDescent="0.15">
      <c r="A9509" s="4"/>
      <c r="B9509" s="4"/>
    </row>
    <row r="9510" spans="1:2" x14ac:dyDescent="0.15">
      <c r="A9510" s="4"/>
      <c r="B9510" s="4"/>
    </row>
    <row r="9511" spans="1:2" x14ac:dyDescent="0.15">
      <c r="A9511" s="4"/>
      <c r="B9511" s="4"/>
    </row>
    <row r="9512" spans="1:2" x14ac:dyDescent="0.15">
      <c r="A9512" s="4"/>
      <c r="B9512" s="4"/>
    </row>
    <row r="9513" spans="1:2" x14ac:dyDescent="0.15">
      <c r="A9513" s="4"/>
      <c r="B9513" s="4"/>
    </row>
    <row r="9514" spans="1:2" x14ac:dyDescent="0.15">
      <c r="A9514" s="4"/>
      <c r="B9514" s="4"/>
    </row>
    <row r="9515" spans="1:2" x14ac:dyDescent="0.15">
      <c r="A9515" s="4"/>
      <c r="B9515" s="4"/>
    </row>
    <row r="9516" spans="1:2" x14ac:dyDescent="0.15">
      <c r="A9516" s="4"/>
      <c r="B9516" s="4"/>
    </row>
    <row r="9517" spans="1:2" x14ac:dyDescent="0.15">
      <c r="A9517" s="4"/>
      <c r="B9517" s="4"/>
    </row>
    <row r="9518" spans="1:2" x14ac:dyDescent="0.15">
      <c r="A9518" s="4"/>
      <c r="B9518" s="4"/>
    </row>
    <row r="9519" spans="1:2" x14ac:dyDescent="0.15">
      <c r="A9519" s="4"/>
      <c r="B9519" s="4"/>
    </row>
    <row r="9520" spans="1:2" x14ac:dyDescent="0.15">
      <c r="A9520" s="4"/>
      <c r="B9520" s="4"/>
    </row>
    <row r="9521" spans="1:2" x14ac:dyDescent="0.15">
      <c r="A9521" s="4"/>
      <c r="B9521" s="4"/>
    </row>
    <row r="9522" spans="1:2" x14ac:dyDescent="0.15">
      <c r="A9522" s="4"/>
      <c r="B9522" s="4"/>
    </row>
    <row r="9523" spans="1:2" x14ac:dyDescent="0.15">
      <c r="A9523" s="4"/>
      <c r="B9523" s="4"/>
    </row>
    <row r="9524" spans="1:2" x14ac:dyDescent="0.15">
      <c r="A9524" s="4"/>
      <c r="B9524" s="4"/>
    </row>
    <row r="9525" spans="1:2" x14ac:dyDescent="0.15">
      <c r="A9525" s="4"/>
      <c r="B9525" s="4"/>
    </row>
    <row r="9526" spans="1:2" x14ac:dyDescent="0.15">
      <c r="A9526" s="4"/>
      <c r="B9526" s="4"/>
    </row>
    <row r="9527" spans="1:2" x14ac:dyDescent="0.15">
      <c r="A9527" s="4"/>
      <c r="B9527" s="4"/>
    </row>
    <row r="9528" spans="1:2" x14ac:dyDescent="0.15">
      <c r="A9528" s="4"/>
      <c r="B9528" s="4"/>
    </row>
    <row r="9529" spans="1:2" x14ac:dyDescent="0.15">
      <c r="A9529" s="4"/>
      <c r="B9529" s="4"/>
    </row>
    <row r="9530" spans="1:2" x14ac:dyDescent="0.15">
      <c r="A9530" s="4"/>
      <c r="B9530" s="4"/>
    </row>
    <row r="9531" spans="1:2" x14ac:dyDescent="0.15">
      <c r="A9531" s="4"/>
      <c r="B9531" s="4"/>
    </row>
    <row r="9532" spans="1:2" x14ac:dyDescent="0.15">
      <c r="A9532" s="4"/>
      <c r="B9532" s="4"/>
    </row>
    <row r="9533" spans="1:2" x14ac:dyDescent="0.15">
      <c r="A9533" s="4"/>
      <c r="B9533" s="4"/>
    </row>
    <row r="9534" spans="1:2" x14ac:dyDescent="0.15">
      <c r="A9534" s="4"/>
      <c r="B9534" s="4"/>
    </row>
    <row r="9535" spans="1:2" x14ac:dyDescent="0.15">
      <c r="A9535" s="4"/>
      <c r="B9535" s="4"/>
    </row>
    <row r="9536" spans="1:2" x14ac:dyDescent="0.15">
      <c r="A9536" s="4"/>
      <c r="B9536" s="4"/>
    </row>
    <row r="9537" spans="1:2" x14ac:dyDescent="0.15">
      <c r="A9537" s="4"/>
      <c r="B9537" s="4"/>
    </row>
    <row r="9538" spans="1:2" x14ac:dyDescent="0.15">
      <c r="A9538" s="4"/>
      <c r="B9538" s="4"/>
    </row>
    <row r="9539" spans="1:2" x14ac:dyDescent="0.15">
      <c r="A9539" s="4"/>
      <c r="B9539" s="4"/>
    </row>
    <row r="9540" spans="1:2" x14ac:dyDescent="0.15">
      <c r="A9540" s="4"/>
      <c r="B9540" s="4"/>
    </row>
    <row r="9541" spans="1:2" x14ac:dyDescent="0.15">
      <c r="A9541" s="4"/>
      <c r="B9541" s="4"/>
    </row>
    <row r="9542" spans="1:2" x14ac:dyDescent="0.15">
      <c r="A9542" s="4"/>
      <c r="B9542" s="4"/>
    </row>
    <row r="9543" spans="1:2" x14ac:dyDescent="0.15">
      <c r="A9543" s="4"/>
      <c r="B9543" s="4"/>
    </row>
    <row r="9544" spans="1:2" x14ac:dyDescent="0.15">
      <c r="A9544" s="4"/>
      <c r="B9544" s="4"/>
    </row>
    <row r="9545" spans="1:2" x14ac:dyDescent="0.15">
      <c r="A9545" s="4"/>
      <c r="B9545" s="4"/>
    </row>
    <row r="9546" spans="1:2" x14ac:dyDescent="0.15">
      <c r="A9546" s="4"/>
      <c r="B9546" s="4"/>
    </row>
    <row r="9547" spans="1:2" x14ac:dyDescent="0.15">
      <c r="A9547" s="4"/>
      <c r="B9547" s="4"/>
    </row>
    <row r="9548" spans="1:2" x14ac:dyDescent="0.15">
      <c r="A9548" s="4"/>
      <c r="B9548" s="4"/>
    </row>
    <row r="9549" spans="1:2" x14ac:dyDescent="0.15">
      <c r="A9549" s="4"/>
      <c r="B9549" s="4"/>
    </row>
    <row r="9550" spans="1:2" x14ac:dyDescent="0.15">
      <c r="A9550" s="4"/>
      <c r="B9550" s="4"/>
    </row>
    <row r="9551" spans="1:2" x14ac:dyDescent="0.15">
      <c r="A9551" s="4"/>
      <c r="B9551" s="4"/>
    </row>
    <row r="9552" spans="1:2" x14ac:dyDescent="0.15">
      <c r="A9552" s="4"/>
      <c r="B9552" s="4"/>
    </row>
    <row r="9553" spans="1:2" x14ac:dyDescent="0.15">
      <c r="A9553" s="4"/>
      <c r="B9553" s="4"/>
    </row>
    <row r="9554" spans="1:2" x14ac:dyDescent="0.15">
      <c r="A9554" s="4"/>
      <c r="B9554" s="4"/>
    </row>
    <row r="9555" spans="1:2" x14ac:dyDescent="0.15">
      <c r="A9555" s="4"/>
      <c r="B9555" s="4"/>
    </row>
    <row r="9556" spans="1:2" x14ac:dyDescent="0.15">
      <c r="A9556" s="4"/>
      <c r="B9556" s="4"/>
    </row>
    <row r="9557" spans="1:2" x14ac:dyDescent="0.15">
      <c r="A9557" s="4"/>
      <c r="B9557" s="4"/>
    </row>
    <row r="9558" spans="1:2" x14ac:dyDescent="0.15">
      <c r="A9558" s="4"/>
      <c r="B9558" s="4"/>
    </row>
    <row r="9559" spans="1:2" x14ac:dyDescent="0.15">
      <c r="A9559" s="4"/>
      <c r="B9559" s="4"/>
    </row>
    <row r="9560" spans="1:2" x14ac:dyDescent="0.15">
      <c r="A9560" s="4"/>
      <c r="B9560" s="4"/>
    </row>
    <row r="9561" spans="1:2" x14ac:dyDescent="0.15">
      <c r="A9561" s="4"/>
      <c r="B9561" s="4"/>
    </row>
    <row r="9562" spans="1:2" x14ac:dyDescent="0.15">
      <c r="A9562" s="4"/>
      <c r="B9562" s="4"/>
    </row>
    <row r="9563" spans="1:2" x14ac:dyDescent="0.15">
      <c r="A9563" s="4"/>
      <c r="B9563" s="4"/>
    </row>
    <row r="9564" spans="1:2" x14ac:dyDescent="0.15">
      <c r="A9564" s="4"/>
      <c r="B9564" s="4"/>
    </row>
    <row r="9565" spans="1:2" x14ac:dyDescent="0.15">
      <c r="A9565" s="4"/>
      <c r="B9565" s="4"/>
    </row>
    <row r="9566" spans="1:2" x14ac:dyDescent="0.15">
      <c r="A9566" s="4"/>
      <c r="B9566" s="4"/>
    </row>
    <row r="9567" spans="1:2" x14ac:dyDescent="0.15">
      <c r="A9567" s="4"/>
      <c r="B9567" s="4"/>
    </row>
    <row r="9568" spans="1:2" x14ac:dyDescent="0.15">
      <c r="A9568" s="4"/>
      <c r="B9568" s="4"/>
    </row>
    <row r="9569" spans="1:2" x14ac:dyDescent="0.15">
      <c r="A9569" s="4"/>
      <c r="B9569" s="4"/>
    </row>
    <row r="9570" spans="1:2" x14ac:dyDescent="0.15">
      <c r="A9570" s="4"/>
      <c r="B9570" s="4"/>
    </row>
    <row r="9571" spans="1:2" x14ac:dyDescent="0.15">
      <c r="A9571" s="4"/>
      <c r="B9571" s="4"/>
    </row>
    <row r="9572" spans="1:2" x14ac:dyDescent="0.15">
      <c r="A9572" s="4"/>
      <c r="B9572" s="4"/>
    </row>
    <row r="9573" spans="1:2" x14ac:dyDescent="0.15">
      <c r="A9573" s="4"/>
      <c r="B9573" s="4"/>
    </row>
    <row r="9574" spans="1:2" x14ac:dyDescent="0.15">
      <c r="A9574" s="4"/>
      <c r="B9574" s="4"/>
    </row>
    <row r="9575" spans="1:2" x14ac:dyDescent="0.15">
      <c r="A9575" s="4"/>
      <c r="B9575" s="4"/>
    </row>
    <row r="9576" spans="1:2" x14ac:dyDescent="0.15">
      <c r="A9576" s="4"/>
      <c r="B9576" s="4"/>
    </row>
    <row r="9577" spans="1:2" x14ac:dyDescent="0.15">
      <c r="A9577" s="4"/>
      <c r="B9577" s="4"/>
    </row>
    <row r="9578" spans="1:2" x14ac:dyDescent="0.15">
      <c r="A9578" s="4"/>
      <c r="B9578" s="4"/>
    </row>
    <row r="9579" spans="1:2" x14ac:dyDescent="0.15">
      <c r="A9579" s="4"/>
      <c r="B9579" s="4"/>
    </row>
    <row r="9580" spans="1:2" x14ac:dyDescent="0.15">
      <c r="A9580" s="4"/>
      <c r="B9580" s="4"/>
    </row>
    <row r="9581" spans="1:2" x14ac:dyDescent="0.15">
      <c r="A9581" s="4"/>
      <c r="B9581" s="4"/>
    </row>
    <row r="9582" spans="1:2" x14ac:dyDescent="0.15">
      <c r="A9582" s="4"/>
      <c r="B9582" s="4"/>
    </row>
    <row r="9583" spans="1:2" x14ac:dyDescent="0.15">
      <c r="A9583" s="4"/>
      <c r="B9583" s="4"/>
    </row>
    <row r="9584" spans="1:2" x14ac:dyDescent="0.15">
      <c r="A9584" s="4"/>
      <c r="B9584" s="4"/>
    </row>
    <row r="9585" spans="1:2" x14ac:dyDescent="0.15">
      <c r="A9585" s="4"/>
      <c r="B9585" s="4"/>
    </row>
    <row r="9586" spans="1:2" x14ac:dyDescent="0.15">
      <c r="A9586" s="4"/>
      <c r="B9586" s="4"/>
    </row>
    <row r="9587" spans="1:2" x14ac:dyDescent="0.15">
      <c r="A9587" s="4"/>
      <c r="B9587" s="4"/>
    </row>
    <row r="9588" spans="1:2" x14ac:dyDescent="0.15">
      <c r="A9588" s="4"/>
      <c r="B9588" s="4"/>
    </row>
    <row r="9589" spans="1:2" x14ac:dyDescent="0.15">
      <c r="A9589" s="4"/>
      <c r="B9589" s="4"/>
    </row>
    <row r="9590" spans="1:2" x14ac:dyDescent="0.15">
      <c r="A9590" s="4"/>
      <c r="B9590" s="4"/>
    </row>
    <row r="9591" spans="1:2" x14ac:dyDescent="0.15">
      <c r="A9591" s="4"/>
      <c r="B9591" s="4"/>
    </row>
    <row r="9592" spans="1:2" x14ac:dyDescent="0.15">
      <c r="A9592" s="4"/>
      <c r="B9592" s="4"/>
    </row>
    <row r="9593" spans="1:2" x14ac:dyDescent="0.15">
      <c r="A9593" s="4"/>
      <c r="B9593" s="4"/>
    </row>
    <row r="9594" spans="1:2" x14ac:dyDescent="0.15">
      <c r="A9594" s="4"/>
      <c r="B9594" s="4"/>
    </row>
    <row r="9595" spans="1:2" x14ac:dyDescent="0.15">
      <c r="A9595" s="4"/>
      <c r="B9595" s="4"/>
    </row>
    <row r="9596" spans="1:2" x14ac:dyDescent="0.15">
      <c r="A9596" s="4"/>
      <c r="B9596" s="4"/>
    </row>
    <row r="9597" spans="1:2" x14ac:dyDescent="0.15">
      <c r="A9597" s="4"/>
      <c r="B9597" s="4"/>
    </row>
    <row r="9598" spans="1:2" x14ac:dyDescent="0.15">
      <c r="A9598" s="4"/>
      <c r="B9598" s="4"/>
    </row>
    <row r="9599" spans="1:2" x14ac:dyDescent="0.15">
      <c r="A9599" s="4"/>
      <c r="B9599" s="4"/>
    </row>
    <row r="9600" spans="1:2" x14ac:dyDescent="0.15">
      <c r="A9600" s="4"/>
      <c r="B9600" s="4"/>
    </row>
    <row r="9601" spans="1:2" x14ac:dyDescent="0.15">
      <c r="A9601" s="4"/>
      <c r="B9601" s="4"/>
    </row>
    <row r="9602" spans="1:2" x14ac:dyDescent="0.15">
      <c r="A9602" s="4"/>
      <c r="B9602" s="4"/>
    </row>
    <row r="9603" spans="1:2" x14ac:dyDescent="0.15">
      <c r="A9603" s="4"/>
      <c r="B9603" s="4"/>
    </row>
    <row r="9604" spans="1:2" x14ac:dyDescent="0.15">
      <c r="A9604" s="4"/>
      <c r="B9604" s="4"/>
    </row>
    <row r="9605" spans="1:2" x14ac:dyDescent="0.15">
      <c r="A9605" s="4"/>
      <c r="B9605" s="4"/>
    </row>
    <row r="9606" spans="1:2" x14ac:dyDescent="0.15">
      <c r="A9606" s="4"/>
      <c r="B9606" s="4"/>
    </row>
    <row r="9607" spans="1:2" x14ac:dyDescent="0.15">
      <c r="A9607" s="4"/>
      <c r="B9607" s="4"/>
    </row>
    <row r="9608" spans="1:2" x14ac:dyDescent="0.15">
      <c r="A9608" s="4"/>
      <c r="B9608" s="4"/>
    </row>
    <row r="9609" spans="1:2" x14ac:dyDescent="0.15">
      <c r="A9609" s="4"/>
      <c r="B9609" s="4"/>
    </row>
    <row r="9610" spans="1:2" x14ac:dyDescent="0.15">
      <c r="A9610" s="4"/>
      <c r="B9610" s="4"/>
    </row>
    <row r="9611" spans="1:2" x14ac:dyDescent="0.15">
      <c r="A9611" s="4"/>
      <c r="B9611" s="4"/>
    </row>
    <row r="9612" spans="1:2" x14ac:dyDescent="0.15">
      <c r="A9612" s="4"/>
      <c r="B9612" s="4"/>
    </row>
    <row r="9613" spans="1:2" x14ac:dyDescent="0.15">
      <c r="A9613" s="4"/>
      <c r="B9613" s="4"/>
    </row>
    <row r="9614" spans="1:2" x14ac:dyDescent="0.15">
      <c r="A9614" s="4"/>
      <c r="B9614" s="4"/>
    </row>
    <row r="9615" spans="1:2" x14ac:dyDescent="0.15">
      <c r="A9615" s="4"/>
      <c r="B9615" s="4"/>
    </row>
    <row r="9616" spans="1:2" x14ac:dyDescent="0.15">
      <c r="A9616" s="4"/>
      <c r="B9616" s="4"/>
    </row>
    <row r="9617" spans="1:2" x14ac:dyDescent="0.15">
      <c r="A9617" s="4"/>
      <c r="B9617" s="4"/>
    </row>
    <row r="9618" spans="1:2" x14ac:dyDescent="0.15">
      <c r="A9618" s="4"/>
      <c r="B9618" s="4"/>
    </row>
    <row r="9619" spans="1:2" x14ac:dyDescent="0.15">
      <c r="A9619" s="4"/>
      <c r="B9619" s="4"/>
    </row>
    <row r="9620" spans="1:2" x14ac:dyDescent="0.15">
      <c r="A9620" s="4"/>
      <c r="B9620" s="4"/>
    </row>
    <row r="9621" spans="1:2" x14ac:dyDescent="0.15">
      <c r="A9621" s="4"/>
      <c r="B9621" s="4"/>
    </row>
    <row r="9622" spans="1:2" x14ac:dyDescent="0.15">
      <c r="A9622" s="4"/>
      <c r="B9622" s="4"/>
    </row>
    <row r="9623" spans="1:2" x14ac:dyDescent="0.15">
      <c r="A9623" s="4"/>
      <c r="B9623" s="4"/>
    </row>
    <row r="9624" spans="1:2" x14ac:dyDescent="0.15">
      <c r="A9624" s="4"/>
      <c r="B9624" s="4"/>
    </row>
    <row r="9625" spans="1:2" x14ac:dyDescent="0.15">
      <c r="A9625" s="4"/>
      <c r="B9625" s="4"/>
    </row>
    <row r="9626" spans="1:2" x14ac:dyDescent="0.15">
      <c r="A9626" s="4"/>
      <c r="B9626" s="4"/>
    </row>
    <row r="9627" spans="1:2" x14ac:dyDescent="0.15">
      <c r="A9627" s="4"/>
      <c r="B9627" s="4"/>
    </row>
    <row r="9628" spans="1:2" x14ac:dyDescent="0.15">
      <c r="A9628" s="4"/>
      <c r="B9628" s="4"/>
    </row>
    <row r="9629" spans="1:2" x14ac:dyDescent="0.15">
      <c r="A9629" s="4"/>
      <c r="B9629" s="4"/>
    </row>
    <row r="9630" spans="1:2" x14ac:dyDescent="0.15">
      <c r="A9630" s="4"/>
      <c r="B9630" s="4"/>
    </row>
    <row r="9631" spans="1:2" x14ac:dyDescent="0.15">
      <c r="A9631" s="4"/>
      <c r="B9631" s="4"/>
    </row>
    <row r="9632" spans="1:2" x14ac:dyDescent="0.15">
      <c r="A9632" s="4"/>
      <c r="B9632" s="4"/>
    </row>
    <row r="9633" spans="1:2" x14ac:dyDescent="0.15">
      <c r="A9633" s="4"/>
      <c r="B9633" s="4"/>
    </row>
    <row r="9634" spans="1:2" x14ac:dyDescent="0.15">
      <c r="A9634" s="4"/>
      <c r="B9634" s="4"/>
    </row>
    <row r="9635" spans="1:2" x14ac:dyDescent="0.15">
      <c r="A9635" s="4"/>
      <c r="B9635" s="4"/>
    </row>
    <row r="9636" spans="1:2" x14ac:dyDescent="0.15">
      <c r="A9636" s="4"/>
      <c r="B9636" s="4"/>
    </row>
    <row r="9637" spans="1:2" x14ac:dyDescent="0.15">
      <c r="A9637" s="4"/>
      <c r="B9637" s="4"/>
    </row>
    <row r="9638" spans="1:2" x14ac:dyDescent="0.15">
      <c r="A9638" s="4"/>
      <c r="B9638" s="4"/>
    </row>
    <row r="9639" spans="1:2" x14ac:dyDescent="0.15">
      <c r="A9639" s="4"/>
      <c r="B9639" s="4"/>
    </row>
    <row r="9640" spans="1:2" x14ac:dyDescent="0.15">
      <c r="A9640" s="4"/>
      <c r="B9640" s="4"/>
    </row>
    <row r="9641" spans="1:2" x14ac:dyDescent="0.15">
      <c r="A9641" s="4"/>
      <c r="B9641" s="4"/>
    </row>
    <row r="9642" spans="1:2" x14ac:dyDescent="0.15">
      <c r="A9642" s="4"/>
      <c r="B9642" s="4"/>
    </row>
    <row r="9643" spans="1:2" x14ac:dyDescent="0.15">
      <c r="A9643" s="4"/>
      <c r="B9643" s="4"/>
    </row>
    <row r="9644" spans="1:2" x14ac:dyDescent="0.15">
      <c r="A9644" s="4"/>
      <c r="B9644" s="4"/>
    </row>
    <row r="9645" spans="1:2" x14ac:dyDescent="0.15">
      <c r="A9645" s="4"/>
      <c r="B9645" s="4"/>
    </row>
    <row r="9646" spans="1:2" x14ac:dyDescent="0.15">
      <c r="A9646" s="4"/>
      <c r="B9646" s="4"/>
    </row>
    <row r="9647" spans="1:2" x14ac:dyDescent="0.15">
      <c r="A9647" s="4"/>
      <c r="B9647" s="4"/>
    </row>
    <row r="9648" spans="1:2" x14ac:dyDescent="0.15">
      <c r="A9648" s="4"/>
      <c r="B9648" s="4"/>
    </row>
    <row r="9649" spans="1:2" x14ac:dyDescent="0.15">
      <c r="A9649" s="4"/>
      <c r="B9649" s="4"/>
    </row>
    <row r="9650" spans="1:2" x14ac:dyDescent="0.15">
      <c r="A9650" s="4"/>
      <c r="B9650" s="4"/>
    </row>
    <row r="9651" spans="1:2" x14ac:dyDescent="0.15">
      <c r="A9651" s="4"/>
      <c r="B9651" s="4"/>
    </row>
    <row r="9652" spans="1:2" x14ac:dyDescent="0.15">
      <c r="A9652" s="4"/>
      <c r="B9652" s="4"/>
    </row>
    <row r="9653" spans="1:2" x14ac:dyDescent="0.15">
      <c r="A9653" s="4"/>
      <c r="B9653" s="4"/>
    </row>
    <row r="9654" spans="1:2" x14ac:dyDescent="0.15">
      <c r="A9654" s="4"/>
      <c r="B9654" s="4"/>
    </row>
    <row r="9655" spans="1:2" x14ac:dyDescent="0.15">
      <c r="A9655" s="4"/>
      <c r="B9655" s="4"/>
    </row>
    <row r="9656" spans="1:2" x14ac:dyDescent="0.15">
      <c r="A9656" s="4"/>
      <c r="B9656" s="4"/>
    </row>
    <row r="9657" spans="1:2" x14ac:dyDescent="0.15">
      <c r="A9657" s="4"/>
      <c r="B9657" s="4"/>
    </row>
    <row r="9658" spans="1:2" x14ac:dyDescent="0.15">
      <c r="A9658" s="4"/>
      <c r="B9658" s="4"/>
    </row>
    <row r="9659" spans="1:2" x14ac:dyDescent="0.15">
      <c r="A9659" s="4"/>
      <c r="B9659" s="4"/>
    </row>
    <row r="9660" spans="1:2" x14ac:dyDescent="0.15">
      <c r="A9660" s="4"/>
      <c r="B9660" s="4"/>
    </row>
    <row r="9661" spans="1:2" x14ac:dyDescent="0.15">
      <c r="A9661" s="4"/>
      <c r="B9661" s="4"/>
    </row>
    <row r="9662" spans="1:2" x14ac:dyDescent="0.15">
      <c r="A9662" s="4"/>
      <c r="B9662" s="4"/>
    </row>
    <row r="9663" spans="1:2" x14ac:dyDescent="0.15">
      <c r="A9663" s="4"/>
      <c r="B9663" s="4"/>
    </row>
    <row r="9664" spans="1:2" x14ac:dyDescent="0.15">
      <c r="A9664" s="4"/>
      <c r="B9664" s="4"/>
    </row>
    <row r="9665" spans="1:2" x14ac:dyDescent="0.15">
      <c r="A9665" s="4"/>
      <c r="B9665" s="4"/>
    </row>
    <row r="9666" spans="1:2" x14ac:dyDescent="0.15">
      <c r="A9666" s="4"/>
      <c r="B9666" s="4"/>
    </row>
    <row r="9667" spans="1:2" x14ac:dyDescent="0.15">
      <c r="A9667" s="4"/>
      <c r="B9667" s="4"/>
    </row>
    <row r="9668" spans="1:2" x14ac:dyDescent="0.15">
      <c r="A9668" s="4"/>
      <c r="B9668" s="4"/>
    </row>
    <row r="9669" spans="1:2" x14ac:dyDescent="0.15">
      <c r="A9669" s="4"/>
      <c r="B9669" s="4"/>
    </row>
    <row r="9670" spans="1:2" x14ac:dyDescent="0.15">
      <c r="A9670" s="4"/>
      <c r="B9670" s="4"/>
    </row>
    <row r="9671" spans="1:2" x14ac:dyDescent="0.15">
      <c r="A9671" s="4"/>
      <c r="B9671" s="4"/>
    </row>
    <row r="9672" spans="1:2" x14ac:dyDescent="0.15">
      <c r="A9672" s="4"/>
      <c r="B9672" s="4"/>
    </row>
    <row r="9673" spans="1:2" x14ac:dyDescent="0.15">
      <c r="A9673" s="4"/>
      <c r="B9673" s="4"/>
    </row>
    <row r="9674" spans="1:2" x14ac:dyDescent="0.15">
      <c r="A9674" s="4"/>
      <c r="B9674" s="4"/>
    </row>
    <row r="9675" spans="1:2" x14ac:dyDescent="0.15">
      <c r="A9675" s="4"/>
      <c r="B9675" s="4"/>
    </row>
    <row r="9676" spans="1:2" x14ac:dyDescent="0.15">
      <c r="A9676" s="4"/>
      <c r="B9676" s="4"/>
    </row>
    <row r="9677" spans="1:2" x14ac:dyDescent="0.15">
      <c r="A9677" s="4"/>
      <c r="B9677" s="4"/>
    </row>
    <row r="9678" spans="1:2" x14ac:dyDescent="0.15">
      <c r="A9678" s="4"/>
      <c r="B9678" s="4"/>
    </row>
    <row r="9679" spans="1:2" x14ac:dyDescent="0.15">
      <c r="A9679" s="4"/>
      <c r="B9679" s="4"/>
    </row>
    <row r="9680" spans="1:2" x14ac:dyDescent="0.15">
      <c r="A9680" s="4"/>
      <c r="B9680" s="4"/>
    </row>
    <row r="9681" spans="1:2" x14ac:dyDescent="0.15">
      <c r="A9681" s="4"/>
      <c r="B9681" s="4"/>
    </row>
    <row r="9682" spans="1:2" x14ac:dyDescent="0.15">
      <c r="A9682" s="4"/>
      <c r="B9682" s="4"/>
    </row>
    <row r="9683" spans="1:2" x14ac:dyDescent="0.15">
      <c r="A9683" s="4"/>
      <c r="B9683" s="4"/>
    </row>
    <row r="9684" spans="1:2" x14ac:dyDescent="0.15">
      <c r="A9684" s="4"/>
      <c r="B9684" s="4"/>
    </row>
    <row r="9685" spans="1:2" x14ac:dyDescent="0.15">
      <c r="A9685" s="4"/>
      <c r="B9685" s="4"/>
    </row>
    <row r="9686" spans="1:2" x14ac:dyDescent="0.15">
      <c r="A9686" s="4"/>
      <c r="B9686" s="4"/>
    </row>
    <row r="9687" spans="1:2" x14ac:dyDescent="0.15">
      <c r="A9687" s="4"/>
      <c r="B9687" s="4"/>
    </row>
    <row r="9688" spans="1:2" x14ac:dyDescent="0.15">
      <c r="A9688" s="4"/>
      <c r="B9688" s="4"/>
    </row>
    <row r="9689" spans="1:2" x14ac:dyDescent="0.15">
      <c r="A9689" s="4"/>
      <c r="B9689" s="4"/>
    </row>
    <row r="9690" spans="1:2" x14ac:dyDescent="0.15">
      <c r="A9690" s="4"/>
      <c r="B9690" s="4"/>
    </row>
    <row r="9691" spans="1:2" x14ac:dyDescent="0.15">
      <c r="A9691" s="4"/>
      <c r="B9691" s="4"/>
    </row>
    <row r="9692" spans="1:2" x14ac:dyDescent="0.15">
      <c r="A9692" s="4"/>
      <c r="B9692" s="4"/>
    </row>
    <row r="9693" spans="1:2" x14ac:dyDescent="0.15">
      <c r="A9693" s="4"/>
      <c r="B9693" s="4"/>
    </row>
    <row r="9694" spans="1:2" x14ac:dyDescent="0.15">
      <c r="A9694" s="4"/>
      <c r="B9694" s="4"/>
    </row>
    <row r="9695" spans="1:2" x14ac:dyDescent="0.15">
      <c r="A9695" s="4"/>
      <c r="B9695" s="4"/>
    </row>
    <row r="9696" spans="1:2" x14ac:dyDescent="0.15">
      <c r="A9696" s="4"/>
      <c r="B9696" s="4"/>
    </row>
    <row r="9697" spans="1:2" x14ac:dyDescent="0.15">
      <c r="A9697" s="4"/>
      <c r="B9697" s="4"/>
    </row>
    <row r="9698" spans="1:2" x14ac:dyDescent="0.15">
      <c r="A9698" s="4"/>
      <c r="B9698" s="4"/>
    </row>
    <row r="9699" spans="1:2" x14ac:dyDescent="0.15">
      <c r="A9699" s="4"/>
      <c r="B9699" s="4"/>
    </row>
    <row r="9700" spans="1:2" x14ac:dyDescent="0.15">
      <c r="A9700" s="4"/>
      <c r="B9700" s="4"/>
    </row>
    <row r="9701" spans="1:2" x14ac:dyDescent="0.15">
      <c r="A9701" s="4"/>
      <c r="B9701" s="4"/>
    </row>
    <row r="9702" spans="1:2" x14ac:dyDescent="0.15">
      <c r="A9702" s="4"/>
      <c r="B9702" s="4"/>
    </row>
    <row r="9703" spans="1:2" x14ac:dyDescent="0.15">
      <c r="A9703" s="4"/>
      <c r="B9703" s="4"/>
    </row>
    <row r="9704" spans="1:2" x14ac:dyDescent="0.15">
      <c r="A9704" s="4"/>
      <c r="B9704" s="4"/>
    </row>
    <row r="9705" spans="1:2" x14ac:dyDescent="0.15">
      <c r="A9705" s="4"/>
      <c r="B9705" s="4"/>
    </row>
    <row r="9706" spans="1:2" x14ac:dyDescent="0.15">
      <c r="A9706" s="4"/>
      <c r="B9706" s="4"/>
    </row>
    <row r="9707" spans="1:2" x14ac:dyDescent="0.15">
      <c r="A9707" s="4"/>
      <c r="B9707" s="4"/>
    </row>
    <row r="9708" spans="1:2" x14ac:dyDescent="0.15">
      <c r="A9708" s="4"/>
      <c r="B9708" s="4"/>
    </row>
    <row r="9709" spans="1:2" x14ac:dyDescent="0.15">
      <c r="A9709" s="4"/>
      <c r="B9709" s="4"/>
    </row>
    <row r="9710" spans="1:2" x14ac:dyDescent="0.15">
      <c r="A9710" s="4"/>
      <c r="B9710" s="4"/>
    </row>
    <row r="9711" spans="1:2" x14ac:dyDescent="0.15">
      <c r="A9711" s="4"/>
      <c r="B9711" s="4"/>
    </row>
    <row r="9712" spans="1:2" x14ac:dyDescent="0.15">
      <c r="A9712" s="4"/>
      <c r="B9712" s="4"/>
    </row>
    <row r="9713" spans="1:2" x14ac:dyDescent="0.15">
      <c r="A9713" s="4"/>
      <c r="B9713" s="4"/>
    </row>
    <row r="9714" spans="1:2" x14ac:dyDescent="0.15">
      <c r="A9714" s="4"/>
      <c r="B9714" s="4"/>
    </row>
    <row r="9715" spans="1:2" x14ac:dyDescent="0.15">
      <c r="A9715" s="4"/>
      <c r="B9715" s="4"/>
    </row>
    <row r="9716" spans="1:2" x14ac:dyDescent="0.15">
      <c r="A9716" s="4"/>
      <c r="B9716" s="4"/>
    </row>
    <row r="9717" spans="1:2" x14ac:dyDescent="0.15">
      <c r="A9717" s="4"/>
      <c r="B9717" s="4"/>
    </row>
    <row r="9718" spans="1:2" x14ac:dyDescent="0.15">
      <c r="A9718" s="4"/>
      <c r="B9718" s="4"/>
    </row>
    <row r="9719" spans="1:2" x14ac:dyDescent="0.15">
      <c r="A9719" s="4"/>
      <c r="B9719" s="4"/>
    </row>
    <row r="9720" spans="1:2" x14ac:dyDescent="0.15">
      <c r="A9720" s="4"/>
      <c r="B9720" s="4"/>
    </row>
    <row r="9721" spans="1:2" x14ac:dyDescent="0.15">
      <c r="A9721" s="4"/>
      <c r="B9721" s="4"/>
    </row>
    <row r="9722" spans="1:2" x14ac:dyDescent="0.15">
      <c r="A9722" s="4"/>
      <c r="B9722" s="4"/>
    </row>
    <row r="9723" spans="1:2" x14ac:dyDescent="0.15">
      <c r="A9723" s="4"/>
      <c r="B9723" s="4"/>
    </row>
    <row r="9724" spans="1:2" x14ac:dyDescent="0.15">
      <c r="A9724" s="4"/>
      <c r="B9724" s="4"/>
    </row>
    <row r="9725" spans="1:2" x14ac:dyDescent="0.15">
      <c r="A9725" s="4"/>
      <c r="B9725" s="4"/>
    </row>
    <row r="9726" spans="1:2" x14ac:dyDescent="0.15">
      <c r="A9726" s="4"/>
      <c r="B9726" s="4"/>
    </row>
    <row r="9727" spans="1:2" x14ac:dyDescent="0.15">
      <c r="A9727" s="4"/>
      <c r="B9727" s="4"/>
    </row>
    <row r="9728" spans="1:2" x14ac:dyDescent="0.15">
      <c r="A9728" s="4"/>
      <c r="B9728" s="4"/>
    </row>
    <row r="9729" spans="1:2" x14ac:dyDescent="0.15">
      <c r="A9729" s="4"/>
      <c r="B9729" s="4"/>
    </row>
    <row r="9730" spans="1:2" x14ac:dyDescent="0.15">
      <c r="A9730" s="4"/>
      <c r="B9730" s="4"/>
    </row>
    <row r="9731" spans="1:2" x14ac:dyDescent="0.15">
      <c r="A9731" s="4"/>
      <c r="B9731" s="4"/>
    </row>
    <row r="9732" spans="1:2" x14ac:dyDescent="0.15">
      <c r="A9732" s="4"/>
      <c r="B9732" s="4"/>
    </row>
    <row r="9733" spans="1:2" x14ac:dyDescent="0.15">
      <c r="A9733" s="4"/>
      <c r="B9733" s="4"/>
    </row>
    <row r="9734" spans="1:2" x14ac:dyDescent="0.15">
      <c r="A9734" s="4"/>
      <c r="B9734" s="4"/>
    </row>
    <row r="9735" spans="1:2" x14ac:dyDescent="0.15">
      <c r="A9735" s="4"/>
      <c r="B9735" s="4"/>
    </row>
    <row r="9736" spans="1:2" x14ac:dyDescent="0.15">
      <c r="A9736" s="4"/>
      <c r="B9736" s="4"/>
    </row>
    <row r="9737" spans="1:2" x14ac:dyDescent="0.15">
      <c r="A9737" s="4"/>
      <c r="B9737" s="4"/>
    </row>
    <row r="9738" spans="1:2" x14ac:dyDescent="0.15">
      <c r="A9738" s="4"/>
      <c r="B9738" s="4"/>
    </row>
    <row r="9739" spans="1:2" x14ac:dyDescent="0.15">
      <c r="A9739" s="4"/>
      <c r="B9739" s="4"/>
    </row>
    <row r="9740" spans="1:2" x14ac:dyDescent="0.15">
      <c r="A9740" s="4"/>
      <c r="B9740" s="4"/>
    </row>
    <row r="9741" spans="1:2" x14ac:dyDescent="0.15">
      <c r="A9741" s="4"/>
      <c r="B9741" s="4"/>
    </row>
    <row r="9742" spans="1:2" x14ac:dyDescent="0.15">
      <c r="A9742" s="4"/>
      <c r="B9742" s="4"/>
    </row>
    <row r="9743" spans="1:2" x14ac:dyDescent="0.15">
      <c r="A9743" s="4"/>
      <c r="B9743" s="4"/>
    </row>
    <row r="9744" spans="1:2" x14ac:dyDescent="0.15">
      <c r="A9744" s="4"/>
      <c r="B9744" s="4"/>
    </row>
    <row r="9745" spans="1:2" x14ac:dyDescent="0.15">
      <c r="A9745" s="4"/>
      <c r="B9745" s="4"/>
    </row>
    <row r="9746" spans="1:2" x14ac:dyDescent="0.15">
      <c r="A9746" s="4"/>
      <c r="B9746" s="4"/>
    </row>
    <row r="9747" spans="1:2" x14ac:dyDescent="0.15">
      <c r="A9747" s="4"/>
      <c r="B9747" s="4"/>
    </row>
    <row r="9748" spans="1:2" x14ac:dyDescent="0.15">
      <c r="A9748" s="4"/>
      <c r="B9748" s="4"/>
    </row>
    <row r="9749" spans="1:2" x14ac:dyDescent="0.15">
      <c r="A9749" s="4"/>
      <c r="B9749" s="4"/>
    </row>
    <row r="9750" spans="1:2" x14ac:dyDescent="0.15">
      <c r="A9750" s="4"/>
      <c r="B9750" s="4"/>
    </row>
    <row r="9751" spans="1:2" x14ac:dyDescent="0.15">
      <c r="A9751" s="4"/>
      <c r="B9751" s="4"/>
    </row>
    <row r="9752" spans="1:2" x14ac:dyDescent="0.15">
      <c r="A9752" s="4"/>
      <c r="B9752" s="4"/>
    </row>
    <row r="9753" spans="1:2" x14ac:dyDescent="0.15">
      <c r="A9753" s="4"/>
      <c r="B9753" s="4"/>
    </row>
    <row r="9754" spans="1:2" x14ac:dyDescent="0.15">
      <c r="A9754" s="4"/>
      <c r="B9754" s="4"/>
    </row>
    <row r="9755" spans="1:2" x14ac:dyDescent="0.15">
      <c r="A9755" s="4"/>
      <c r="B9755" s="4"/>
    </row>
    <row r="9756" spans="1:2" x14ac:dyDescent="0.15">
      <c r="A9756" s="4"/>
      <c r="B9756" s="4"/>
    </row>
    <row r="9757" spans="1:2" x14ac:dyDescent="0.15">
      <c r="A9757" s="4"/>
      <c r="B9757" s="4"/>
    </row>
    <row r="9758" spans="1:2" x14ac:dyDescent="0.15">
      <c r="A9758" s="4"/>
      <c r="B9758" s="4"/>
    </row>
    <row r="9759" spans="1:2" x14ac:dyDescent="0.15">
      <c r="A9759" s="4"/>
      <c r="B9759" s="4"/>
    </row>
    <row r="9760" spans="1:2" x14ac:dyDescent="0.15">
      <c r="A9760" s="4"/>
      <c r="B9760" s="4"/>
    </row>
    <row r="9761" spans="1:2" x14ac:dyDescent="0.15">
      <c r="A9761" s="4"/>
      <c r="B9761" s="4"/>
    </row>
    <row r="9762" spans="1:2" x14ac:dyDescent="0.15">
      <c r="A9762" s="4"/>
      <c r="B9762" s="4"/>
    </row>
    <row r="9763" spans="1:2" x14ac:dyDescent="0.15">
      <c r="A9763" s="4"/>
      <c r="B9763" s="4"/>
    </row>
    <row r="9764" spans="1:2" x14ac:dyDescent="0.15">
      <c r="A9764" s="4"/>
      <c r="B9764" s="4"/>
    </row>
    <row r="9765" spans="1:2" x14ac:dyDescent="0.15">
      <c r="A9765" s="4"/>
      <c r="B9765" s="4"/>
    </row>
    <row r="9766" spans="1:2" x14ac:dyDescent="0.15">
      <c r="A9766" s="4"/>
      <c r="B9766" s="4"/>
    </row>
    <row r="9767" spans="1:2" x14ac:dyDescent="0.15">
      <c r="A9767" s="4"/>
      <c r="B9767" s="4"/>
    </row>
    <row r="9768" spans="1:2" x14ac:dyDescent="0.15">
      <c r="A9768" s="4"/>
      <c r="B9768" s="4"/>
    </row>
    <row r="9769" spans="1:2" x14ac:dyDescent="0.15">
      <c r="A9769" s="4"/>
      <c r="B9769" s="4"/>
    </row>
    <row r="9770" spans="1:2" x14ac:dyDescent="0.15">
      <c r="A9770" s="4"/>
      <c r="B9770" s="4"/>
    </row>
    <row r="9771" spans="1:2" x14ac:dyDescent="0.15">
      <c r="A9771" s="4"/>
      <c r="B9771" s="4"/>
    </row>
    <row r="9772" spans="1:2" x14ac:dyDescent="0.15">
      <c r="A9772" s="4"/>
      <c r="B9772" s="4"/>
    </row>
    <row r="9773" spans="1:2" x14ac:dyDescent="0.15">
      <c r="A9773" s="4"/>
      <c r="B9773" s="4"/>
    </row>
    <row r="9774" spans="1:2" x14ac:dyDescent="0.15">
      <c r="A9774" s="4"/>
      <c r="B9774" s="4"/>
    </row>
    <row r="9775" spans="1:2" x14ac:dyDescent="0.15">
      <c r="A9775" s="4"/>
      <c r="B9775" s="4"/>
    </row>
    <row r="9776" spans="1:2" x14ac:dyDescent="0.15">
      <c r="A9776" s="4"/>
      <c r="B9776" s="4"/>
    </row>
    <row r="9777" spans="1:2" x14ac:dyDescent="0.15">
      <c r="A9777" s="4"/>
      <c r="B9777" s="4"/>
    </row>
    <row r="9778" spans="1:2" x14ac:dyDescent="0.15">
      <c r="A9778" s="4"/>
      <c r="B9778" s="4"/>
    </row>
    <row r="9779" spans="1:2" x14ac:dyDescent="0.15">
      <c r="A9779" s="4"/>
      <c r="B9779" s="4"/>
    </row>
    <row r="9780" spans="1:2" x14ac:dyDescent="0.15">
      <c r="A9780" s="4"/>
      <c r="B9780" s="4"/>
    </row>
    <row r="9781" spans="1:2" x14ac:dyDescent="0.15">
      <c r="A9781" s="4"/>
      <c r="B9781" s="4"/>
    </row>
    <row r="9782" spans="1:2" x14ac:dyDescent="0.15">
      <c r="A9782" s="4"/>
      <c r="B9782" s="4"/>
    </row>
    <row r="9783" spans="1:2" x14ac:dyDescent="0.15">
      <c r="A9783" s="4"/>
      <c r="B9783" s="4"/>
    </row>
    <row r="9784" spans="1:2" x14ac:dyDescent="0.15">
      <c r="A9784" s="4"/>
      <c r="B9784" s="4"/>
    </row>
    <row r="9785" spans="1:2" x14ac:dyDescent="0.15">
      <c r="A9785" s="4"/>
      <c r="B9785" s="4"/>
    </row>
    <row r="9786" spans="1:2" x14ac:dyDescent="0.15">
      <c r="A9786" s="4"/>
      <c r="B9786" s="4"/>
    </row>
    <row r="9787" spans="1:2" x14ac:dyDescent="0.15">
      <c r="A9787" s="4"/>
      <c r="B9787" s="4"/>
    </row>
    <row r="9788" spans="1:2" x14ac:dyDescent="0.15">
      <c r="A9788" s="4"/>
      <c r="B9788" s="4"/>
    </row>
    <row r="9789" spans="1:2" x14ac:dyDescent="0.15">
      <c r="A9789" s="4"/>
      <c r="B9789" s="4"/>
    </row>
    <row r="9790" spans="1:2" x14ac:dyDescent="0.15">
      <c r="A9790" s="4"/>
      <c r="B9790" s="4"/>
    </row>
    <row r="9791" spans="1:2" x14ac:dyDescent="0.15">
      <c r="A9791" s="4"/>
      <c r="B9791" s="4"/>
    </row>
    <row r="9792" spans="1:2" x14ac:dyDescent="0.15">
      <c r="A9792" s="4"/>
      <c r="B9792" s="4"/>
    </row>
    <row r="9793" spans="1:2" x14ac:dyDescent="0.15">
      <c r="A9793" s="4"/>
      <c r="B9793" s="4"/>
    </row>
    <row r="9794" spans="1:2" x14ac:dyDescent="0.15">
      <c r="A9794" s="4"/>
      <c r="B9794" s="4"/>
    </row>
    <row r="9795" spans="1:2" x14ac:dyDescent="0.15">
      <c r="A9795" s="4"/>
      <c r="B9795" s="4"/>
    </row>
    <row r="9796" spans="1:2" x14ac:dyDescent="0.15">
      <c r="A9796" s="4"/>
      <c r="B9796" s="4"/>
    </row>
    <row r="9797" spans="1:2" x14ac:dyDescent="0.15">
      <c r="A9797" s="4"/>
      <c r="B9797" s="4"/>
    </row>
    <row r="9798" spans="1:2" x14ac:dyDescent="0.15">
      <c r="A9798" s="4"/>
      <c r="B9798" s="4"/>
    </row>
    <row r="9799" spans="1:2" x14ac:dyDescent="0.15">
      <c r="A9799" s="4"/>
      <c r="B9799" s="4"/>
    </row>
    <row r="9800" spans="1:2" x14ac:dyDescent="0.15">
      <c r="A9800" s="4"/>
      <c r="B9800" s="4"/>
    </row>
    <row r="9801" spans="1:2" x14ac:dyDescent="0.15">
      <c r="A9801" s="4"/>
      <c r="B9801" s="4"/>
    </row>
    <row r="9802" spans="1:2" x14ac:dyDescent="0.15">
      <c r="A9802" s="4"/>
      <c r="B9802" s="4"/>
    </row>
    <row r="9803" spans="1:2" x14ac:dyDescent="0.15">
      <c r="A9803" s="4"/>
      <c r="B9803" s="4"/>
    </row>
    <row r="9804" spans="1:2" x14ac:dyDescent="0.15">
      <c r="A9804" s="4"/>
      <c r="B9804" s="4"/>
    </row>
    <row r="9805" spans="1:2" x14ac:dyDescent="0.15">
      <c r="A9805" s="4"/>
      <c r="B9805" s="4"/>
    </row>
    <row r="9806" spans="1:2" x14ac:dyDescent="0.15">
      <c r="A9806" s="4"/>
      <c r="B9806" s="4"/>
    </row>
    <row r="9807" spans="1:2" x14ac:dyDescent="0.15">
      <c r="A9807" s="4"/>
      <c r="B9807" s="4"/>
    </row>
    <row r="9808" spans="1:2" x14ac:dyDescent="0.15">
      <c r="A9808" s="4"/>
      <c r="B9808" s="4"/>
    </row>
    <row r="9809" spans="1:2" x14ac:dyDescent="0.15">
      <c r="A9809" s="4"/>
      <c r="B9809" s="4"/>
    </row>
    <row r="9810" spans="1:2" x14ac:dyDescent="0.15">
      <c r="A9810" s="4"/>
      <c r="B9810" s="4"/>
    </row>
    <row r="9811" spans="1:2" x14ac:dyDescent="0.15">
      <c r="A9811" s="4"/>
      <c r="B9811" s="4"/>
    </row>
    <row r="9812" spans="1:2" x14ac:dyDescent="0.15">
      <c r="A9812" s="4"/>
      <c r="B9812" s="4"/>
    </row>
    <row r="9813" spans="1:2" x14ac:dyDescent="0.15">
      <c r="A9813" s="4"/>
      <c r="B9813" s="4"/>
    </row>
    <row r="9814" spans="1:2" x14ac:dyDescent="0.15">
      <c r="A9814" s="4"/>
      <c r="B9814" s="4"/>
    </row>
    <row r="9815" spans="1:2" x14ac:dyDescent="0.15">
      <c r="A9815" s="4"/>
      <c r="B9815" s="4"/>
    </row>
    <row r="9816" spans="1:2" x14ac:dyDescent="0.15">
      <c r="A9816" s="4"/>
      <c r="B9816" s="4"/>
    </row>
    <row r="9817" spans="1:2" x14ac:dyDescent="0.15">
      <c r="A9817" s="4"/>
      <c r="B9817" s="4"/>
    </row>
    <row r="9818" spans="1:2" x14ac:dyDescent="0.15">
      <c r="A9818" s="4"/>
      <c r="B9818" s="4"/>
    </row>
    <row r="9819" spans="1:2" x14ac:dyDescent="0.15">
      <c r="A9819" s="4"/>
      <c r="B9819" s="4"/>
    </row>
    <row r="9820" spans="1:2" x14ac:dyDescent="0.15">
      <c r="A9820" s="4"/>
      <c r="B9820" s="4"/>
    </row>
    <row r="9821" spans="1:2" x14ac:dyDescent="0.15">
      <c r="A9821" s="4"/>
      <c r="B9821" s="4"/>
    </row>
    <row r="9822" spans="1:2" x14ac:dyDescent="0.15">
      <c r="A9822" s="4"/>
      <c r="B9822" s="4"/>
    </row>
    <row r="9823" spans="1:2" x14ac:dyDescent="0.15">
      <c r="A9823" s="4"/>
      <c r="B9823" s="4"/>
    </row>
    <row r="9824" spans="1:2" x14ac:dyDescent="0.15">
      <c r="A9824" s="4"/>
      <c r="B9824" s="4"/>
    </row>
    <row r="9825" spans="1:2" x14ac:dyDescent="0.15">
      <c r="A9825" s="4"/>
      <c r="B9825" s="4"/>
    </row>
    <row r="9826" spans="1:2" x14ac:dyDescent="0.15">
      <c r="A9826" s="4"/>
      <c r="B9826" s="4"/>
    </row>
    <row r="9827" spans="1:2" x14ac:dyDescent="0.15">
      <c r="A9827" s="4"/>
      <c r="B9827" s="4"/>
    </row>
    <row r="9828" spans="1:2" x14ac:dyDescent="0.15">
      <c r="A9828" s="4"/>
      <c r="B9828" s="4"/>
    </row>
    <row r="9829" spans="1:2" x14ac:dyDescent="0.15">
      <c r="A9829" s="4"/>
      <c r="B9829" s="4"/>
    </row>
    <row r="9830" spans="1:2" x14ac:dyDescent="0.15">
      <c r="A9830" s="4"/>
      <c r="B9830" s="4"/>
    </row>
    <row r="9831" spans="1:2" x14ac:dyDescent="0.15">
      <c r="A9831" s="4"/>
      <c r="B9831" s="4"/>
    </row>
    <row r="9832" spans="1:2" x14ac:dyDescent="0.15">
      <c r="A9832" s="4"/>
      <c r="B9832" s="4"/>
    </row>
    <row r="9833" spans="1:2" x14ac:dyDescent="0.15">
      <c r="A9833" s="4"/>
      <c r="B9833" s="4"/>
    </row>
    <row r="9834" spans="1:2" x14ac:dyDescent="0.15">
      <c r="A9834" s="4"/>
      <c r="B9834" s="4"/>
    </row>
    <row r="9835" spans="1:2" x14ac:dyDescent="0.15">
      <c r="A9835" s="4"/>
      <c r="B9835" s="4"/>
    </row>
    <row r="9836" spans="1:2" x14ac:dyDescent="0.15">
      <c r="A9836" s="4"/>
      <c r="B9836" s="4"/>
    </row>
    <row r="9837" spans="1:2" x14ac:dyDescent="0.15">
      <c r="A9837" s="4"/>
      <c r="B9837" s="4"/>
    </row>
    <row r="9838" spans="1:2" x14ac:dyDescent="0.15">
      <c r="A9838" s="4"/>
      <c r="B9838" s="4"/>
    </row>
    <row r="9839" spans="1:2" x14ac:dyDescent="0.15">
      <c r="A9839" s="4"/>
      <c r="B9839" s="4"/>
    </row>
    <row r="9840" spans="1:2" x14ac:dyDescent="0.15">
      <c r="A9840" s="4"/>
      <c r="B9840" s="4"/>
    </row>
    <row r="9841" spans="1:2" x14ac:dyDescent="0.15">
      <c r="A9841" s="4"/>
      <c r="B9841" s="4"/>
    </row>
    <row r="9842" spans="1:2" x14ac:dyDescent="0.15">
      <c r="A9842" s="4"/>
      <c r="B9842" s="4"/>
    </row>
    <row r="9843" spans="1:2" x14ac:dyDescent="0.15">
      <c r="A9843" s="4"/>
      <c r="B9843" s="4"/>
    </row>
    <row r="9844" spans="1:2" x14ac:dyDescent="0.15">
      <c r="A9844" s="4"/>
      <c r="B9844" s="4"/>
    </row>
    <row r="9845" spans="1:2" x14ac:dyDescent="0.15">
      <c r="A9845" s="4"/>
      <c r="B9845" s="4"/>
    </row>
    <row r="9846" spans="1:2" x14ac:dyDescent="0.15">
      <c r="A9846" s="4"/>
      <c r="B9846" s="4"/>
    </row>
    <row r="9847" spans="1:2" x14ac:dyDescent="0.15">
      <c r="A9847" s="4"/>
      <c r="B9847" s="4"/>
    </row>
    <row r="9848" spans="1:2" x14ac:dyDescent="0.15">
      <c r="A9848" s="4"/>
      <c r="B9848" s="4"/>
    </row>
    <row r="9849" spans="1:2" x14ac:dyDescent="0.15">
      <c r="A9849" s="4"/>
      <c r="B9849" s="4"/>
    </row>
    <row r="9850" spans="1:2" x14ac:dyDescent="0.15">
      <c r="A9850" s="4"/>
      <c r="B9850" s="4"/>
    </row>
    <row r="9851" spans="1:2" x14ac:dyDescent="0.15">
      <c r="A9851" s="4"/>
      <c r="B9851" s="4"/>
    </row>
    <row r="9852" spans="1:2" x14ac:dyDescent="0.15">
      <c r="A9852" s="4"/>
      <c r="B9852" s="4"/>
    </row>
    <row r="9853" spans="1:2" x14ac:dyDescent="0.15">
      <c r="A9853" s="4"/>
      <c r="B9853" s="4"/>
    </row>
    <row r="9854" spans="1:2" x14ac:dyDescent="0.15">
      <c r="A9854" s="4"/>
      <c r="B9854" s="4"/>
    </row>
    <row r="9855" spans="1:2" x14ac:dyDescent="0.15">
      <c r="A9855" s="4"/>
      <c r="B9855" s="4"/>
    </row>
    <row r="9856" spans="1:2" x14ac:dyDescent="0.15">
      <c r="A9856" s="4"/>
      <c r="B9856" s="4"/>
    </row>
    <row r="9857" spans="1:2" x14ac:dyDescent="0.15">
      <c r="A9857" s="4"/>
      <c r="B9857" s="4"/>
    </row>
    <row r="9858" spans="1:2" x14ac:dyDescent="0.15">
      <c r="A9858" s="4"/>
      <c r="B9858" s="4"/>
    </row>
    <row r="9859" spans="1:2" x14ac:dyDescent="0.15">
      <c r="A9859" s="4"/>
      <c r="B9859" s="4"/>
    </row>
    <row r="9860" spans="1:2" x14ac:dyDescent="0.15">
      <c r="A9860" s="4"/>
      <c r="B9860" s="4"/>
    </row>
    <row r="9861" spans="1:2" x14ac:dyDescent="0.15">
      <c r="A9861" s="4"/>
      <c r="B9861" s="4"/>
    </row>
    <row r="9862" spans="1:2" x14ac:dyDescent="0.15">
      <c r="A9862" s="4"/>
      <c r="B9862" s="4"/>
    </row>
    <row r="9863" spans="1:2" x14ac:dyDescent="0.15">
      <c r="A9863" s="4"/>
      <c r="B9863" s="4"/>
    </row>
    <row r="9864" spans="1:2" x14ac:dyDescent="0.15">
      <c r="A9864" s="4"/>
      <c r="B9864" s="4"/>
    </row>
    <row r="9865" spans="1:2" x14ac:dyDescent="0.15">
      <c r="A9865" s="4"/>
      <c r="B9865" s="4"/>
    </row>
    <row r="9866" spans="1:2" x14ac:dyDescent="0.15">
      <c r="A9866" s="4"/>
      <c r="B9866" s="4"/>
    </row>
    <row r="9867" spans="1:2" x14ac:dyDescent="0.15">
      <c r="A9867" s="4"/>
      <c r="B9867" s="4"/>
    </row>
    <row r="9868" spans="1:2" x14ac:dyDescent="0.15">
      <c r="A9868" s="4"/>
      <c r="B9868" s="4"/>
    </row>
    <row r="9869" spans="1:2" x14ac:dyDescent="0.15">
      <c r="A9869" s="4"/>
      <c r="B9869" s="4"/>
    </row>
    <row r="9870" spans="1:2" x14ac:dyDescent="0.15">
      <c r="A9870" s="4"/>
      <c r="B9870" s="4"/>
    </row>
    <row r="9871" spans="1:2" x14ac:dyDescent="0.15">
      <c r="A9871" s="4"/>
      <c r="B9871" s="4"/>
    </row>
    <row r="9872" spans="1:2" x14ac:dyDescent="0.15">
      <c r="A9872" s="4"/>
      <c r="B9872" s="4"/>
    </row>
    <row r="9873" spans="1:2" x14ac:dyDescent="0.15">
      <c r="A9873" s="4"/>
      <c r="B9873" s="4"/>
    </row>
    <row r="9874" spans="1:2" x14ac:dyDescent="0.15">
      <c r="A9874" s="4"/>
      <c r="B9874" s="4"/>
    </row>
    <row r="9875" spans="1:2" x14ac:dyDescent="0.15">
      <c r="A9875" s="4"/>
      <c r="B9875" s="4"/>
    </row>
    <row r="9876" spans="1:2" x14ac:dyDescent="0.15">
      <c r="A9876" s="4"/>
      <c r="B9876" s="4"/>
    </row>
    <row r="9877" spans="1:2" x14ac:dyDescent="0.15">
      <c r="A9877" s="4"/>
      <c r="B9877" s="4"/>
    </row>
    <row r="9878" spans="1:2" x14ac:dyDescent="0.15">
      <c r="A9878" s="4"/>
      <c r="B9878" s="4"/>
    </row>
    <row r="9879" spans="1:2" x14ac:dyDescent="0.15">
      <c r="A9879" s="4"/>
      <c r="B9879" s="4"/>
    </row>
    <row r="9880" spans="1:2" x14ac:dyDescent="0.15">
      <c r="A9880" s="4"/>
      <c r="B9880" s="4"/>
    </row>
    <row r="9881" spans="1:2" x14ac:dyDescent="0.15">
      <c r="A9881" s="4"/>
      <c r="B9881" s="4"/>
    </row>
    <row r="9882" spans="1:2" x14ac:dyDescent="0.15">
      <c r="A9882" s="4"/>
      <c r="B9882" s="4"/>
    </row>
    <row r="9883" spans="1:2" x14ac:dyDescent="0.15">
      <c r="A9883" s="4"/>
      <c r="B9883" s="4"/>
    </row>
    <row r="9884" spans="1:2" x14ac:dyDescent="0.15">
      <c r="A9884" s="4"/>
      <c r="B9884" s="4"/>
    </row>
    <row r="9885" spans="1:2" x14ac:dyDescent="0.15">
      <c r="A9885" s="4"/>
      <c r="B9885" s="4"/>
    </row>
    <row r="9886" spans="1:2" x14ac:dyDescent="0.15">
      <c r="A9886" s="4"/>
      <c r="B9886" s="4"/>
    </row>
    <row r="9887" spans="1:2" x14ac:dyDescent="0.15">
      <c r="A9887" s="4"/>
      <c r="B9887" s="4"/>
    </row>
    <row r="9888" spans="1:2" x14ac:dyDescent="0.15">
      <c r="A9888" s="4"/>
      <c r="B9888" s="4"/>
    </row>
    <row r="9889" spans="1:2" x14ac:dyDescent="0.15">
      <c r="A9889" s="4"/>
      <c r="B9889" s="4"/>
    </row>
    <row r="9890" spans="1:2" x14ac:dyDescent="0.15">
      <c r="A9890" s="4"/>
      <c r="B9890" s="4"/>
    </row>
    <row r="9891" spans="1:2" x14ac:dyDescent="0.15">
      <c r="A9891" s="4"/>
      <c r="B9891" s="4"/>
    </row>
    <row r="9892" spans="1:2" x14ac:dyDescent="0.15">
      <c r="A9892" s="4"/>
      <c r="B9892" s="4"/>
    </row>
    <row r="9893" spans="1:2" x14ac:dyDescent="0.15">
      <c r="A9893" s="4"/>
      <c r="B9893" s="4"/>
    </row>
    <row r="9894" spans="1:2" x14ac:dyDescent="0.15">
      <c r="A9894" s="4"/>
      <c r="B9894" s="4"/>
    </row>
    <row r="9895" spans="1:2" x14ac:dyDescent="0.15">
      <c r="A9895" s="4"/>
      <c r="B9895" s="4"/>
    </row>
    <row r="9896" spans="1:2" x14ac:dyDescent="0.15">
      <c r="A9896" s="4"/>
      <c r="B9896" s="4"/>
    </row>
    <row r="9897" spans="1:2" x14ac:dyDescent="0.15">
      <c r="A9897" s="4"/>
      <c r="B9897" s="4"/>
    </row>
    <row r="9898" spans="1:2" x14ac:dyDescent="0.15">
      <c r="A9898" s="4"/>
      <c r="B9898" s="4"/>
    </row>
    <row r="9899" spans="1:2" x14ac:dyDescent="0.15">
      <c r="A9899" s="4"/>
      <c r="B9899" s="4"/>
    </row>
    <row r="9900" spans="1:2" x14ac:dyDescent="0.15">
      <c r="A9900" s="4"/>
      <c r="B9900" s="4"/>
    </row>
    <row r="9901" spans="1:2" x14ac:dyDescent="0.15">
      <c r="A9901" s="4"/>
      <c r="B9901" s="4"/>
    </row>
    <row r="9902" spans="1:2" x14ac:dyDescent="0.15">
      <c r="A9902" s="4"/>
      <c r="B9902" s="4"/>
    </row>
    <row r="9903" spans="1:2" x14ac:dyDescent="0.15">
      <c r="A9903" s="4"/>
      <c r="B9903" s="4"/>
    </row>
    <row r="9904" spans="1:2" x14ac:dyDescent="0.15">
      <c r="A9904" s="4"/>
      <c r="B9904" s="4"/>
    </row>
    <row r="9905" spans="1:2" x14ac:dyDescent="0.15">
      <c r="A9905" s="4"/>
      <c r="B9905" s="4"/>
    </row>
    <row r="9906" spans="1:2" x14ac:dyDescent="0.15">
      <c r="A9906" s="4"/>
      <c r="B9906" s="4"/>
    </row>
    <row r="9907" spans="1:2" x14ac:dyDescent="0.15">
      <c r="A9907" s="4"/>
      <c r="B9907" s="4"/>
    </row>
    <row r="9908" spans="1:2" x14ac:dyDescent="0.15">
      <c r="A9908" s="4"/>
      <c r="B9908" s="4"/>
    </row>
    <row r="9909" spans="1:2" x14ac:dyDescent="0.15">
      <c r="A9909" s="4"/>
      <c r="B9909" s="4"/>
    </row>
    <row r="9910" spans="1:2" x14ac:dyDescent="0.15">
      <c r="A9910" s="4"/>
      <c r="B9910" s="4"/>
    </row>
    <row r="9911" spans="1:2" x14ac:dyDescent="0.15">
      <c r="A9911" s="4"/>
      <c r="B9911" s="4"/>
    </row>
    <row r="9912" spans="1:2" x14ac:dyDescent="0.15">
      <c r="A9912" s="4"/>
      <c r="B9912" s="4"/>
    </row>
    <row r="9913" spans="1:2" x14ac:dyDescent="0.15">
      <c r="A9913" s="4"/>
      <c r="B9913" s="4"/>
    </row>
    <row r="9914" spans="1:2" x14ac:dyDescent="0.15">
      <c r="A9914" s="4"/>
      <c r="B9914" s="4"/>
    </row>
    <row r="9915" spans="1:2" x14ac:dyDescent="0.15">
      <c r="A9915" s="4"/>
      <c r="B9915" s="4"/>
    </row>
    <row r="9916" spans="1:2" x14ac:dyDescent="0.15">
      <c r="A9916" s="4"/>
      <c r="B9916" s="4"/>
    </row>
    <row r="9917" spans="1:2" x14ac:dyDescent="0.15">
      <c r="A9917" s="4"/>
      <c r="B9917" s="4"/>
    </row>
    <row r="9918" spans="1:2" x14ac:dyDescent="0.15">
      <c r="A9918" s="4"/>
      <c r="B9918" s="4"/>
    </row>
    <row r="9919" spans="1:2" x14ac:dyDescent="0.15">
      <c r="A9919" s="4"/>
      <c r="B9919" s="4"/>
    </row>
    <row r="9920" spans="1:2" x14ac:dyDescent="0.15">
      <c r="A9920" s="4"/>
      <c r="B9920" s="4"/>
    </row>
    <row r="9921" spans="1:2" x14ac:dyDescent="0.15">
      <c r="A9921" s="4"/>
      <c r="B9921" s="4"/>
    </row>
    <row r="9922" spans="1:2" x14ac:dyDescent="0.15">
      <c r="A9922" s="4"/>
      <c r="B9922" s="4"/>
    </row>
    <row r="9923" spans="1:2" x14ac:dyDescent="0.15">
      <c r="A9923" s="4"/>
      <c r="B9923" s="4"/>
    </row>
    <row r="9924" spans="1:2" x14ac:dyDescent="0.15">
      <c r="A9924" s="4"/>
      <c r="B9924" s="4"/>
    </row>
    <row r="9925" spans="1:2" x14ac:dyDescent="0.15">
      <c r="A9925" s="4"/>
      <c r="B9925" s="4"/>
    </row>
    <row r="9926" spans="1:2" x14ac:dyDescent="0.15">
      <c r="A9926" s="4"/>
      <c r="B9926" s="4"/>
    </row>
    <row r="9927" spans="1:2" x14ac:dyDescent="0.15">
      <c r="A9927" s="4"/>
      <c r="B9927" s="4"/>
    </row>
    <row r="9928" spans="1:2" x14ac:dyDescent="0.15">
      <c r="A9928" s="4"/>
      <c r="B9928" s="4"/>
    </row>
    <row r="9929" spans="1:2" x14ac:dyDescent="0.15">
      <c r="A9929" s="4"/>
      <c r="B9929" s="4"/>
    </row>
    <row r="9930" spans="1:2" x14ac:dyDescent="0.15">
      <c r="A9930" s="4"/>
      <c r="B9930" s="4"/>
    </row>
    <row r="9931" spans="1:2" x14ac:dyDescent="0.15">
      <c r="A9931" s="4"/>
      <c r="B9931" s="4"/>
    </row>
    <row r="9932" spans="1:2" x14ac:dyDescent="0.15">
      <c r="A9932" s="4"/>
      <c r="B9932" s="4"/>
    </row>
    <row r="9933" spans="1:2" x14ac:dyDescent="0.15">
      <c r="A9933" s="4"/>
      <c r="B9933" s="4"/>
    </row>
    <row r="9934" spans="1:2" x14ac:dyDescent="0.15">
      <c r="A9934" s="4"/>
      <c r="B9934" s="4"/>
    </row>
    <row r="9935" spans="1:2" x14ac:dyDescent="0.15">
      <c r="A9935" s="4"/>
      <c r="B9935" s="4"/>
    </row>
    <row r="9936" spans="1:2" x14ac:dyDescent="0.15">
      <c r="A9936" s="4"/>
      <c r="B9936" s="4"/>
    </row>
    <row r="9937" spans="1:2" x14ac:dyDescent="0.15">
      <c r="A9937" s="4"/>
      <c r="B9937" s="4"/>
    </row>
    <row r="9938" spans="1:2" x14ac:dyDescent="0.15">
      <c r="A9938" s="4"/>
      <c r="B9938" s="4"/>
    </row>
    <row r="9939" spans="1:2" x14ac:dyDescent="0.15">
      <c r="A9939" s="4"/>
      <c r="B9939" s="4"/>
    </row>
    <row r="9940" spans="1:2" x14ac:dyDescent="0.15">
      <c r="A9940" s="4"/>
      <c r="B9940" s="4"/>
    </row>
    <row r="9941" spans="1:2" x14ac:dyDescent="0.15">
      <c r="A9941" s="4"/>
      <c r="B9941" s="4"/>
    </row>
    <row r="9942" spans="1:2" x14ac:dyDescent="0.15">
      <c r="A9942" s="4"/>
      <c r="B9942" s="4"/>
    </row>
    <row r="9943" spans="1:2" x14ac:dyDescent="0.15">
      <c r="A9943" s="4"/>
      <c r="B9943" s="4"/>
    </row>
    <row r="9944" spans="1:2" x14ac:dyDescent="0.15">
      <c r="A9944" s="4"/>
      <c r="B9944" s="4"/>
    </row>
    <row r="9945" spans="1:2" x14ac:dyDescent="0.15">
      <c r="A9945" s="4"/>
      <c r="B9945" s="4"/>
    </row>
    <row r="9946" spans="1:2" x14ac:dyDescent="0.15">
      <c r="A9946" s="4"/>
      <c r="B9946" s="4"/>
    </row>
    <row r="9947" spans="1:2" x14ac:dyDescent="0.15">
      <c r="A9947" s="4"/>
      <c r="B9947" s="4"/>
    </row>
    <row r="9948" spans="1:2" x14ac:dyDescent="0.15">
      <c r="A9948" s="4"/>
      <c r="B9948" s="4"/>
    </row>
    <row r="9949" spans="1:2" x14ac:dyDescent="0.15">
      <c r="A9949" s="4"/>
      <c r="B9949" s="4"/>
    </row>
    <row r="9950" spans="1:2" x14ac:dyDescent="0.15">
      <c r="A9950" s="4"/>
      <c r="B9950" s="4"/>
    </row>
    <row r="9951" spans="1:2" x14ac:dyDescent="0.15">
      <c r="A9951" s="4"/>
      <c r="B9951" s="4"/>
    </row>
    <row r="9952" spans="1:2" x14ac:dyDescent="0.15">
      <c r="A9952" s="4"/>
      <c r="B9952" s="4"/>
    </row>
    <row r="9953" spans="1:2" x14ac:dyDescent="0.15">
      <c r="A9953" s="4"/>
      <c r="B9953" s="4"/>
    </row>
    <row r="9954" spans="1:2" x14ac:dyDescent="0.15">
      <c r="A9954" s="4"/>
      <c r="B9954" s="4"/>
    </row>
    <row r="9955" spans="1:2" x14ac:dyDescent="0.15">
      <c r="A9955" s="4"/>
      <c r="B9955" s="4"/>
    </row>
    <row r="9956" spans="1:2" x14ac:dyDescent="0.15">
      <c r="A9956" s="4"/>
      <c r="B9956" s="4"/>
    </row>
    <row r="9957" spans="1:2" x14ac:dyDescent="0.15">
      <c r="A9957" s="4"/>
      <c r="B9957" s="4"/>
    </row>
    <row r="9958" spans="1:2" x14ac:dyDescent="0.15">
      <c r="A9958" s="4"/>
      <c r="B9958" s="4"/>
    </row>
    <row r="9959" spans="1:2" x14ac:dyDescent="0.15">
      <c r="A9959" s="4"/>
      <c r="B9959" s="4"/>
    </row>
    <row r="9960" spans="1:2" x14ac:dyDescent="0.15">
      <c r="A9960" s="4"/>
      <c r="B9960" s="4"/>
    </row>
    <row r="9961" spans="1:2" x14ac:dyDescent="0.15">
      <c r="A9961" s="4"/>
      <c r="B9961" s="4"/>
    </row>
    <row r="9962" spans="1:2" x14ac:dyDescent="0.15">
      <c r="A9962" s="4"/>
      <c r="B9962" s="4"/>
    </row>
    <row r="9963" spans="1:2" x14ac:dyDescent="0.15">
      <c r="A9963" s="4"/>
      <c r="B9963" s="4"/>
    </row>
    <row r="9964" spans="1:2" x14ac:dyDescent="0.15">
      <c r="A9964" s="4"/>
      <c r="B9964" s="4"/>
    </row>
    <row r="9965" spans="1:2" x14ac:dyDescent="0.15">
      <c r="A9965" s="4"/>
      <c r="B9965" s="4"/>
    </row>
    <row r="9966" spans="1:2" x14ac:dyDescent="0.15">
      <c r="A9966" s="4"/>
      <c r="B9966" s="4"/>
    </row>
    <row r="9967" spans="1:2" x14ac:dyDescent="0.15">
      <c r="A9967" s="4"/>
      <c r="B9967" s="4"/>
    </row>
    <row r="9968" spans="1:2" x14ac:dyDescent="0.15">
      <c r="A9968" s="4"/>
      <c r="B9968" s="4"/>
    </row>
    <row r="9969" spans="1:2" x14ac:dyDescent="0.15">
      <c r="A9969" s="4"/>
      <c r="B9969" s="4"/>
    </row>
    <row r="9970" spans="1:2" x14ac:dyDescent="0.15">
      <c r="A9970" s="4"/>
      <c r="B9970" s="4"/>
    </row>
    <row r="9971" spans="1:2" x14ac:dyDescent="0.15">
      <c r="A9971" s="4"/>
      <c r="B9971" s="4"/>
    </row>
    <row r="9972" spans="1:2" x14ac:dyDescent="0.15">
      <c r="A9972" s="4"/>
      <c r="B9972" s="4"/>
    </row>
    <row r="9973" spans="1:2" x14ac:dyDescent="0.15">
      <c r="A9973" s="4"/>
      <c r="B9973" s="4"/>
    </row>
    <row r="9974" spans="1:2" x14ac:dyDescent="0.15">
      <c r="A9974" s="4"/>
      <c r="B9974" s="4"/>
    </row>
    <row r="9975" spans="1:2" x14ac:dyDescent="0.15">
      <c r="A9975" s="4"/>
      <c r="B9975" s="4"/>
    </row>
    <row r="9976" spans="1:2" x14ac:dyDescent="0.15">
      <c r="A9976" s="4"/>
      <c r="B9976" s="4"/>
    </row>
    <row r="9977" spans="1:2" x14ac:dyDescent="0.15">
      <c r="A9977" s="4"/>
      <c r="B9977" s="4"/>
    </row>
    <row r="9978" spans="1:2" x14ac:dyDescent="0.15">
      <c r="A9978" s="4"/>
      <c r="B9978" s="4"/>
    </row>
    <row r="9979" spans="1:2" x14ac:dyDescent="0.15">
      <c r="A9979" s="4"/>
      <c r="B9979" s="4"/>
    </row>
    <row r="9980" spans="1:2" x14ac:dyDescent="0.15">
      <c r="A9980" s="4"/>
      <c r="B9980" s="4"/>
    </row>
    <row r="9981" spans="1:2" x14ac:dyDescent="0.15">
      <c r="A9981" s="4"/>
      <c r="B9981" s="4"/>
    </row>
    <row r="9982" spans="1:2" x14ac:dyDescent="0.15">
      <c r="A9982" s="4"/>
      <c r="B9982" s="4"/>
    </row>
    <row r="9983" spans="1:2" x14ac:dyDescent="0.15">
      <c r="A9983" s="4"/>
      <c r="B9983" s="4"/>
    </row>
    <row r="9984" spans="1:2" x14ac:dyDescent="0.15">
      <c r="A9984" s="4"/>
      <c r="B9984" s="4"/>
    </row>
    <row r="9985" spans="1:2" x14ac:dyDescent="0.15">
      <c r="A9985" s="4"/>
      <c r="B9985" s="4"/>
    </row>
    <row r="9986" spans="1:2" x14ac:dyDescent="0.15">
      <c r="A9986" s="4"/>
      <c r="B9986" s="4"/>
    </row>
    <row r="9987" spans="1:2" x14ac:dyDescent="0.15">
      <c r="A9987" s="4"/>
      <c r="B9987" s="4"/>
    </row>
    <row r="9988" spans="1:2" x14ac:dyDescent="0.15">
      <c r="A9988" s="4"/>
      <c r="B9988" s="4"/>
    </row>
    <row r="9989" spans="1:2" x14ac:dyDescent="0.15">
      <c r="A9989" s="4"/>
      <c r="B9989" s="4"/>
    </row>
    <row r="9990" spans="1:2" x14ac:dyDescent="0.15">
      <c r="A9990" s="4"/>
      <c r="B9990" s="4"/>
    </row>
    <row r="9991" spans="1:2" x14ac:dyDescent="0.15">
      <c r="A9991" s="4"/>
      <c r="B9991" s="4"/>
    </row>
    <row r="9992" spans="1:2" x14ac:dyDescent="0.15">
      <c r="A9992" s="4"/>
      <c r="B9992" s="4"/>
    </row>
    <row r="9993" spans="1:2" x14ac:dyDescent="0.15">
      <c r="A9993" s="4"/>
      <c r="B9993" s="4"/>
    </row>
    <row r="9994" spans="1:2" x14ac:dyDescent="0.15">
      <c r="A9994" s="4"/>
      <c r="B9994" s="4"/>
    </row>
    <row r="9995" spans="1:2" x14ac:dyDescent="0.15">
      <c r="A9995" s="4"/>
      <c r="B9995" s="4"/>
    </row>
    <row r="9996" spans="1:2" x14ac:dyDescent="0.15">
      <c r="A9996" s="4"/>
      <c r="B9996" s="4"/>
    </row>
    <row r="9997" spans="1:2" x14ac:dyDescent="0.15">
      <c r="A9997" s="4"/>
      <c r="B9997" s="4"/>
    </row>
    <row r="9998" spans="1:2" x14ac:dyDescent="0.15">
      <c r="A9998" s="4"/>
      <c r="B9998" s="4"/>
    </row>
    <row r="9999" spans="1:2" x14ac:dyDescent="0.15">
      <c r="A9999" s="4"/>
      <c r="B9999" s="4"/>
    </row>
    <row r="10000" spans="1:2" x14ac:dyDescent="0.15">
      <c r="A10000" s="4"/>
      <c r="B10000" s="4"/>
    </row>
    <row r="10001" spans="1:2" x14ac:dyDescent="0.15">
      <c r="A10001" s="4"/>
      <c r="B10001" s="4"/>
    </row>
    <row r="10002" spans="1:2" x14ac:dyDescent="0.15">
      <c r="A10002" s="4"/>
      <c r="B10002" s="4"/>
    </row>
    <row r="10003" spans="1:2" x14ac:dyDescent="0.15">
      <c r="A10003" s="4"/>
      <c r="B10003" s="4"/>
    </row>
    <row r="10004" spans="1:2" x14ac:dyDescent="0.15">
      <c r="A10004" s="4"/>
      <c r="B10004" s="4"/>
    </row>
    <row r="10005" spans="1:2" x14ac:dyDescent="0.15">
      <c r="A10005" s="4"/>
      <c r="B10005" s="4"/>
    </row>
    <row r="10006" spans="1:2" x14ac:dyDescent="0.15">
      <c r="A10006" s="4"/>
      <c r="B10006" s="4"/>
    </row>
    <row r="10007" spans="1:2" x14ac:dyDescent="0.15">
      <c r="A10007" s="4"/>
      <c r="B10007" s="4"/>
    </row>
    <row r="10008" spans="1:2" x14ac:dyDescent="0.15">
      <c r="A10008" s="4"/>
      <c r="B10008" s="4"/>
    </row>
    <row r="10009" spans="1:2" x14ac:dyDescent="0.15">
      <c r="A10009" s="4"/>
      <c r="B10009" s="4"/>
    </row>
    <row r="10010" spans="1:2" x14ac:dyDescent="0.15">
      <c r="A10010" s="4"/>
      <c r="B10010" s="4"/>
    </row>
    <row r="10011" spans="1:2" x14ac:dyDescent="0.15">
      <c r="A10011" s="4"/>
      <c r="B10011" s="4"/>
    </row>
    <row r="10012" spans="1:2" x14ac:dyDescent="0.15">
      <c r="A10012" s="4"/>
      <c r="B10012" s="4"/>
    </row>
    <row r="10013" spans="1:2" x14ac:dyDescent="0.15">
      <c r="A10013" s="4"/>
      <c r="B10013" s="4"/>
    </row>
    <row r="10014" spans="1:2" x14ac:dyDescent="0.15">
      <c r="A10014" s="4"/>
      <c r="B10014" s="4"/>
    </row>
    <row r="10015" spans="1:2" x14ac:dyDescent="0.15">
      <c r="A10015" s="4"/>
      <c r="B10015" s="4"/>
    </row>
    <row r="10016" spans="1:2" x14ac:dyDescent="0.15">
      <c r="A10016" s="4"/>
      <c r="B10016" s="4"/>
    </row>
    <row r="10017" spans="1:2" x14ac:dyDescent="0.15">
      <c r="A10017" s="4"/>
      <c r="B10017" s="4"/>
    </row>
    <row r="10018" spans="1:2" x14ac:dyDescent="0.15">
      <c r="A10018" s="4"/>
      <c r="B10018" s="4"/>
    </row>
    <row r="10019" spans="1:2" x14ac:dyDescent="0.15">
      <c r="A10019" s="4"/>
      <c r="B10019" s="4"/>
    </row>
    <row r="10020" spans="1:2" x14ac:dyDescent="0.15">
      <c r="A10020" s="4"/>
      <c r="B10020" s="4"/>
    </row>
    <row r="10021" spans="1:2" x14ac:dyDescent="0.15">
      <c r="A10021" s="4"/>
      <c r="B10021" s="4"/>
    </row>
    <row r="10022" spans="1:2" x14ac:dyDescent="0.15">
      <c r="A10022" s="4"/>
      <c r="B10022" s="4"/>
    </row>
    <row r="10023" spans="1:2" x14ac:dyDescent="0.15">
      <c r="A10023" s="4"/>
      <c r="B10023" s="4"/>
    </row>
    <row r="10024" spans="1:2" x14ac:dyDescent="0.15">
      <c r="A10024" s="4"/>
      <c r="B10024" s="4"/>
    </row>
    <row r="10025" spans="1:2" x14ac:dyDescent="0.15">
      <c r="A10025" s="4"/>
      <c r="B10025" s="4"/>
    </row>
    <row r="10026" spans="1:2" x14ac:dyDescent="0.15">
      <c r="A10026" s="4"/>
      <c r="B10026" s="4"/>
    </row>
    <row r="10027" spans="1:2" x14ac:dyDescent="0.15">
      <c r="A10027" s="4"/>
      <c r="B10027" s="4"/>
    </row>
    <row r="10028" spans="1:2" x14ac:dyDescent="0.15">
      <c r="A10028" s="4"/>
      <c r="B10028" s="4"/>
    </row>
    <row r="10029" spans="1:2" x14ac:dyDescent="0.15">
      <c r="A10029" s="4"/>
      <c r="B10029" s="4"/>
    </row>
    <row r="10030" spans="1:2" x14ac:dyDescent="0.15">
      <c r="A10030" s="4"/>
      <c r="B10030" s="4"/>
    </row>
    <row r="10031" spans="1:2" x14ac:dyDescent="0.15">
      <c r="A10031" s="4"/>
      <c r="B10031" s="4"/>
    </row>
    <row r="10032" spans="1:2" x14ac:dyDescent="0.15">
      <c r="A10032" s="4"/>
      <c r="B10032" s="4"/>
    </row>
    <row r="10033" spans="1:2" x14ac:dyDescent="0.15">
      <c r="A10033" s="4"/>
      <c r="B10033" s="4"/>
    </row>
    <row r="10034" spans="1:2" x14ac:dyDescent="0.15">
      <c r="A10034" s="4"/>
      <c r="B10034" s="4"/>
    </row>
    <row r="10035" spans="1:2" x14ac:dyDescent="0.15">
      <c r="A10035" s="4"/>
      <c r="B10035" s="4"/>
    </row>
    <row r="10036" spans="1:2" x14ac:dyDescent="0.15">
      <c r="A10036" s="4"/>
      <c r="B10036" s="4"/>
    </row>
    <row r="10037" spans="1:2" x14ac:dyDescent="0.15">
      <c r="A10037" s="4"/>
      <c r="B10037" s="4"/>
    </row>
    <row r="10038" spans="1:2" x14ac:dyDescent="0.15">
      <c r="A10038" s="4"/>
      <c r="B10038" s="4"/>
    </row>
    <row r="10039" spans="1:2" x14ac:dyDescent="0.15">
      <c r="A10039" s="4"/>
      <c r="B10039" s="4"/>
    </row>
    <row r="10040" spans="1:2" x14ac:dyDescent="0.15">
      <c r="A10040" s="4"/>
      <c r="B10040" s="4"/>
    </row>
    <row r="10041" spans="1:2" x14ac:dyDescent="0.15">
      <c r="A10041" s="4"/>
      <c r="B10041" s="4"/>
    </row>
    <row r="10042" spans="1:2" x14ac:dyDescent="0.15">
      <c r="A10042" s="4"/>
      <c r="B10042" s="4"/>
    </row>
    <row r="10043" spans="1:2" x14ac:dyDescent="0.15">
      <c r="A10043" s="4"/>
      <c r="B10043" s="4"/>
    </row>
    <row r="10044" spans="1:2" x14ac:dyDescent="0.15">
      <c r="A10044" s="4"/>
      <c r="B10044" s="4"/>
    </row>
    <row r="10045" spans="1:2" x14ac:dyDescent="0.15">
      <c r="A10045" s="4"/>
      <c r="B10045" s="4"/>
    </row>
    <row r="10046" spans="1:2" x14ac:dyDescent="0.15">
      <c r="A10046" s="4"/>
      <c r="B10046" s="4"/>
    </row>
    <row r="10047" spans="1:2" x14ac:dyDescent="0.15">
      <c r="A10047" s="4"/>
      <c r="B10047" s="4"/>
    </row>
    <row r="10048" spans="1:2" x14ac:dyDescent="0.15">
      <c r="A10048" s="4"/>
      <c r="B10048" s="4"/>
    </row>
    <row r="10049" spans="1:2" x14ac:dyDescent="0.15">
      <c r="A10049" s="4"/>
      <c r="B10049" s="4"/>
    </row>
    <row r="10050" spans="1:2" x14ac:dyDescent="0.15">
      <c r="A10050" s="4"/>
      <c r="B10050" s="4"/>
    </row>
    <row r="10051" spans="1:2" x14ac:dyDescent="0.15">
      <c r="A10051" s="4"/>
      <c r="B10051" s="4"/>
    </row>
    <row r="10052" spans="1:2" x14ac:dyDescent="0.15">
      <c r="A10052" s="4"/>
      <c r="B10052" s="4"/>
    </row>
    <row r="10053" spans="1:2" x14ac:dyDescent="0.15">
      <c r="A10053" s="4"/>
      <c r="B10053" s="4"/>
    </row>
    <row r="10054" spans="1:2" x14ac:dyDescent="0.15">
      <c r="A10054" s="4"/>
      <c r="B10054" s="4"/>
    </row>
    <row r="10055" spans="1:2" x14ac:dyDescent="0.15">
      <c r="A10055" s="4"/>
      <c r="B10055" s="4"/>
    </row>
    <row r="10056" spans="1:2" x14ac:dyDescent="0.15">
      <c r="A10056" s="4"/>
      <c r="B10056" s="4"/>
    </row>
    <row r="10057" spans="1:2" x14ac:dyDescent="0.15">
      <c r="A10057" s="4"/>
      <c r="B10057" s="4"/>
    </row>
    <row r="10058" spans="1:2" x14ac:dyDescent="0.15">
      <c r="A10058" s="4"/>
      <c r="B10058" s="4"/>
    </row>
    <row r="10059" spans="1:2" x14ac:dyDescent="0.15">
      <c r="A10059" s="4"/>
      <c r="B10059" s="4"/>
    </row>
    <row r="10060" spans="1:2" x14ac:dyDescent="0.15">
      <c r="A10060" s="4"/>
      <c r="B10060" s="4"/>
    </row>
    <row r="10061" spans="1:2" x14ac:dyDescent="0.15">
      <c r="A10061" s="4"/>
      <c r="B10061" s="4"/>
    </row>
    <row r="10062" spans="1:2" x14ac:dyDescent="0.15">
      <c r="A10062" s="4"/>
      <c r="B10062" s="4"/>
    </row>
    <row r="10063" spans="1:2" x14ac:dyDescent="0.15">
      <c r="A10063" s="4"/>
      <c r="B10063" s="4"/>
    </row>
    <row r="10064" spans="1:2" x14ac:dyDescent="0.15">
      <c r="A10064" s="4"/>
      <c r="B10064" s="4"/>
    </row>
    <row r="10065" spans="1:2" x14ac:dyDescent="0.15">
      <c r="A10065" s="4"/>
      <c r="B10065" s="4"/>
    </row>
    <row r="10066" spans="1:2" x14ac:dyDescent="0.15">
      <c r="A10066" s="4"/>
      <c r="B10066" s="4"/>
    </row>
    <row r="10067" spans="1:2" x14ac:dyDescent="0.15">
      <c r="A10067" s="4"/>
      <c r="B10067" s="4"/>
    </row>
    <row r="10068" spans="1:2" x14ac:dyDescent="0.15">
      <c r="A10068" s="4"/>
      <c r="B10068" s="4"/>
    </row>
    <row r="10069" spans="1:2" x14ac:dyDescent="0.15">
      <c r="A10069" s="4"/>
      <c r="B10069" s="4"/>
    </row>
    <row r="10070" spans="1:2" x14ac:dyDescent="0.15">
      <c r="A10070" s="4"/>
      <c r="B10070" s="4"/>
    </row>
    <row r="10071" spans="1:2" x14ac:dyDescent="0.15">
      <c r="A10071" s="4"/>
      <c r="B10071" s="4"/>
    </row>
    <row r="10072" spans="1:2" x14ac:dyDescent="0.15">
      <c r="A10072" s="4"/>
      <c r="B10072" s="4"/>
    </row>
    <row r="10073" spans="1:2" x14ac:dyDescent="0.15">
      <c r="A10073" s="4"/>
      <c r="B10073" s="4"/>
    </row>
    <row r="10074" spans="1:2" x14ac:dyDescent="0.15">
      <c r="A10074" s="4"/>
      <c r="B10074" s="4"/>
    </row>
    <row r="10075" spans="1:2" x14ac:dyDescent="0.15">
      <c r="A10075" s="4"/>
      <c r="B10075" s="4"/>
    </row>
    <row r="10076" spans="1:2" x14ac:dyDescent="0.15">
      <c r="A10076" s="4"/>
      <c r="B10076" s="4"/>
    </row>
    <row r="10077" spans="1:2" x14ac:dyDescent="0.15">
      <c r="A10077" s="4"/>
      <c r="B10077" s="4"/>
    </row>
    <row r="10078" spans="1:2" x14ac:dyDescent="0.15">
      <c r="A10078" s="4"/>
      <c r="B10078" s="4"/>
    </row>
    <row r="10079" spans="1:2" x14ac:dyDescent="0.15">
      <c r="A10079" s="4"/>
      <c r="B10079" s="4"/>
    </row>
    <row r="10080" spans="1:2" x14ac:dyDescent="0.15">
      <c r="A10080" s="4"/>
      <c r="B10080" s="4"/>
    </row>
    <row r="10081" spans="1:2" x14ac:dyDescent="0.15">
      <c r="A10081" s="4"/>
      <c r="B10081" s="4"/>
    </row>
    <row r="10082" spans="1:2" x14ac:dyDescent="0.15">
      <c r="A10082" s="4"/>
      <c r="B10082" s="4"/>
    </row>
    <row r="10083" spans="1:2" x14ac:dyDescent="0.15">
      <c r="A10083" s="4"/>
      <c r="B10083" s="4"/>
    </row>
    <row r="10084" spans="1:2" x14ac:dyDescent="0.15">
      <c r="A10084" s="4"/>
      <c r="B10084" s="4"/>
    </row>
    <row r="10085" spans="1:2" x14ac:dyDescent="0.15">
      <c r="A10085" s="4"/>
      <c r="B10085" s="4"/>
    </row>
    <row r="10086" spans="1:2" x14ac:dyDescent="0.15">
      <c r="A10086" s="4"/>
      <c r="B10086" s="4"/>
    </row>
    <row r="10087" spans="1:2" x14ac:dyDescent="0.15">
      <c r="A10087" s="4"/>
      <c r="B10087" s="4"/>
    </row>
    <row r="10088" spans="1:2" x14ac:dyDescent="0.15">
      <c r="A10088" s="4"/>
      <c r="B10088" s="4"/>
    </row>
    <row r="10089" spans="1:2" x14ac:dyDescent="0.15">
      <c r="A10089" s="4"/>
      <c r="B10089" s="4"/>
    </row>
    <row r="10090" spans="1:2" x14ac:dyDescent="0.15">
      <c r="A10090" s="4"/>
      <c r="B10090" s="4"/>
    </row>
    <row r="10091" spans="1:2" x14ac:dyDescent="0.15">
      <c r="A10091" s="4"/>
      <c r="B10091" s="4"/>
    </row>
    <row r="10092" spans="1:2" x14ac:dyDescent="0.15">
      <c r="A10092" s="4"/>
      <c r="B10092" s="4"/>
    </row>
    <row r="10093" spans="1:2" x14ac:dyDescent="0.15">
      <c r="A10093" s="4"/>
      <c r="B10093" s="4"/>
    </row>
    <row r="10094" spans="1:2" x14ac:dyDescent="0.15">
      <c r="A10094" s="4"/>
      <c r="B10094" s="4"/>
    </row>
    <row r="10095" spans="1:2" x14ac:dyDescent="0.15">
      <c r="A10095" s="4"/>
      <c r="B10095" s="4"/>
    </row>
    <row r="10096" spans="1:2" x14ac:dyDescent="0.15">
      <c r="A10096" s="4"/>
      <c r="B10096" s="4"/>
    </row>
    <row r="10097" spans="1:2" x14ac:dyDescent="0.15">
      <c r="A10097" s="4"/>
      <c r="B10097" s="4"/>
    </row>
    <row r="10098" spans="1:2" x14ac:dyDescent="0.15">
      <c r="A10098" s="4"/>
      <c r="B10098" s="4"/>
    </row>
    <row r="10099" spans="1:2" x14ac:dyDescent="0.15">
      <c r="A10099" s="4"/>
      <c r="B10099" s="4"/>
    </row>
    <row r="10100" spans="1:2" x14ac:dyDescent="0.15">
      <c r="A10100" s="4"/>
      <c r="B10100" s="4"/>
    </row>
    <row r="10101" spans="1:2" x14ac:dyDescent="0.15">
      <c r="A10101" s="4"/>
      <c r="B10101" s="4"/>
    </row>
    <row r="10102" spans="1:2" x14ac:dyDescent="0.15">
      <c r="A10102" s="4"/>
      <c r="B10102" s="4"/>
    </row>
    <row r="10103" spans="1:2" x14ac:dyDescent="0.15">
      <c r="A10103" s="4"/>
      <c r="B10103" s="4"/>
    </row>
    <row r="10104" spans="1:2" x14ac:dyDescent="0.15">
      <c r="A10104" s="4"/>
      <c r="B10104" s="4"/>
    </row>
    <row r="10105" spans="1:2" x14ac:dyDescent="0.15">
      <c r="A10105" s="4"/>
      <c r="B10105" s="4"/>
    </row>
    <row r="10106" spans="1:2" x14ac:dyDescent="0.15">
      <c r="A10106" s="4"/>
      <c r="B10106" s="4"/>
    </row>
    <row r="10107" spans="1:2" x14ac:dyDescent="0.15">
      <c r="A10107" s="4"/>
      <c r="B10107" s="4"/>
    </row>
    <row r="10108" spans="1:2" x14ac:dyDescent="0.15">
      <c r="A10108" s="4"/>
      <c r="B10108" s="4"/>
    </row>
    <row r="10109" spans="1:2" x14ac:dyDescent="0.15">
      <c r="A10109" s="4"/>
      <c r="B10109" s="4"/>
    </row>
    <row r="10110" spans="1:2" x14ac:dyDescent="0.15">
      <c r="A10110" s="4"/>
      <c r="B10110" s="4"/>
    </row>
    <row r="10111" spans="1:2" x14ac:dyDescent="0.15">
      <c r="A10111" s="4"/>
      <c r="B10111" s="4"/>
    </row>
    <row r="10112" spans="1:2" x14ac:dyDescent="0.15">
      <c r="A10112" s="4"/>
      <c r="B10112" s="4"/>
    </row>
    <row r="10113" spans="1:2" x14ac:dyDescent="0.15">
      <c r="A10113" s="4"/>
      <c r="B10113" s="4"/>
    </row>
    <row r="10114" spans="1:2" x14ac:dyDescent="0.15">
      <c r="A10114" s="4"/>
      <c r="B10114" s="4"/>
    </row>
    <row r="10115" spans="1:2" x14ac:dyDescent="0.15">
      <c r="A10115" s="4"/>
      <c r="B10115" s="4"/>
    </row>
    <row r="10116" spans="1:2" x14ac:dyDescent="0.15">
      <c r="A10116" s="4"/>
      <c r="B10116" s="4"/>
    </row>
    <row r="10117" spans="1:2" x14ac:dyDescent="0.15">
      <c r="A10117" s="4"/>
      <c r="B10117" s="4"/>
    </row>
    <row r="10118" spans="1:2" x14ac:dyDescent="0.15">
      <c r="A10118" s="4"/>
      <c r="B10118" s="4"/>
    </row>
    <row r="10119" spans="1:2" x14ac:dyDescent="0.15">
      <c r="A10119" s="4"/>
      <c r="B10119" s="4"/>
    </row>
    <row r="10120" spans="1:2" x14ac:dyDescent="0.15">
      <c r="A10120" s="4"/>
      <c r="B10120" s="4"/>
    </row>
    <row r="10121" spans="1:2" x14ac:dyDescent="0.15">
      <c r="A10121" s="4"/>
      <c r="B10121" s="4"/>
    </row>
    <row r="10122" spans="1:2" x14ac:dyDescent="0.15">
      <c r="A10122" s="4"/>
      <c r="B10122" s="4"/>
    </row>
    <row r="10123" spans="1:2" x14ac:dyDescent="0.15">
      <c r="A10123" s="4"/>
      <c r="B10123" s="4"/>
    </row>
    <row r="10124" spans="1:2" x14ac:dyDescent="0.15">
      <c r="A10124" s="4"/>
      <c r="B10124" s="4"/>
    </row>
    <row r="10125" spans="1:2" x14ac:dyDescent="0.15">
      <c r="A10125" s="4"/>
      <c r="B10125" s="4"/>
    </row>
    <row r="10126" spans="1:2" x14ac:dyDescent="0.15">
      <c r="A10126" s="4"/>
      <c r="B10126" s="4"/>
    </row>
    <row r="10127" spans="1:2" x14ac:dyDescent="0.15">
      <c r="A10127" s="4"/>
      <c r="B10127" s="4"/>
    </row>
    <row r="10128" spans="1:2" x14ac:dyDescent="0.15">
      <c r="A10128" s="4"/>
      <c r="B10128" s="4"/>
    </row>
    <row r="10129" spans="1:2" x14ac:dyDescent="0.15">
      <c r="A10129" s="4"/>
      <c r="B10129" s="4"/>
    </row>
    <row r="10130" spans="1:2" x14ac:dyDescent="0.15">
      <c r="A10130" s="4"/>
      <c r="B10130" s="4"/>
    </row>
    <row r="10131" spans="1:2" x14ac:dyDescent="0.15">
      <c r="A10131" s="4"/>
      <c r="B10131" s="4"/>
    </row>
    <row r="10132" spans="1:2" x14ac:dyDescent="0.15">
      <c r="A10132" s="4"/>
      <c r="B10132" s="4"/>
    </row>
    <row r="10133" spans="1:2" x14ac:dyDescent="0.15">
      <c r="A10133" s="4"/>
      <c r="B10133" s="4"/>
    </row>
    <row r="10134" spans="1:2" x14ac:dyDescent="0.15">
      <c r="A10134" s="4"/>
      <c r="B10134" s="4"/>
    </row>
    <row r="10135" spans="1:2" x14ac:dyDescent="0.15">
      <c r="A10135" s="4"/>
      <c r="B10135" s="4"/>
    </row>
    <row r="10136" spans="1:2" x14ac:dyDescent="0.15">
      <c r="A10136" s="4"/>
      <c r="B10136" s="4"/>
    </row>
    <row r="10137" spans="1:2" x14ac:dyDescent="0.15">
      <c r="A10137" s="4"/>
      <c r="B10137" s="4"/>
    </row>
    <row r="10138" spans="1:2" x14ac:dyDescent="0.15">
      <c r="A10138" s="4"/>
      <c r="B10138" s="4"/>
    </row>
    <row r="10139" spans="1:2" x14ac:dyDescent="0.15">
      <c r="A10139" s="4"/>
      <c r="B10139" s="4"/>
    </row>
    <row r="10140" spans="1:2" x14ac:dyDescent="0.15">
      <c r="A10140" s="4"/>
      <c r="B10140" s="4"/>
    </row>
    <row r="10141" spans="1:2" x14ac:dyDescent="0.15">
      <c r="A10141" s="4"/>
      <c r="B10141" s="4"/>
    </row>
    <row r="10142" spans="1:2" x14ac:dyDescent="0.15">
      <c r="A10142" s="4"/>
      <c r="B10142" s="4"/>
    </row>
    <row r="10143" spans="1:2" x14ac:dyDescent="0.15">
      <c r="A10143" s="4"/>
      <c r="B10143" s="4"/>
    </row>
    <row r="10144" spans="1:2" x14ac:dyDescent="0.15">
      <c r="A10144" s="4"/>
      <c r="B10144" s="4"/>
    </row>
    <row r="10145" spans="1:2" x14ac:dyDescent="0.15">
      <c r="A10145" s="4"/>
      <c r="B10145" s="4"/>
    </row>
    <row r="10146" spans="1:2" x14ac:dyDescent="0.15">
      <c r="A10146" s="4"/>
      <c r="B10146" s="4"/>
    </row>
    <row r="10147" spans="1:2" x14ac:dyDescent="0.15">
      <c r="A10147" s="4"/>
      <c r="B10147" s="4"/>
    </row>
    <row r="10148" spans="1:2" x14ac:dyDescent="0.15">
      <c r="A10148" s="4"/>
      <c r="B10148" s="4"/>
    </row>
    <row r="10149" spans="1:2" x14ac:dyDescent="0.15">
      <c r="A10149" s="4"/>
      <c r="B10149" s="4"/>
    </row>
    <row r="10150" spans="1:2" x14ac:dyDescent="0.15">
      <c r="A10150" s="4"/>
      <c r="B10150" s="4"/>
    </row>
    <row r="10151" spans="1:2" x14ac:dyDescent="0.15">
      <c r="A10151" s="4"/>
      <c r="B10151" s="4"/>
    </row>
    <row r="10152" spans="1:2" x14ac:dyDescent="0.15">
      <c r="A10152" s="4"/>
      <c r="B10152" s="4"/>
    </row>
    <row r="10153" spans="1:2" x14ac:dyDescent="0.15">
      <c r="A10153" s="4"/>
      <c r="B10153" s="4"/>
    </row>
    <row r="10154" spans="1:2" x14ac:dyDescent="0.15">
      <c r="A10154" s="4"/>
      <c r="B10154" s="4"/>
    </row>
    <row r="10155" spans="1:2" x14ac:dyDescent="0.15">
      <c r="A10155" s="4"/>
      <c r="B10155" s="4"/>
    </row>
    <row r="10156" spans="1:2" x14ac:dyDescent="0.15">
      <c r="A10156" s="4"/>
      <c r="B10156" s="4"/>
    </row>
    <row r="10157" spans="1:2" x14ac:dyDescent="0.15">
      <c r="A10157" s="4"/>
      <c r="B10157" s="4"/>
    </row>
    <row r="10158" spans="1:2" x14ac:dyDescent="0.15">
      <c r="A10158" s="4"/>
      <c r="B10158" s="4"/>
    </row>
    <row r="10159" spans="1:2" x14ac:dyDescent="0.15">
      <c r="A10159" s="4"/>
      <c r="B10159" s="4"/>
    </row>
    <row r="10160" spans="1:2" x14ac:dyDescent="0.15">
      <c r="A10160" s="4"/>
      <c r="B10160" s="4"/>
    </row>
    <row r="10161" spans="1:2" x14ac:dyDescent="0.15">
      <c r="A10161" s="4"/>
      <c r="B10161" s="4"/>
    </row>
    <row r="10162" spans="1:2" x14ac:dyDescent="0.15">
      <c r="A10162" s="4"/>
      <c r="B10162" s="4"/>
    </row>
    <row r="10163" spans="1:2" x14ac:dyDescent="0.15">
      <c r="A10163" s="4"/>
      <c r="B10163" s="4"/>
    </row>
    <row r="10164" spans="1:2" x14ac:dyDescent="0.15">
      <c r="A10164" s="4"/>
      <c r="B10164" s="4"/>
    </row>
    <row r="10165" spans="1:2" x14ac:dyDescent="0.15">
      <c r="A10165" s="4"/>
      <c r="B10165" s="4"/>
    </row>
    <row r="10166" spans="1:2" x14ac:dyDescent="0.15">
      <c r="A10166" s="4"/>
      <c r="B10166" s="4"/>
    </row>
    <row r="10167" spans="1:2" x14ac:dyDescent="0.15">
      <c r="A10167" s="4"/>
      <c r="B10167" s="4"/>
    </row>
    <row r="10168" spans="1:2" x14ac:dyDescent="0.15">
      <c r="A10168" s="4"/>
      <c r="B10168" s="4"/>
    </row>
    <row r="10169" spans="1:2" x14ac:dyDescent="0.15">
      <c r="A10169" s="4"/>
      <c r="B10169" s="4"/>
    </row>
    <row r="10170" spans="1:2" x14ac:dyDescent="0.15">
      <c r="A10170" s="4"/>
      <c r="B10170" s="4"/>
    </row>
    <row r="10171" spans="1:2" x14ac:dyDescent="0.15">
      <c r="A10171" s="4"/>
      <c r="B10171" s="4"/>
    </row>
    <row r="10172" spans="1:2" x14ac:dyDescent="0.15">
      <c r="A10172" s="4"/>
      <c r="B10172" s="4"/>
    </row>
    <row r="10173" spans="1:2" x14ac:dyDescent="0.15">
      <c r="A10173" s="4"/>
      <c r="B10173" s="4"/>
    </row>
    <row r="10174" spans="1:2" x14ac:dyDescent="0.15">
      <c r="A10174" s="4"/>
      <c r="B10174" s="4"/>
    </row>
    <row r="10175" spans="1:2" x14ac:dyDescent="0.15">
      <c r="A10175" s="4"/>
      <c r="B10175" s="4"/>
    </row>
    <row r="10176" spans="1:2" x14ac:dyDescent="0.15">
      <c r="A10176" s="4"/>
      <c r="B10176" s="4"/>
    </row>
    <row r="10177" spans="1:2" x14ac:dyDescent="0.15">
      <c r="A10177" s="4"/>
      <c r="B10177" s="4"/>
    </row>
    <row r="10178" spans="1:2" x14ac:dyDescent="0.15">
      <c r="A10178" s="4"/>
      <c r="B10178" s="4"/>
    </row>
    <row r="10179" spans="1:2" x14ac:dyDescent="0.15">
      <c r="A10179" s="4"/>
      <c r="B10179" s="4"/>
    </row>
    <row r="10180" spans="1:2" x14ac:dyDescent="0.15">
      <c r="A10180" s="4"/>
      <c r="B10180" s="4"/>
    </row>
    <row r="10181" spans="1:2" x14ac:dyDescent="0.15">
      <c r="A10181" s="4"/>
      <c r="B10181" s="4"/>
    </row>
    <row r="10182" spans="1:2" x14ac:dyDescent="0.15">
      <c r="A10182" s="4"/>
      <c r="B10182" s="4"/>
    </row>
    <row r="10183" spans="1:2" x14ac:dyDescent="0.15">
      <c r="A10183" s="4"/>
      <c r="B10183" s="4"/>
    </row>
    <row r="10184" spans="1:2" x14ac:dyDescent="0.15">
      <c r="A10184" s="4"/>
      <c r="B10184" s="4"/>
    </row>
    <row r="10185" spans="1:2" x14ac:dyDescent="0.15">
      <c r="A10185" s="4"/>
      <c r="B10185" s="4"/>
    </row>
    <row r="10186" spans="1:2" x14ac:dyDescent="0.15">
      <c r="A10186" s="4"/>
      <c r="B10186" s="4"/>
    </row>
    <row r="10187" spans="1:2" x14ac:dyDescent="0.15">
      <c r="A10187" s="4"/>
      <c r="B10187" s="4"/>
    </row>
    <row r="10188" spans="1:2" x14ac:dyDescent="0.15">
      <c r="A10188" s="4"/>
      <c r="B10188" s="4"/>
    </row>
    <row r="10189" spans="1:2" x14ac:dyDescent="0.15">
      <c r="A10189" s="4"/>
      <c r="B10189" s="4"/>
    </row>
    <row r="10190" spans="1:2" x14ac:dyDescent="0.15">
      <c r="A10190" s="4"/>
      <c r="B10190" s="4"/>
    </row>
    <row r="10191" spans="1:2" x14ac:dyDescent="0.15">
      <c r="A10191" s="4"/>
      <c r="B10191" s="4"/>
    </row>
    <row r="10192" spans="1:2" x14ac:dyDescent="0.15">
      <c r="A10192" s="4"/>
      <c r="B10192" s="4"/>
    </row>
    <row r="10193" spans="1:2" x14ac:dyDescent="0.15">
      <c r="A10193" s="4"/>
      <c r="B10193" s="4"/>
    </row>
    <row r="10194" spans="1:2" x14ac:dyDescent="0.15">
      <c r="A10194" s="4"/>
      <c r="B10194" s="4"/>
    </row>
    <row r="10195" spans="1:2" x14ac:dyDescent="0.15">
      <c r="A10195" s="4"/>
      <c r="B10195" s="4"/>
    </row>
    <row r="10196" spans="1:2" x14ac:dyDescent="0.15">
      <c r="A10196" s="4"/>
      <c r="B10196" s="4"/>
    </row>
    <row r="10197" spans="1:2" x14ac:dyDescent="0.15">
      <c r="A10197" s="4"/>
      <c r="B10197" s="4"/>
    </row>
    <row r="10198" spans="1:2" x14ac:dyDescent="0.15">
      <c r="A10198" s="4"/>
      <c r="B10198" s="4"/>
    </row>
    <row r="10199" spans="1:2" x14ac:dyDescent="0.15">
      <c r="A10199" s="4"/>
      <c r="B10199" s="4"/>
    </row>
    <row r="10200" spans="1:2" x14ac:dyDescent="0.15">
      <c r="A10200" s="4"/>
      <c r="B10200" s="4"/>
    </row>
    <row r="10201" spans="1:2" x14ac:dyDescent="0.15">
      <c r="A10201" s="4"/>
      <c r="B10201" s="4"/>
    </row>
    <row r="10202" spans="1:2" x14ac:dyDescent="0.15">
      <c r="A10202" s="4"/>
      <c r="B10202" s="4"/>
    </row>
    <row r="10203" spans="1:2" x14ac:dyDescent="0.15">
      <c r="A10203" s="4"/>
      <c r="B10203" s="4"/>
    </row>
    <row r="10204" spans="1:2" x14ac:dyDescent="0.15">
      <c r="A10204" s="4"/>
      <c r="B10204" s="4"/>
    </row>
    <row r="10205" spans="1:2" x14ac:dyDescent="0.15">
      <c r="A10205" s="4"/>
      <c r="B10205" s="4"/>
    </row>
    <row r="10206" spans="1:2" x14ac:dyDescent="0.15">
      <c r="A10206" s="4"/>
      <c r="B10206" s="4"/>
    </row>
    <row r="10207" spans="1:2" x14ac:dyDescent="0.15">
      <c r="A10207" s="4"/>
      <c r="B10207" s="4"/>
    </row>
    <row r="10208" spans="1:2" x14ac:dyDescent="0.15">
      <c r="A10208" s="4"/>
      <c r="B10208" s="4"/>
    </row>
    <row r="10209" spans="1:2" x14ac:dyDescent="0.15">
      <c r="A10209" s="4"/>
      <c r="B10209" s="4"/>
    </row>
    <row r="10210" spans="1:2" x14ac:dyDescent="0.15">
      <c r="A10210" s="4"/>
      <c r="B10210" s="4"/>
    </row>
    <row r="10211" spans="1:2" x14ac:dyDescent="0.15">
      <c r="A10211" s="4"/>
      <c r="B10211" s="4"/>
    </row>
    <row r="10212" spans="1:2" x14ac:dyDescent="0.15">
      <c r="A10212" s="4"/>
      <c r="B10212" s="4"/>
    </row>
    <row r="10213" spans="1:2" x14ac:dyDescent="0.15">
      <c r="A10213" s="4"/>
      <c r="B10213" s="4"/>
    </row>
    <row r="10214" spans="1:2" x14ac:dyDescent="0.15">
      <c r="A10214" s="4"/>
      <c r="B10214" s="4"/>
    </row>
    <row r="10215" spans="1:2" x14ac:dyDescent="0.15">
      <c r="A10215" s="4"/>
      <c r="B10215" s="4"/>
    </row>
    <row r="10216" spans="1:2" x14ac:dyDescent="0.15">
      <c r="A10216" s="4"/>
      <c r="B10216" s="4"/>
    </row>
    <row r="10217" spans="1:2" x14ac:dyDescent="0.15">
      <c r="A10217" s="4"/>
      <c r="B10217" s="4"/>
    </row>
    <row r="10218" spans="1:2" x14ac:dyDescent="0.15">
      <c r="A10218" s="4"/>
      <c r="B10218" s="4"/>
    </row>
    <row r="10219" spans="1:2" x14ac:dyDescent="0.15">
      <c r="A10219" s="4"/>
      <c r="B10219" s="4"/>
    </row>
    <row r="10220" spans="1:2" x14ac:dyDescent="0.15">
      <c r="A10220" s="4"/>
      <c r="B10220" s="4"/>
    </row>
    <row r="10221" spans="1:2" x14ac:dyDescent="0.15">
      <c r="A10221" s="4"/>
      <c r="B10221" s="4"/>
    </row>
    <row r="10222" spans="1:2" x14ac:dyDescent="0.15">
      <c r="A10222" s="4"/>
      <c r="B10222" s="4"/>
    </row>
    <row r="10223" spans="1:2" x14ac:dyDescent="0.15">
      <c r="A10223" s="4"/>
      <c r="B10223" s="4"/>
    </row>
    <row r="10224" spans="1:2" x14ac:dyDescent="0.15">
      <c r="A10224" s="4"/>
      <c r="B10224" s="4"/>
    </row>
    <row r="10225" spans="1:2" x14ac:dyDescent="0.15">
      <c r="A10225" s="4"/>
      <c r="B10225" s="4"/>
    </row>
    <row r="10226" spans="1:2" x14ac:dyDescent="0.15">
      <c r="A10226" s="4"/>
      <c r="B10226" s="4"/>
    </row>
    <row r="10227" spans="1:2" x14ac:dyDescent="0.15">
      <c r="A10227" s="4"/>
      <c r="B10227" s="4"/>
    </row>
    <row r="10228" spans="1:2" x14ac:dyDescent="0.15">
      <c r="A10228" s="4"/>
      <c r="B10228" s="4"/>
    </row>
    <row r="10229" spans="1:2" x14ac:dyDescent="0.15">
      <c r="A10229" s="4"/>
      <c r="B10229" s="4"/>
    </row>
    <row r="10230" spans="1:2" x14ac:dyDescent="0.15">
      <c r="A10230" s="4"/>
      <c r="B10230" s="4"/>
    </row>
    <row r="10231" spans="1:2" x14ac:dyDescent="0.15">
      <c r="A10231" s="4"/>
      <c r="B10231" s="4"/>
    </row>
    <row r="10232" spans="1:2" x14ac:dyDescent="0.15">
      <c r="A10232" s="4"/>
      <c r="B10232" s="4"/>
    </row>
    <row r="10233" spans="1:2" x14ac:dyDescent="0.15">
      <c r="A10233" s="4"/>
      <c r="B10233" s="4"/>
    </row>
    <row r="10234" spans="1:2" x14ac:dyDescent="0.15">
      <c r="A10234" s="4"/>
      <c r="B10234" s="4"/>
    </row>
    <row r="10235" spans="1:2" x14ac:dyDescent="0.15">
      <c r="A10235" s="4"/>
      <c r="B10235" s="4"/>
    </row>
    <row r="10236" spans="1:2" x14ac:dyDescent="0.15">
      <c r="A10236" s="4"/>
      <c r="B10236" s="4"/>
    </row>
    <row r="10237" spans="1:2" x14ac:dyDescent="0.15">
      <c r="A10237" s="4"/>
      <c r="B10237" s="4"/>
    </row>
    <row r="10238" spans="1:2" x14ac:dyDescent="0.15">
      <c r="A10238" s="4"/>
      <c r="B10238" s="4"/>
    </row>
    <row r="10239" spans="1:2" x14ac:dyDescent="0.15">
      <c r="A10239" s="4"/>
      <c r="B10239" s="4"/>
    </row>
    <row r="10240" spans="1:2" x14ac:dyDescent="0.15">
      <c r="A10240" s="4"/>
      <c r="B10240" s="4"/>
    </row>
    <row r="10241" spans="1:2" x14ac:dyDescent="0.15">
      <c r="A10241" s="4"/>
      <c r="B10241" s="4"/>
    </row>
    <row r="10242" spans="1:2" x14ac:dyDescent="0.15">
      <c r="A10242" s="4"/>
      <c r="B10242" s="4"/>
    </row>
    <row r="10243" spans="1:2" x14ac:dyDescent="0.15">
      <c r="A10243" s="4"/>
      <c r="B10243" s="4"/>
    </row>
    <row r="10244" spans="1:2" x14ac:dyDescent="0.15">
      <c r="A10244" s="4"/>
      <c r="B10244" s="4"/>
    </row>
    <row r="10245" spans="1:2" x14ac:dyDescent="0.15">
      <c r="A10245" s="4"/>
      <c r="B10245" s="4"/>
    </row>
    <row r="10246" spans="1:2" x14ac:dyDescent="0.15">
      <c r="A10246" s="4"/>
      <c r="B10246" s="4"/>
    </row>
    <row r="10247" spans="1:2" x14ac:dyDescent="0.15">
      <c r="A10247" s="4"/>
      <c r="B10247" s="4"/>
    </row>
    <row r="10248" spans="1:2" x14ac:dyDescent="0.15">
      <c r="A10248" s="4"/>
      <c r="B10248" s="4"/>
    </row>
    <row r="10249" spans="1:2" x14ac:dyDescent="0.15">
      <c r="A10249" s="4"/>
      <c r="B10249" s="4"/>
    </row>
    <row r="10250" spans="1:2" x14ac:dyDescent="0.15">
      <c r="A10250" s="4"/>
      <c r="B10250" s="4"/>
    </row>
    <row r="10251" spans="1:2" x14ac:dyDescent="0.15">
      <c r="A10251" s="4"/>
      <c r="B10251" s="4"/>
    </row>
    <row r="10252" spans="1:2" x14ac:dyDescent="0.15">
      <c r="A10252" s="4"/>
      <c r="B10252" s="4"/>
    </row>
    <row r="10253" spans="1:2" x14ac:dyDescent="0.15">
      <c r="A10253" s="4"/>
      <c r="B10253" s="4"/>
    </row>
    <row r="10254" spans="1:2" x14ac:dyDescent="0.15">
      <c r="A10254" s="4"/>
      <c r="B10254" s="4"/>
    </row>
    <row r="10255" spans="1:2" x14ac:dyDescent="0.15">
      <c r="A10255" s="4"/>
      <c r="B10255" s="4"/>
    </row>
    <row r="10256" spans="1:2" x14ac:dyDescent="0.15">
      <c r="A10256" s="4"/>
      <c r="B10256" s="4"/>
    </row>
    <row r="10257" spans="1:2" x14ac:dyDescent="0.15">
      <c r="A10257" s="4"/>
      <c r="B10257" s="4"/>
    </row>
    <row r="10258" spans="1:2" x14ac:dyDescent="0.15">
      <c r="A10258" s="4"/>
      <c r="B10258" s="4"/>
    </row>
    <row r="10259" spans="1:2" x14ac:dyDescent="0.15">
      <c r="A10259" s="4"/>
      <c r="B10259" s="4"/>
    </row>
    <row r="10260" spans="1:2" x14ac:dyDescent="0.15">
      <c r="A10260" s="4"/>
      <c r="B10260" s="4"/>
    </row>
    <row r="10261" spans="1:2" x14ac:dyDescent="0.15">
      <c r="A10261" s="4"/>
      <c r="B10261" s="4"/>
    </row>
    <row r="10262" spans="1:2" x14ac:dyDescent="0.15">
      <c r="A10262" s="4"/>
      <c r="B10262" s="4"/>
    </row>
    <row r="10263" spans="1:2" x14ac:dyDescent="0.15">
      <c r="A10263" s="4"/>
      <c r="B10263" s="4"/>
    </row>
    <row r="10264" spans="1:2" x14ac:dyDescent="0.15">
      <c r="A10264" s="4"/>
      <c r="B10264" s="4"/>
    </row>
    <row r="10265" spans="1:2" x14ac:dyDescent="0.15">
      <c r="A10265" s="4"/>
      <c r="B10265" s="4"/>
    </row>
    <row r="10266" spans="1:2" x14ac:dyDescent="0.15">
      <c r="A10266" s="4"/>
      <c r="B10266" s="4"/>
    </row>
    <row r="10267" spans="1:2" x14ac:dyDescent="0.15">
      <c r="A10267" s="4"/>
      <c r="B10267" s="4"/>
    </row>
    <row r="10268" spans="1:2" x14ac:dyDescent="0.15">
      <c r="A10268" s="4"/>
      <c r="B10268" s="4"/>
    </row>
    <row r="10269" spans="1:2" x14ac:dyDescent="0.15">
      <c r="A10269" s="4"/>
      <c r="B10269" s="4"/>
    </row>
    <row r="10270" spans="1:2" x14ac:dyDescent="0.15">
      <c r="A10270" s="4"/>
      <c r="B10270" s="4"/>
    </row>
    <row r="10271" spans="1:2" x14ac:dyDescent="0.15">
      <c r="A10271" s="4"/>
      <c r="B10271" s="4"/>
    </row>
    <row r="10272" spans="1:2" x14ac:dyDescent="0.15">
      <c r="A10272" s="4"/>
      <c r="B10272" s="4"/>
    </row>
    <row r="10273" spans="1:2" x14ac:dyDescent="0.15">
      <c r="A10273" s="4"/>
      <c r="B10273" s="4"/>
    </row>
    <row r="10274" spans="1:2" x14ac:dyDescent="0.15">
      <c r="A10274" s="4"/>
      <c r="B10274" s="4"/>
    </row>
    <row r="10275" spans="1:2" x14ac:dyDescent="0.15">
      <c r="A10275" s="4"/>
      <c r="B10275" s="4"/>
    </row>
    <row r="10276" spans="1:2" x14ac:dyDescent="0.15">
      <c r="A10276" s="4"/>
      <c r="B10276" s="4"/>
    </row>
    <row r="10277" spans="1:2" x14ac:dyDescent="0.15">
      <c r="A10277" s="4"/>
      <c r="B10277" s="4"/>
    </row>
    <row r="10278" spans="1:2" x14ac:dyDescent="0.15">
      <c r="A10278" s="4"/>
      <c r="B10278" s="4"/>
    </row>
    <row r="10279" spans="1:2" x14ac:dyDescent="0.15">
      <c r="A10279" s="4"/>
      <c r="B10279" s="4"/>
    </row>
    <row r="10280" spans="1:2" x14ac:dyDescent="0.15">
      <c r="A10280" s="4"/>
      <c r="B10280" s="4"/>
    </row>
    <row r="10281" spans="1:2" x14ac:dyDescent="0.15">
      <c r="A10281" s="4"/>
      <c r="B10281" s="4"/>
    </row>
    <row r="10282" spans="1:2" x14ac:dyDescent="0.15">
      <c r="A10282" s="4"/>
      <c r="B10282" s="4"/>
    </row>
    <row r="10283" spans="1:2" x14ac:dyDescent="0.15">
      <c r="A10283" s="4"/>
      <c r="B10283" s="4"/>
    </row>
    <row r="10284" spans="1:2" x14ac:dyDescent="0.15">
      <c r="A10284" s="4"/>
      <c r="B10284" s="4"/>
    </row>
    <row r="10285" spans="1:2" x14ac:dyDescent="0.15">
      <c r="A10285" s="4"/>
      <c r="B10285" s="4"/>
    </row>
    <row r="10286" spans="1:2" x14ac:dyDescent="0.15">
      <c r="A10286" s="4"/>
      <c r="B10286" s="4"/>
    </row>
    <row r="10287" spans="1:2" x14ac:dyDescent="0.15">
      <c r="A10287" s="4"/>
      <c r="B10287" s="4"/>
    </row>
    <row r="10288" spans="1:2" x14ac:dyDescent="0.15">
      <c r="A10288" s="4"/>
      <c r="B10288" s="4"/>
    </row>
    <row r="10289" spans="1:2" x14ac:dyDescent="0.15">
      <c r="A10289" s="4"/>
      <c r="B10289" s="4"/>
    </row>
    <row r="10290" spans="1:2" x14ac:dyDescent="0.15">
      <c r="A10290" s="4"/>
      <c r="B10290" s="4"/>
    </row>
    <row r="10291" spans="1:2" x14ac:dyDescent="0.15">
      <c r="A10291" s="4"/>
      <c r="B10291" s="4"/>
    </row>
    <row r="10292" spans="1:2" x14ac:dyDescent="0.15">
      <c r="A10292" s="4"/>
      <c r="B10292" s="4"/>
    </row>
    <row r="10293" spans="1:2" x14ac:dyDescent="0.15">
      <c r="A10293" s="4"/>
      <c r="B10293" s="4"/>
    </row>
    <row r="10294" spans="1:2" x14ac:dyDescent="0.15">
      <c r="A10294" s="4"/>
      <c r="B10294" s="4"/>
    </row>
    <row r="10295" spans="1:2" x14ac:dyDescent="0.15">
      <c r="A10295" s="4"/>
      <c r="B10295" s="4"/>
    </row>
    <row r="10296" spans="1:2" x14ac:dyDescent="0.15">
      <c r="A10296" s="4"/>
      <c r="B10296" s="4"/>
    </row>
    <row r="10297" spans="1:2" x14ac:dyDescent="0.15">
      <c r="A10297" s="4"/>
      <c r="B10297" s="4"/>
    </row>
    <row r="10298" spans="1:2" x14ac:dyDescent="0.15">
      <c r="A10298" s="4"/>
      <c r="B10298" s="4"/>
    </row>
    <row r="10299" spans="1:2" x14ac:dyDescent="0.15">
      <c r="A10299" s="4"/>
      <c r="B10299" s="4"/>
    </row>
    <row r="10300" spans="1:2" x14ac:dyDescent="0.15">
      <c r="A10300" s="4"/>
      <c r="B10300" s="4"/>
    </row>
    <row r="10301" spans="1:2" x14ac:dyDescent="0.15">
      <c r="A10301" s="4"/>
      <c r="B10301" s="4"/>
    </row>
    <row r="10302" spans="1:2" x14ac:dyDescent="0.15">
      <c r="A10302" s="4"/>
      <c r="B10302" s="4"/>
    </row>
    <row r="10303" spans="1:2" x14ac:dyDescent="0.15">
      <c r="A10303" s="4"/>
      <c r="B10303" s="4"/>
    </row>
    <row r="10304" spans="1:2" x14ac:dyDescent="0.15">
      <c r="A10304" s="4"/>
      <c r="B10304" s="4"/>
    </row>
    <row r="10305" spans="1:2" x14ac:dyDescent="0.15">
      <c r="A10305" s="4"/>
      <c r="B10305" s="4"/>
    </row>
    <row r="10306" spans="1:2" x14ac:dyDescent="0.15">
      <c r="A10306" s="4"/>
      <c r="B10306" s="4"/>
    </row>
    <row r="10307" spans="1:2" x14ac:dyDescent="0.15">
      <c r="A10307" s="4"/>
      <c r="B10307" s="4"/>
    </row>
    <row r="10308" spans="1:2" x14ac:dyDescent="0.15">
      <c r="A10308" s="4"/>
      <c r="B10308" s="4"/>
    </row>
    <row r="10309" spans="1:2" x14ac:dyDescent="0.15">
      <c r="A10309" s="4"/>
      <c r="B10309" s="4"/>
    </row>
    <row r="10310" spans="1:2" x14ac:dyDescent="0.15">
      <c r="A10310" s="4"/>
      <c r="B10310" s="4"/>
    </row>
    <row r="10311" spans="1:2" x14ac:dyDescent="0.15">
      <c r="A10311" s="4"/>
      <c r="B10311" s="4"/>
    </row>
    <row r="10312" spans="1:2" x14ac:dyDescent="0.15">
      <c r="A10312" s="4"/>
      <c r="B10312" s="4"/>
    </row>
    <row r="10313" spans="1:2" x14ac:dyDescent="0.15">
      <c r="A10313" s="4"/>
      <c r="B10313" s="4"/>
    </row>
    <row r="10314" spans="1:2" x14ac:dyDescent="0.15">
      <c r="A10314" s="4"/>
      <c r="B10314" s="4"/>
    </row>
    <row r="10315" spans="1:2" x14ac:dyDescent="0.15">
      <c r="A10315" s="4"/>
      <c r="B10315" s="4"/>
    </row>
    <row r="10316" spans="1:2" x14ac:dyDescent="0.15">
      <c r="A10316" s="4"/>
      <c r="B10316" s="4"/>
    </row>
    <row r="10317" spans="1:2" x14ac:dyDescent="0.15">
      <c r="A10317" s="4"/>
      <c r="B10317" s="4"/>
    </row>
    <row r="10318" spans="1:2" x14ac:dyDescent="0.15">
      <c r="A10318" s="4"/>
      <c r="B10318" s="4"/>
    </row>
    <row r="10319" spans="1:2" x14ac:dyDescent="0.15">
      <c r="A10319" s="4"/>
      <c r="B10319" s="4"/>
    </row>
    <row r="10320" spans="1:2" x14ac:dyDescent="0.15">
      <c r="A10320" s="4"/>
      <c r="B10320" s="4"/>
    </row>
    <row r="10321" spans="1:2" x14ac:dyDescent="0.15">
      <c r="A10321" s="4"/>
      <c r="B10321" s="4"/>
    </row>
    <row r="10322" spans="1:2" x14ac:dyDescent="0.15">
      <c r="A10322" s="4"/>
      <c r="B10322" s="4"/>
    </row>
    <row r="10323" spans="1:2" x14ac:dyDescent="0.15">
      <c r="A10323" s="4"/>
      <c r="B10323" s="4"/>
    </row>
    <row r="10324" spans="1:2" x14ac:dyDescent="0.15">
      <c r="A10324" s="4"/>
      <c r="B10324" s="4"/>
    </row>
    <row r="10325" spans="1:2" x14ac:dyDescent="0.15">
      <c r="A10325" s="4"/>
      <c r="B10325" s="4"/>
    </row>
    <row r="10326" spans="1:2" x14ac:dyDescent="0.15">
      <c r="A10326" s="4"/>
      <c r="B10326" s="4"/>
    </row>
    <row r="10327" spans="1:2" x14ac:dyDescent="0.15">
      <c r="A10327" s="4"/>
      <c r="B10327" s="4"/>
    </row>
    <row r="10328" spans="1:2" x14ac:dyDescent="0.15">
      <c r="A10328" s="4"/>
      <c r="B10328" s="4"/>
    </row>
    <row r="10329" spans="1:2" x14ac:dyDescent="0.15">
      <c r="A10329" s="4"/>
      <c r="B10329" s="4"/>
    </row>
    <row r="10330" spans="1:2" x14ac:dyDescent="0.15">
      <c r="A10330" s="4"/>
      <c r="B10330" s="4"/>
    </row>
    <row r="10331" spans="1:2" x14ac:dyDescent="0.15">
      <c r="A10331" s="4"/>
      <c r="B10331" s="4"/>
    </row>
    <row r="10332" spans="1:2" x14ac:dyDescent="0.15">
      <c r="A10332" s="4"/>
      <c r="B10332" s="4"/>
    </row>
    <row r="10333" spans="1:2" x14ac:dyDescent="0.15">
      <c r="A10333" s="4"/>
      <c r="B10333" s="4"/>
    </row>
    <row r="10334" spans="1:2" x14ac:dyDescent="0.15">
      <c r="A10334" s="4"/>
      <c r="B10334" s="4"/>
    </row>
    <row r="10335" spans="1:2" x14ac:dyDescent="0.15">
      <c r="A10335" s="4"/>
      <c r="B10335" s="4"/>
    </row>
    <row r="10336" spans="1:2" x14ac:dyDescent="0.15">
      <c r="A10336" s="4"/>
      <c r="B10336" s="4"/>
    </row>
    <row r="10337" spans="1:2" x14ac:dyDescent="0.15">
      <c r="A10337" s="4"/>
      <c r="B10337" s="4"/>
    </row>
    <row r="10338" spans="1:2" x14ac:dyDescent="0.15">
      <c r="A10338" s="4"/>
      <c r="B10338" s="4"/>
    </row>
    <row r="10339" spans="1:2" x14ac:dyDescent="0.15">
      <c r="A10339" s="4"/>
      <c r="B10339" s="4"/>
    </row>
    <row r="10340" spans="1:2" x14ac:dyDescent="0.15">
      <c r="A10340" s="4"/>
      <c r="B10340" s="4"/>
    </row>
    <row r="10341" spans="1:2" x14ac:dyDescent="0.15">
      <c r="A10341" s="4"/>
      <c r="B10341" s="4"/>
    </row>
    <row r="10342" spans="1:2" x14ac:dyDescent="0.15">
      <c r="A10342" s="4"/>
      <c r="B10342" s="4"/>
    </row>
    <row r="10343" spans="1:2" x14ac:dyDescent="0.15">
      <c r="A10343" s="4"/>
      <c r="B10343" s="4"/>
    </row>
    <row r="10344" spans="1:2" x14ac:dyDescent="0.15">
      <c r="A10344" s="4"/>
      <c r="B10344" s="4"/>
    </row>
    <row r="10345" spans="1:2" x14ac:dyDescent="0.15">
      <c r="A10345" s="4"/>
      <c r="B10345" s="4"/>
    </row>
    <row r="10346" spans="1:2" x14ac:dyDescent="0.15">
      <c r="A10346" s="4"/>
      <c r="B10346" s="4"/>
    </row>
    <row r="10347" spans="1:2" x14ac:dyDescent="0.15">
      <c r="A10347" s="4"/>
      <c r="B10347" s="4"/>
    </row>
    <row r="10348" spans="1:2" x14ac:dyDescent="0.15">
      <c r="A10348" s="4"/>
      <c r="B10348" s="4"/>
    </row>
    <row r="10349" spans="1:2" x14ac:dyDescent="0.15">
      <c r="A10349" s="4"/>
      <c r="B10349" s="4"/>
    </row>
    <row r="10350" spans="1:2" x14ac:dyDescent="0.15">
      <c r="A10350" s="4"/>
      <c r="B10350" s="4"/>
    </row>
    <row r="10351" spans="1:2" x14ac:dyDescent="0.15">
      <c r="A10351" s="4"/>
      <c r="B10351" s="4"/>
    </row>
    <row r="10352" spans="1:2" x14ac:dyDescent="0.15">
      <c r="A10352" s="4"/>
      <c r="B10352" s="4"/>
    </row>
    <row r="10353" spans="1:2" x14ac:dyDescent="0.15">
      <c r="A10353" s="4"/>
      <c r="B10353" s="4"/>
    </row>
    <row r="10354" spans="1:2" x14ac:dyDescent="0.15">
      <c r="A10354" s="4"/>
      <c r="B10354" s="4"/>
    </row>
    <row r="10355" spans="1:2" x14ac:dyDescent="0.15">
      <c r="A10355" s="4"/>
      <c r="B10355" s="4"/>
    </row>
    <row r="10356" spans="1:2" x14ac:dyDescent="0.15">
      <c r="A10356" s="4"/>
      <c r="B10356" s="4"/>
    </row>
    <row r="10357" spans="1:2" x14ac:dyDescent="0.15">
      <c r="A10357" s="4"/>
      <c r="B10357" s="4"/>
    </row>
    <row r="10358" spans="1:2" x14ac:dyDescent="0.15">
      <c r="A10358" s="4"/>
      <c r="B10358" s="4"/>
    </row>
    <row r="10359" spans="1:2" x14ac:dyDescent="0.15">
      <c r="A10359" s="4"/>
      <c r="B10359" s="4"/>
    </row>
    <row r="10360" spans="1:2" x14ac:dyDescent="0.15">
      <c r="A10360" s="4"/>
      <c r="B10360" s="4"/>
    </row>
    <row r="10361" spans="1:2" x14ac:dyDescent="0.15">
      <c r="A10361" s="4"/>
      <c r="B10361" s="4"/>
    </row>
    <row r="10362" spans="1:2" x14ac:dyDescent="0.15">
      <c r="A10362" s="4"/>
      <c r="B10362" s="4"/>
    </row>
    <row r="10363" spans="1:2" x14ac:dyDescent="0.15">
      <c r="A10363" s="4"/>
      <c r="B10363" s="4"/>
    </row>
    <row r="10364" spans="1:2" x14ac:dyDescent="0.15">
      <c r="A10364" s="4"/>
      <c r="B10364" s="4"/>
    </row>
    <row r="10365" spans="1:2" x14ac:dyDescent="0.15">
      <c r="A10365" s="4"/>
      <c r="B10365" s="4"/>
    </row>
    <row r="10366" spans="1:2" x14ac:dyDescent="0.15">
      <c r="A10366" s="4"/>
      <c r="B10366" s="4"/>
    </row>
    <row r="10367" spans="1:2" x14ac:dyDescent="0.15">
      <c r="A10367" s="4"/>
      <c r="B10367" s="4"/>
    </row>
    <row r="10368" spans="1:2" x14ac:dyDescent="0.15">
      <c r="A10368" s="4"/>
      <c r="B10368" s="4"/>
    </row>
    <row r="10369" spans="1:2" x14ac:dyDescent="0.15">
      <c r="A10369" s="4"/>
      <c r="B10369" s="4"/>
    </row>
    <row r="10370" spans="1:2" x14ac:dyDescent="0.15">
      <c r="A10370" s="4"/>
      <c r="B10370" s="4"/>
    </row>
    <row r="10371" spans="1:2" x14ac:dyDescent="0.15">
      <c r="A10371" s="4"/>
      <c r="B10371" s="4"/>
    </row>
    <row r="10372" spans="1:2" x14ac:dyDescent="0.15">
      <c r="A10372" s="4"/>
      <c r="B10372" s="4"/>
    </row>
    <row r="10373" spans="1:2" x14ac:dyDescent="0.15">
      <c r="A10373" s="4"/>
      <c r="B10373" s="4"/>
    </row>
    <row r="10374" spans="1:2" x14ac:dyDescent="0.15">
      <c r="A10374" s="4"/>
      <c r="B10374" s="4"/>
    </row>
    <row r="10375" spans="1:2" x14ac:dyDescent="0.15">
      <c r="A10375" s="4"/>
      <c r="B10375" s="4"/>
    </row>
    <row r="10376" spans="1:2" x14ac:dyDescent="0.15">
      <c r="A10376" s="4"/>
      <c r="B10376" s="4"/>
    </row>
    <row r="10377" spans="1:2" x14ac:dyDescent="0.15">
      <c r="A10377" s="4"/>
      <c r="B10377" s="4"/>
    </row>
    <row r="10378" spans="1:2" x14ac:dyDescent="0.15">
      <c r="A10378" s="4"/>
      <c r="B10378" s="4"/>
    </row>
    <row r="10379" spans="1:2" x14ac:dyDescent="0.15">
      <c r="A10379" s="4"/>
      <c r="B10379" s="4"/>
    </row>
    <row r="10380" spans="1:2" x14ac:dyDescent="0.15">
      <c r="A10380" s="4"/>
      <c r="B10380" s="4"/>
    </row>
    <row r="10381" spans="1:2" x14ac:dyDescent="0.15">
      <c r="A10381" s="4"/>
      <c r="B10381" s="4"/>
    </row>
    <row r="10382" spans="1:2" x14ac:dyDescent="0.15">
      <c r="A10382" s="4"/>
      <c r="B10382" s="4"/>
    </row>
    <row r="10383" spans="1:2" x14ac:dyDescent="0.15">
      <c r="A10383" s="4"/>
      <c r="B10383" s="4"/>
    </row>
    <row r="10384" spans="1:2" x14ac:dyDescent="0.15">
      <c r="A10384" s="4"/>
      <c r="B10384" s="4"/>
    </row>
    <row r="10385" spans="1:2" x14ac:dyDescent="0.15">
      <c r="A10385" s="4"/>
      <c r="B10385" s="4"/>
    </row>
    <row r="10386" spans="1:2" x14ac:dyDescent="0.15">
      <c r="A10386" s="4"/>
      <c r="B10386" s="4"/>
    </row>
    <row r="10387" spans="1:2" x14ac:dyDescent="0.15">
      <c r="A10387" s="4"/>
      <c r="B10387" s="4"/>
    </row>
    <row r="10388" spans="1:2" x14ac:dyDescent="0.15">
      <c r="A10388" s="4"/>
      <c r="B10388" s="4"/>
    </row>
    <row r="10389" spans="1:2" x14ac:dyDescent="0.15">
      <c r="A10389" s="4"/>
      <c r="B10389" s="4"/>
    </row>
    <row r="10390" spans="1:2" x14ac:dyDescent="0.15">
      <c r="A10390" s="4"/>
      <c r="B10390" s="4"/>
    </row>
    <row r="10391" spans="1:2" x14ac:dyDescent="0.15">
      <c r="A10391" s="4"/>
      <c r="B10391" s="4"/>
    </row>
    <row r="10392" spans="1:2" x14ac:dyDescent="0.15">
      <c r="A10392" s="4"/>
      <c r="B10392" s="4"/>
    </row>
    <row r="10393" spans="1:2" x14ac:dyDescent="0.15">
      <c r="A10393" s="4"/>
      <c r="B10393" s="4"/>
    </row>
    <row r="10394" spans="1:2" x14ac:dyDescent="0.15">
      <c r="A10394" s="4"/>
      <c r="B10394" s="4"/>
    </row>
    <row r="10395" spans="1:2" x14ac:dyDescent="0.15">
      <c r="A10395" s="4"/>
      <c r="B10395" s="4"/>
    </row>
    <row r="10396" spans="1:2" x14ac:dyDescent="0.15">
      <c r="A10396" s="4"/>
      <c r="B10396" s="4"/>
    </row>
    <row r="10397" spans="1:2" x14ac:dyDescent="0.15">
      <c r="A10397" s="4"/>
      <c r="B10397" s="4"/>
    </row>
    <row r="10398" spans="1:2" x14ac:dyDescent="0.15">
      <c r="A10398" s="4"/>
      <c r="B10398" s="4"/>
    </row>
    <row r="10399" spans="1:2" x14ac:dyDescent="0.15">
      <c r="A10399" s="4"/>
      <c r="B10399" s="4"/>
    </row>
    <row r="10400" spans="1:2" x14ac:dyDescent="0.15">
      <c r="A10400" s="4"/>
      <c r="B10400" s="4"/>
    </row>
    <row r="10401" spans="1:2" x14ac:dyDescent="0.15">
      <c r="A10401" s="4"/>
      <c r="B10401" s="4"/>
    </row>
    <row r="10402" spans="1:2" x14ac:dyDescent="0.15">
      <c r="A10402" s="4"/>
      <c r="B10402" s="4"/>
    </row>
    <row r="10403" spans="1:2" x14ac:dyDescent="0.15">
      <c r="A10403" s="4"/>
      <c r="B10403" s="4"/>
    </row>
    <row r="10404" spans="1:2" x14ac:dyDescent="0.15">
      <c r="A10404" s="4"/>
      <c r="B10404" s="4"/>
    </row>
    <row r="10405" spans="1:2" x14ac:dyDescent="0.15">
      <c r="A10405" s="4"/>
      <c r="B10405" s="4"/>
    </row>
    <row r="10406" spans="1:2" x14ac:dyDescent="0.15">
      <c r="A10406" s="4"/>
      <c r="B10406" s="4"/>
    </row>
    <row r="10407" spans="1:2" x14ac:dyDescent="0.15">
      <c r="A10407" s="4"/>
      <c r="B10407" s="4"/>
    </row>
    <row r="10408" spans="1:2" x14ac:dyDescent="0.15">
      <c r="A10408" s="4"/>
      <c r="B10408" s="4"/>
    </row>
    <row r="10409" spans="1:2" x14ac:dyDescent="0.15">
      <c r="A10409" s="4"/>
      <c r="B10409" s="4"/>
    </row>
    <row r="10410" spans="1:2" x14ac:dyDescent="0.15">
      <c r="A10410" s="4"/>
      <c r="B10410" s="4"/>
    </row>
    <row r="10411" spans="1:2" x14ac:dyDescent="0.15">
      <c r="A10411" s="4"/>
      <c r="B10411" s="4"/>
    </row>
    <row r="10412" spans="1:2" x14ac:dyDescent="0.15">
      <c r="A10412" s="4"/>
      <c r="B10412" s="4"/>
    </row>
    <row r="10413" spans="1:2" x14ac:dyDescent="0.15">
      <c r="A10413" s="4"/>
      <c r="B10413" s="4"/>
    </row>
    <row r="10414" spans="1:2" x14ac:dyDescent="0.15">
      <c r="A10414" s="4"/>
      <c r="B10414" s="4"/>
    </row>
    <row r="10415" spans="1:2" x14ac:dyDescent="0.15">
      <c r="A10415" s="4"/>
      <c r="B10415" s="4"/>
    </row>
    <row r="10416" spans="1:2" x14ac:dyDescent="0.15">
      <c r="A10416" s="4"/>
      <c r="B10416" s="4"/>
    </row>
    <row r="10417" spans="1:2" x14ac:dyDescent="0.15">
      <c r="A10417" s="4"/>
      <c r="B10417" s="4"/>
    </row>
    <row r="10418" spans="1:2" x14ac:dyDescent="0.15">
      <c r="A10418" s="4"/>
      <c r="B10418" s="4"/>
    </row>
    <row r="10419" spans="1:2" x14ac:dyDescent="0.15">
      <c r="A10419" s="4"/>
      <c r="B10419" s="4"/>
    </row>
    <row r="10420" spans="1:2" x14ac:dyDescent="0.15">
      <c r="A10420" s="4"/>
      <c r="B10420" s="4"/>
    </row>
    <row r="10421" spans="1:2" x14ac:dyDescent="0.15">
      <c r="A10421" s="4"/>
      <c r="B10421" s="4"/>
    </row>
    <row r="10422" spans="1:2" x14ac:dyDescent="0.15">
      <c r="A10422" s="4"/>
      <c r="B10422" s="4"/>
    </row>
    <row r="10423" spans="1:2" x14ac:dyDescent="0.15">
      <c r="A10423" s="4"/>
      <c r="B10423" s="4"/>
    </row>
    <row r="10424" spans="1:2" x14ac:dyDescent="0.15">
      <c r="A10424" s="4"/>
      <c r="B10424" s="4"/>
    </row>
    <row r="10425" spans="1:2" x14ac:dyDescent="0.15">
      <c r="A10425" s="4"/>
      <c r="B10425" s="4"/>
    </row>
    <row r="10426" spans="1:2" x14ac:dyDescent="0.15">
      <c r="A10426" s="4"/>
      <c r="B10426" s="4"/>
    </row>
    <row r="10427" spans="1:2" x14ac:dyDescent="0.15">
      <c r="A10427" s="4"/>
      <c r="B10427" s="4"/>
    </row>
    <row r="10428" spans="1:2" x14ac:dyDescent="0.15">
      <c r="A10428" s="4"/>
      <c r="B10428" s="4"/>
    </row>
    <row r="10429" spans="1:2" x14ac:dyDescent="0.15">
      <c r="A10429" s="4"/>
      <c r="B10429" s="4"/>
    </row>
    <row r="10430" spans="1:2" x14ac:dyDescent="0.15">
      <c r="A10430" s="4"/>
      <c r="B10430" s="4"/>
    </row>
    <row r="10431" spans="1:2" x14ac:dyDescent="0.15">
      <c r="A10431" s="4"/>
      <c r="B10431" s="4"/>
    </row>
    <row r="10432" spans="1:2" x14ac:dyDescent="0.15">
      <c r="A10432" s="4"/>
      <c r="B10432" s="4"/>
    </row>
    <row r="10433" spans="1:2" x14ac:dyDescent="0.15">
      <c r="A10433" s="4"/>
      <c r="B10433" s="4"/>
    </row>
    <row r="10434" spans="1:2" x14ac:dyDescent="0.15">
      <c r="A10434" s="4"/>
      <c r="B10434" s="4"/>
    </row>
    <row r="10435" spans="1:2" x14ac:dyDescent="0.15">
      <c r="A10435" s="4"/>
      <c r="B10435" s="4"/>
    </row>
    <row r="10436" spans="1:2" x14ac:dyDescent="0.15">
      <c r="A10436" s="4"/>
      <c r="B10436" s="4"/>
    </row>
    <row r="10437" spans="1:2" x14ac:dyDescent="0.15">
      <c r="A10437" s="4"/>
      <c r="B10437" s="4"/>
    </row>
    <row r="10438" spans="1:2" x14ac:dyDescent="0.15">
      <c r="A10438" s="4"/>
      <c r="B10438" s="4"/>
    </row>
    <row r="10439" spans="1:2" x14ac:dyDescent="0.15">
      <c r="A10439" s="4"/>
      <c r="B10439" s="4"/>
    </row>
    <row r="10440" spans="1:2" x14ac:dyDescent="0.15">
      <c r="A10440" s="4"/>
      <c r="B10440" s="4"/>
    </row>
    <row r="10441" spans="1:2" x14ac:dyDescent="0.15">
      <c r="A10441" s="4"/>
      <c r="B10441" s="4"/>
    </row>
    <row r="10442" spans="1:2" x14ac:dyDescent="0.15">
      <c r="A10442" s="4"/>
      <c r="B10442" s="4"/>
    </row>
    <row r="10443" spans="1:2" x14ac:dyDescent="0.15">
      <c r="A10443" s="4"/>
      <c r="B10443" s="4"/>
    </row>
    <row r="10444" spans="1:2" x14ac:dyDescent="0.15">
      <c r="A10444" s="4"/>
      <c r="B10444" s="4"/>
    </row>
    <row r="10445" spans="1:2" x14ac:dyDescent="0.15">
      <c r="A10445" s="4"/>
      <c r="B10445" s="4"/>
    </row>
    <row r="10446" spans="1:2" x14ac:dyDescent="0.15">
      <c r="A10446" s="4"/>
      <c r="B10446" s="4"/>
    </row>
    <row r="10447" spans="1:2" x14ac:dyDescent="0.15">
      <c r="A10447" s="4"/>
      <c r="B10447" s="4"/>
    </row>
    <row r="10448" spans="1:2" x14ac:dyDescent="0.15">
      <c r="A10448" s="4"/>
      <c r="B10448" s="4"/>
    </row>
    <row r="10449" spans="1:2" x14ac:dyDescent="0.15">
      <c r="A10449" s="4"/>
      <c r="B10449" s="4"/>
    </row>
    <row r="10450" spans="1:2" x14ac:dyDescent="0.15">
      <c r="A10450" s="4"/>
      <c r="B10450" s="4"/>
    </row>
    <row r="10451" spans="1:2" x14ac:dyDescent="0.15">
      <c r="A10451" s="4"/>
      <c r="B10451" s="4"/>
    </row>
    <row r="10452" spans="1:2" x14ac:dyDescent="0.15">
      <c r="A10452" s="4"/>
      <c r="B10452" s="4"/>
    </row>
    <row r="10453" spans="1:2" x14ac:dyDescent="0.15">
      <c r="A10453" s="4"/>
      <c r="B10453" s="4"/>
    </row>
    <row r="10454" spans="1:2" x14ac:dyDescent="0.15">
      <c r="A10454" s="4"/>
      <c r="B10454" s="4"/>
    </row>
    <row r="10455" spans="1:2" x14ac:dyDescent="0.15">
      <c r="A10455" s="4"/>
      <c r="B10455" s="4"/>
    </row>
    <row r="10456" spans="1:2" x14ac:dyDescent="0.15">
      <c r="A10456" s="4"/>
      <c r="B10456" s="4"/>
    </row>
    <row r="10457" spans="1:2" x14ac:dyDescent="0.15">
      <c r="A10457" s="4"/>
      <c r="B10457" s="4"/>
    </row>
    <row r="10458" spans="1:2" x14ac:dyDescent="0.15">
      <c r="A10458" s="4"/>
      <c r="B10458" s="4"/>
    </row>
    <row r="10459" spans="1:2" x14ac:dyDescent="0.15">
      <c r="A10459" s="4"/>
      <c r="B10459" s="4"/>
    </row>
    <row r="10460" spans="1:2" x14ac:dyDescent="0.15">
      <c r="A10460" s="4"/>
      <c r="B10460" s="4"/>
    </row>
    <row r="10461" spans="1:2" x14ac:dyDescent="0.15">
      <c r="A10461" s="4"/>
      <c r="B10461" s="4"/>
    </row>
    <row r="10462" spans="1:2" x14ac:dyDescent="0.15">
      <c r="A10462" s="4"/>
      <c r="B10462" s="4"/>
    </row>
    <row r="10463" spans="1:2" x14ac:dyDescent="0.15">
      <c r="A10463" s="4"/>
      <c r="B10463" s="4"/>
    </row>
    <row r="10464" spans="1:2" x14ac:dyDescent="0.15">
      <c r="A10464" s="4"/>
      <c r="B10464" s="4"/>
    </row>
    <row r="10465" spans="1:2" x14ac:dyDescent="0.15">
      <c r="A10465" s="4"/>
      <c r="B10465" s="4"/>
    </row>
    <row r="10466" spans="1:2" x14ac:dyDescent="0.15">
      <c r="A10466" s="4"/>
      <c r="B10466" s="4"/>
    </row>
    <row r="10467" spans="1:2" x14ac:dyDescent="0.15">
      <c r="A10467" s="4"/>
      <c r="B10467" s="4"/>
    </row>
    <row r="10468" spans="1:2" x14ac:dyDescent="0.15">
      <c r="A10468" s="4"/>
      <c r="B10468" s="4"/>
    </row>
    <row r="10469" spans="1:2" x14ac:dyDescent="0.15">
      <c r="A10469" s="4"/>
      <c r="B10469" s="4"/>
    </row>
    <row r="10470" spans="1:2" x14ac:dyDescent="0.15">
      <c r="A10470" s="4"/>
      <c r="B10470" s="4"/>
    </row>
    <row r="10471" spans="1:2" x14ac:dyDescent="0.15">
      <c r="A10471" s="4"/>
      <c r="B10471" s="4"/>
    </row>
    <row r="10472" spans="1:2" x14ac:dyDescent="0.15">
      <c r="A10472" s="4"/>
      <c r="B10472" s="4"/>
    </row>
    <row r="10473" spans="1:2" x14ac:dyDescent="0.15">
      <c r="A10473" s="4"/>
      <c r="B10473" s="4"/>
    </row>
    <row r="10474" spans="1:2" x14ac:dyDescent="0.15">
      <c r="A10474" s="4"/>
      <c r="B10474" s="4"/>
    </row>
    <row r="10475" spans="1:2" x14ac:dyDescent="0.15">
      <c r="A10475" s="4"/>
      <c r="B10475" s="4"/>
    </row>
    <row r="10476" spans="1:2" x14ac:dyDescent="0.15">
      <c r="A10476" s="4"/>
      <c r="B10476" s="4"/>
    </row>
    <row r="10477" spans="1:2" x14ac:dyDescent="0.15">
      <c r="A10477" s="4"/>
      <c r="B10477" s="4"/>
    </row>
    <row r="10478" spans="1:2" x14ac:dyDescent="0.15">
      <c r="A10478" s="4"/>
      <c r="B10478" s="4"/>
    </row>
    <row r="10479" spans="1:2" x14ac:dyDescent="0.15">
      <c r="A10479" s="4"/>
      <c r="B10479" s="4"/>
    </row>
    <row r="10480" spans="1:2" x14ac:dyDescent="0.15">
      <c r="A10480" s="4"/>
      <c r="B10480" s="4"/>
    </row>
    <row r="10481" spans="1:2" x14ac:dyDescent="0.15">
      <c r="A10481" s="4"/>
      <c r="B10481" s="4"/>
    </row>
    <row r="10482" spans="1:2" x14ac:dyDescent="0.15">
      <c r="A10482" s="4"/>
      <c r="B10482" s="4"/>
    </row>
    <row r="10483" spans="1:2" x14ac:dyDescent="0.15">
      <c r="A10483" s="4"/>
      <c r="B10483" s="4"/>
    </row>
    <row r="10484" spans="1:2" x14ac:dyDescent="0.15">
      <c r="A10484" s="4"/>
      <c r="B10484" s="4"/>
    </row>
    <row r="10485" spans="1:2" x14ac:dyDescent="0.15">
      <c r="A10485" s="4"/>
      <c r="B10485" s="4"/>
    </row>
    <row r="10486" spans="1:2" x14ac:dyDescent="0.15">
      <c r="A10486" s="4"/>
      <c r="B10486" s="4"/>
    </row>
    <row r="10487" spans="1:2" x14ac:dyDescent="0.15">
      <c r="A10487" s="4"/>
      <c r="B10487" s="4"/>
    </row>
    <row r="10488" spans="1:2" x14ac:dyDescent="0.15">
      <c r="A10488" s="4"/>
      <c r="B10488" s="4"/>
    </row>
    <row r="10489" spans="1:2" x14ac:dyDescent="0.15">
      <c r="A10489" s="4"/>
      <c r="B10489" s="4"/>
    </row>
    <row r="10490" spans="1:2" x14ac:dyDescent="0.15">
      <c r="A10490" s="4"/>
      <c r="B10490" s="4"/>
    </row>
    <row r="10491" spans="1:2" x14ac:dyDescent="0.15">
      <c r="A10491" s="4"/>
      <c r="B10491" s="4"/>
    </row>
    <row r="10492" spans="1:2" x14ac:dyDescent="0.15">
      <c r="A10492" s="4"/>
      <c r="B10492" s="4"/>
    </row>
    <row r="10493" spans="1:2" x14ac:dyDescent="0.15">
      <c r="A10493" s="4"/>
      <c r="B10493" s="4"/>
    </row>
    <row r="10494" spans="1:2" x14ac:dyDescent="0.15">
      <c r="A10494" s="4"/>
      <c r="B10494" s="4"/>
    </row>
    <row r="10495" spans="1:2" x14ac:dyDescent="0.15">
      <c r="A10495" s="4"/>
      <c r="B10495" s="4"/>
    </row>
    <row r="10496" spans="1:2" x14ac:dyDescent="0.15">
      <c r="A10496" s="4"/>
      <c r="B10496" s="4"/>
    </row>
    <row r="10497" spans="1:2" x14ac:dyDescent="0.15">
      <c r="A10497" s="4"/>
      <c r="B10497" s="4"/>
    </row>
    <row r="10498" spans="1:2" x14ac:dyDescent="0.15">
      <c r="A10498" s="4"/>
      <c r="B10498" s="4"/>
    </row>
    <row r="10499" spans="1:2" x14ac:dyDescent="0.15">
      <c r="A10499" s="4"/>
      <c r="B10499" s="4"/>
    </row>
    <row r="10500" spans="1:2" x14ac:dyDescent="0.15">
      <c r="A10500" s="4"/>
      <c r="B10500" s="4"/>
    </row>
    <row r="10501" spans="1:2" x14ac:dyDescent="0.15">
      <c r="A10501" s="4"/>
      <c r="B10501" s="4"/>
    </row>
    <row r="10502" spans="1:2" x14ac:dyDescent="0.15">
      <c r="A10502" s="4"/>
      <c r="B10502" s="4"/>
    </row>
    <row r="10503" spans="1:2" x14ac:dyDescent="0.15">
      <c r="A10503" s="4"/>
      <c r="B10503" s="4"/>
    </row>
    <row r="10504" spans="1:2" x14ac:dyDescent="0.15">
      <c r="A10504" s="4"/>
      <c r="B10504" s="4"/>
    </row>
    <row r="10505" spans="1:2" x14ac:dyDescent="0.15">
      <c r="A10505" s="4"/>
      <c r="B10505" s="4"/>
    </row>
    <row r="10506" spans="1:2" x14ac:dyDescent="0.15">
      <c r="A10506" s="4"/>
      <c r="B10506" s="4"/>
    </row>
    <row r="10507" spans="1:2" x14ac:dyDescent="0.15">
      <c r="A10507" s="4"/>
      <c r="B10507" s="4"/>
    </row>
    <row r="10508" spans="1:2" x14ac:dyDescent="0.15">
      <c r="A10508" s="4"/>
      <c r="B10508" s="4"/>
    </row>
    <row r="10509" spans="1:2" x14ac:dyDescent="0.15">
      <c r="A10509" s="4"/>
      <c r="B10509" s="4"/>
    </row>
    <row r="10510" spans="1:2" x14ac:dyDescent="0.15">
      <c r="A10510" s="4"/>
      <c r="B10510" s="4"/>
    </row>
    <row r="10511" spans="1:2" x14ac:dyDescent="0.15">
      <c r="A10511" s="4"/>
      <c r="B10511" s="4"/>
    </row>
    <row r="10512" spans="1:2" x14ac:dyDescent="0.15">
      <c r="A10512" s="4"/>
      <c r="B10512" s="4"/>
    </row>
    <row r="10513" spans="1:2" x14ac:dyDescent="0.15">
      <c r="A10513" s="4"/>
      <c r="B10513" s="4"/>
    </row>
    <row r="10514" spans="1:2" x14ac:dyDescent="0.15">
      <c r="A10514" s="4"/>
      <c r="B10514" s="4"/>
    </row>
    <row r="10515" spans="1:2" x14ac:dyDescent="0.15">
      <c r="A10515" s="4"/>
      <c r="B10515" s="4"/>
    </row>
    <row r="10516" spans="1:2" x14ac:dyDescent="0.15">
      <c r="A10516" s="4"/>
      <c r="B10516" s="4"/>
    </row>
    <row r="10517" spans="1:2" x14ac:dyDescent="0.15">
      <c r="A10517" s="4"/>
      <c r="B10517" s="4"/>
    </row>
    <row r="10518" spans="1:2" x14ac:dyDescent="0.15">
      <c r="A10518" s="4"/>
      <c r="B10518" s="4"/>
    </row>
    <row r="10519" spans="1:2" x14ac:dyDescent="0.15">
      <c r="A10519" s="4"/>
      <c r="B10519" s="4"/>
    </row>
    <row r="10520" spans="1:2" x14ac:dyDescent="0.15">
      <c r="A10520" s="4"/>
      <c r="B10520" s="4"/>
    </row>
    <row r="10521" spans="1:2" x14ac:dyDescent="0.15">
      <c r="A10521" s="4"/>
      <c r="B10521" s="4"/>
    </row>
    <row r="10522" spans="1:2" x14ac:dyDescent="0.15">
      <c r="A10522" s="4"/>
      <c r="B10522" s="4"/>
    </row>
    <row r="10523" spans="1:2" x14ac:dyDescent="0.15">
      <c r="A10523" s="4"/>
      <c r="B10523" s="4"/>
    </row>
    <row r="10524" spans="1:2" x14ac:dyDescent="0.15">
      <c r="A10524" s="4"/>
      <c r="B10524" s="4"/>
    </row>
    <row r="10525" spans="1:2" x14ac:dyDescent="0.15">
      <c r="A10525" s="4"/>
      <c r="B10525" s="4"/>
    </row>
    <row r="10526" spans="1:2" x14ac:dyDescent="0.15">
      <c r="A10526" s="4"/>
      <c r="B10526" s="4"/>
    </row>
    <row r="10527" spans="1:2" x14ac:dyDescent="0.15">
      <c r="A10527" s="4"/>
      <c r="B10527" s="4"/>
    </row>
    <row r="10528" spans="1:2" x14ac:dyDescent="0.15">
      <c r="A10528" s="4"/>
      <c r="B10528" s="4"/>
    </row>
    <row r="10529" spans="1:2" x14ac:dyDescent="0.15">
      <c r="A10529" s="4"/>
      <c r="B10529" s="4"/>
    </row>
    <row r="10530" spans="1:2" x14ac:dyDescent="0.15">
      <c r="A10530" s="4"/>
      <c r="B10530" s="4"/>
    </row>
    <row r="10531" spans="1:2" x14ac:dyDescent="0.15">
      <c r="A10531" s="4"/>
      <c r="B10531" s="4"/>
    </row>
    <row r="10532" spans="1:2" x14ac:dyDescent="0.15">
      <c r="A10532" s="4"/>
      <c r="B10532" s="4"/>
    </row>
    <row r="10533" spans="1:2" x14ac:dyDescent="0.15">
      <c r="A10533" s="4"/>
      <c r="B10533" s="4"/>
    </row>
    <row r="10534" spans="1:2" x14ac:dyDescent="0.15">
      <c r="A10534" s="4"/>
      <c r="B10534" s="4"/>
    </row>
    <row r="10535" spans="1:2" x14ac:dyDescent="0.15">
      <c r="A10535" s="4"/>
      <c r="B10535" s="4"/>
    </row>
    <row r="10536" spans="1:2" x14ac:dyDescent="0.15">
      <c r="A10536" s="4"/>
      <c r="B10536" s="4"/>
    </row>
    <row r="10537" spans="1:2" x14ac:dyDescent="0.15">
      <c r="A10537" s="4"/>
      <c r="B10537" s="4"/>
    </row>
    <row r="10538" spans="1:2" x14ac:dyDescent="0.15">
      <c r="A10538" s="4"/>
      <c r="B10538" s="4"/>
    </row>
    <row r="10539" spans="1:2" x14ac:dyDescent="0.15">
      <c r="A10539" s="4"/>
      <c r="B10539" s="4"/>
    </row>
    <row r="10540" spans="1:2" x14ac:dyDescent="0.15">
      <c r="A10540" s="4"/>
      <c r="B10540" s="4"/>
    </row>
    <row r="10541" spans="1:2" x14ac:dyDescent="0.15">
      <c r="A10541" s="4"/>
      <c r="B10541" s="4"/>
    </row>
    <row r="10542" spans="1:2" x14ac:dyDescent="0.15">
      <c r="A10542" s="4"/>
      <c r="B10542" s="4"/>
    </row>
    <row r="10543" spans="1:2" x14ac:dyDescent="0.15">
      <c r="A10543" s="4"/>
      <c r="B10543" s="4"/>
    </row>
    <row r="10544" spans="1:2" x14ac:dyDescent="0.15">
      <c r="A10544" s="4"/>
      <c r="B10544" s="4"/>
    </row>
    <row r="10545" spans="1:2" x14ac:dyDescent="0.15">
      <c r="A10545" s="4"/>
      <c r="B10545" s="4"/>
    </row>
    <row r="10546" spans="1:2" x14ac:dyDescent="0.15">
      <c r="A10546" s="4"/>
      <c r="B10546" s="4"/>
    </row>
    <row r="10547" spans="1:2" x14ac:dyDescent="0.15">
      <c r="A10547" s="4"/>
      <c r="B10547" s="4"/>
    </row>
    <row r="10548" spans="1:2" x14ac:dyDescent="0.15">
      <c r="A10548" s="4"/>
      <c r="B10548" s="4"/>
    </row>
    <row r="10549" spans="1:2" x14ac:dyDescent="0.15">
      <c r="A10549" s="4"/>
      <c r="B10549" s="4"/>
    </row>
    <row r="10550" spans="1:2" x14ac:dyDescent="0.15">
      <c r="A10550" s="4"/>
      <c r="B10550" s="4"/>
    </row>
    <row r="10551" spans="1:2" x14ac:dyDescent="0.15">
      <c r="A10551" s="4"/>
      <c r="B10551" s="4"/>
    </row>
    <row r="10552" spans="1:2" x14ac:dyDescent="0.15">
      <c r="A10552" s="4"/>
      <c r="B10552" s="4"/>
    </row>
    <row r="10553" spans="1:2" x14ac:dyDescent="0.15">
      <c r="A10553" s="4"/>
      <c r="B10553" s="4"/>
    </row>
    <row r="10554" spans="1:2" x14ac:dyDescent="0.15">
      <c r="A10554" s="4"/>
      <c r="B10554" s="4"/>
    </row>
    <row r="10555" spans="1:2" x14ac:dyDescent="0.15">
      <c r="A10555" s="4"/>
      <c r="B10555" s="4"/>
    </row>
    <row r="10556" spans="1:2" x14ac:dyDescent="0.15">
      <c r="A10556" s="4"/>
      <c r="B10556" s="4"/>
    </row>
    <row r="10557" spans="1:2" x14ac:dyDescent="0.15">
      <c r="A10557" s="4"/>
      <c r="B10557" s="4"/>
    </row>
    <row r="10558" spans="1:2" x14ac:dyDescent="0.15">
      <c r="A10558" s="4"/>
      <c r="B10558" s="4"/>
    </row>
    <row r="10559" spans="1:2" x14ac:dyDescent="0.15">
      <c r="A10559" s="4"/>
      <c r="B10559" s="4"/>
    </row>
    <row r="10560" spans="1:2" x14ac:dyDescent="0.15">
      <c r="A10560" s="4"/>
      <c r="B10560" s="4"/>
    </row>
    <row r="10561" spans="1:2" x14ac:dyDescent="0.15">
      <c r="A10561" s="4"/>
      <c r="B10561" s="4"/>
    </row>
    <row r="10562" spans="1:2" x14ac:dyDescent="0.15">
      <c r="A10562" s="4"/>
      <c r="B10562" s="4"/>
    </row>
    <row r="10563" spans="1:2" x14ac:dyDescent="0.15">
      <c r="A10563" s="4"/>
      <c r="B10563" s="4"/>
    </row>
    <row r="10564" spans="1:2" x14ac:dyDescent="0.15">
      <c r="A10564" s="4"/>
      <c r="B10564" s="4"/>
    </row>
    <row r="10565" spans="1:2" x14ac:dyDescent="0.15">
      <c r="A10565" s="4"/>
      <c r="B10565" s="4"/>
    </row>
    <row r="10566" spans="1:2" x14ac:dyDescent="0.15">
      <c r="A10566" s="4"/>
      <c r="B10566" s="4"/>
    </row>
    <row r="10567" spans="1:2" x14ac:dyDescent="0.15">
      <c r="A10567" s="4"/>
      <c r="B10567" s="4"/>
    </row>
    <row r="10568" spans="1:2" x14ac:dyDescent="0.15">
      <c r="A10568" s="4"/>
      <c r="B10568" s="4"/>
    </row>
    <row r="10569" spans="1:2" x14ac:dyDescent="0.15">
      <c r="A10569" s="4"/>
      <c r="B10569" s="4"/>
    </row>
    <row r="10570" spans="1:2" x14ac:dyDescent="0.15">
      <c r="A10570" s="4"/>
      <c r="B10570" s="4"/>
    </row>
    <row r="10571" spans="1:2" x14ac:dyDescent="0.15">
      <c r="A10571" s="4"/>
      <c r="B10571" s="4"/>
    </row>
    <row r="10572" spans="1:2" x14ac:dyDescent="0.15">
      <c r="A10572" s="4"/>
      <c r="B10572" s="4"/>
    </row>
    <row r="10573" spans="1:2" x14ac:dyDescent="0.15">
      <c r="A10573" s="4"/>
      <c r="B10573" s="4"/>
    </row>
    <row r="10574" spans="1:2" x14ac:dyDescent="0.15">
      <c r="A10574" s="4"/>
      <c r="B10574" s="4"/>
    </row>
    <row r="10575" spans="1:2" x14ac:dyDescent="0.15">
      <c r="A10575" s="4"/>
      <c r="B10575" s="4"/>
    </row>
    <row r="10576" spans="1:2" x14ac:dyDescent="0.15">
      <c r="A10576" s="4"/>
      <c r="B10576" s="4"/>
    </row>
    <row r="10577" spans="1:2" x14ac:dyDescent="0.15">
      <c r="A10577" s="4"/>
      <c r="B10577" s="4"/>
    </row>
    <row r="10578" spans="1:2" x14ac:dyDescent="0.15">
      <c r="A10578" s="4"/>
      <c r="B10578" s="4"/>
    </row>
    <row r="10579" spans="1:2" x14ac:dyDescent="0.15">
      <c r="A10579" s="4"/>
      <c r="B10579" s="4"/>
    </row>
    <row r="10580" spans="1:2" x14ac:dyDescent="0.15">
      <c r="A10580" s="4"/>
      <c r="B10580" s="4"/>
    </row>
    <row r="10581" spans="1:2" x14ac:dyDescent="0.15">
      <c r="A10581" s="4"/>
      <c r="B10581" s="4"/>
    </row>
    <row r="10582" spans="1:2" x14ac:dyDescent="0.15">
      <c r="A10582" s="4"/>
      <c r="B10582" s="4"/>
    </row>
    <row r="10583" spans="1:2" x14ac:dyDescent="0.15">
      <c r="A10583" s="4"/>
      <c r="B10583" s="4"/>
    </row>
    <row r="10584" spans="1:2" x14ac:dyDescent="0.15">
      <c r="A10584" s="4"/>
      <c r="B10584" s="4"/>
    </row>
    <row r="10585" spans="1:2" x14ac:dyDescent="0.15">
      <c r="A10585" s="4"/>
      <c r="B10585" s="4"/>
    </row>
    <row r="10586" spans="1:2" x14ac:dyDescent="0.15">
      <c r="A10586" s="4"/>
      <c r="B10586" s="4"/>
    </row>
    <row r="10587" spans="1:2" x14ac:dyDescent="0.15">
      <c r="A10587" s="4"/>
      <c r="B10587" s="4"/>
    </row>
    <row r="10588" spans="1:2" x14ac:dyDescent="0.15">
      <c r="A10588" s="4"/>
      <c r="B10588" s="4"/>
    </row>
    <row r="10589" spans="1:2" x14ac:dyDescent="0.15">
      <c r="A10589" s="4"/>
      <c r="B10589" s="4"/>
    </row>
    <row r="10590" spans="1:2" x14ac:dyDescent="0.15">
      <c r="A10590" s="4"/>
      <c r="B10590" s="4"/>
    </row>
    <row r="10591" spans="1:2" x14ac:dyDescent="0.15">
      <c r="A10591" s="4"/>
      <c r="B10591" s="4"/>
    </row>
    <row r="10592" spans="1:2" x14ac:dyDescent="0.15">
      <c r="A10592" s="4"/>
      <c r="B10592" s="4"/>
    </row>
    <row r="10593" spans="1:2" x14ac:dyDescent="0.15">
      <c r="A10593" s="4"/>
      <c r="B10593" s="4"/>
    </row>
    <row r="10594" spans="1:2" x14ac:dyDescent="0.15">
      <c r="A10594" s="4"/>
      <c r="B10594" s="4"/>
    </row>
    <row r="10595" spans="1:2" x14ac:dyDescent="0.15">
      <c r="A10595" s="4"/>
      <c r="B10595" s="4"/>
    </row>
    <row r="10596" spans="1:2" x14ac:dyDescent="0.15">
      <c r="A10596" s="4"/>
      <c r="B10596" s="4"/>
    </row>
    <row r="10597" spans="1:2" x14ac:dyDescent="0.15">
      <c r="A10597" s="4"/>
      <c r="B10597" s="4"/>
    </row>
    <row r="10598" spans="1:2" x14ac:dyDescent="0.15">
      <c r="A10598" s="4"/>
      <c r="B10598" s="4"/>
    </row>
    <row r="10599" spans="1:2" x14ac:dyDescent="0.15">
      <c r="A10599" s="4"/>
      <c r="B10599" s="4"/>
    </row>
    <row r="10600" spans="1:2" x14ac:dyDescent="0.15">
      <c r="A10600" s="4"/>
      <c r="B10600" s="4"/>
    </row>
    <row r="10601" spans="1:2" x14ac:dyDescent="0.15">
      <c r="A10601" s="4"/>
      <c r="B10601" s="4"/>
    </row>
    <row r="10602" spans="1:2" x14ac:dyDescent="0.15">
      <c r="A10602" s="4"/>
      <c r="B10602" s="4"/>
    </row>
    <row r="10603" spans="1:2" x14ac:dyDescent="0.15">
      <c r="A10603" s="4"/>
      <c r="B10603" s="4"/>
    </row>
    <row r="10604" spans="1:2" x14ac:dyDescent="0.15">
      <c r="A10604" s="4"/>
      <c r="B10604" s="4"/>
    </row>
    <row r="10605" spans="1:2" x14ac:dyDescent="0.15">
      <c r="A10605" s="4"/>
      <c r="B10605" s="4"/>
    </row>
    <row r="10606" spans="1:2" x14ac:dyDescent="0.15">
      <c r="A10606" s="4"/>
      <c r="B10606" s="4"/>
    </row>
    <row r="10607" spans="1:2" x14ac:dyDescent="0.15">
      <c r="A10607" s="4"/>
      <c r="B10607" s="4"/>
    </row>
    <row r="10608" spans="1:2" x14ac:dyDescent="0.15">
      <c r="A10608" s="4"/>
      <c r="B10608" s="4"/>
    </row>
    <row r="10609" spans="1:2" x14ac:dyDescent="0.15">
      <c r="A10609" s="4"/>
      <c r="B10609" s="4"/>
    </row>
    <row r="10610" spans="1:2" x14ac:dyDescent="0.15">
      <c r="A10610" s="4"/>
      <c r="B10610" s="4"/>
    </row>
    <row r="10611" spans="1:2" x14ac:dyDescent="0.15">
      <c r="A10611" s="4"/>
      <c r="B10611" s="4"/>
    </row>
    <row r="10612" spans="1:2" x14ac:dyDescent="0.15">
      <c r="A10612" s="4"/>
      <c r="B10612" s="4"/>
    </row>
    <row r="10613" spans="1:2" x14ac:dyDescent="0.15">
      <c r="A10613" s="4"/>
      <c r="B10613" s="4"/>
    </row>
    <row r="10614" spans="1:2" x14ac:dyDescent="0.15">
      <c r="A10614" s="4"/>
      <c r="B10614" s="4"/>
    </row>
    <row r="10615" spans="1:2" x14ac:dyDescent="0.15">
      <c r="A10615" s="4"/>
      <c r="B10615" s="4"/>
    </row>
    <row r="10616" spans="1:2" x14ac:dyDescent="0.15">
      <c r="A10616" s="4"/>
      <c r="B10616" s="4"/>
    </row>
    <row r="10617" spans="1:2" x14ac:dyDescent="0.15">
      <c r="A10617" s="4"/>
      <c r="B10617" s="4"/>
    </row>
    <row r="10618" spans="1:2" x14ac:dyDescent="0.15">
      <c r="A10618" s="4"/>
      <c r="B10618" s="4"/>
    </row>
    <row r="10619" spans="1:2" x14ac:dyDescent="0.15">
      <c r="A10619" s="4"/>
      <c r="B10619" s="4"/>
    </row>
    <row r="10620" spans="1:2" x14ac:dyDescent="0.15">
      <c r="A10620" s="4"/>
      <c r="B10620" s="4"/>
    </row>
    <row r="10621" spans="1:2" x14ac:dyDescent="0.15">
      <c r="A10621" s="4"/>
      <c r="B10621" s="4"/>
    </row>
    <row r="10622" spans="1:2" x14ac:dyDescent="0.15">
      <c r="A10622" s="4"/>
      <c r="B10622" s="4"/>
    </row>
    <row r="10623" spans="1:2" x14ac:dyDescent="0.15">
      <c r="A10623" s="4"/>
      <c r="B10623" s="4"/>
    </row>
    <row r="10624" spans="1:2" x14ac:dyDescent="0.15">
      <c r="A10624" s="4"/>
      <c r="B10624" s="4"/>
    </row>
    <row r="10625" spans="1:2" x14ac:dyDescent="0.15">
      <c r="A10625" s="4"/>
      <c r="B10625" s="4"/>
    </row>
    <row r="10626" spans="1:2" x14ac:dyDescent="0.15">
      <c r="A10626" s="4"/>
      <c r="B10626" s="4"/>
    </row>
    <row r="10627" spans="1:2" x14ac:dyDescent="0.15">
      <c r="A10627" s="4"/>
      <c r="B10627" s="4"/>
    </row>
    <row r="10628" spans="1:2" x14ac:dyDescent="0.15">
      <c r="A10628" s="4"/>
      <c r="B10628" s="4"/>
    </row>
    <row r="10629" spans="1:2" x14ac:dyDescent="0.15">
      <c r="A10629" s="4"/>
      <c r="B10629" s="4"/>
    </row>
    <row r="10630" spans="1:2" x14ac:dyDescent="0.15">
      <c r="A10630" s="4"/>
      <c r="B10630" s="4"/>
    </row>
    <row r="10631" spans="1:2" x14ac:dyDescent="0.15">
      <c r="A10631" s="4"/>
      <c r="B10631" s="4"/>
    </row>
    <row r="10632" spans="1:2" x14ac:dyDescent="0.15">
      <c r="A10632" s="4"/>
      <c r="B10632" s="4"/>
    </row>
    <row r="10633" spans="1:2" x14ac:dyDescent="0.15">
      <c r="A10633" s="4"/>
      <c r="B10633" s="4"/>
    </row>
    <row r="10634" spans="1:2" x14ac:dyDescent="0.15">
      <c r="A10634" s="4"/>
      <c r="B10634" s="4"/>
    </row>
    <row r="10635" spans="1:2" x14ac:dyDescent="0.15">
      <c r="A10635" s="4"/>
      <c r="B10635" s="4"/>
    </row>
    <row r="10636" spans="1:2" x14ac:dyDescent="0.15">
      <c r="A10636" s="4"/>
      <c r="B10636" s="4"/>
    </row>
    <row r="10637" spans="1:2" x14ac:dyDescent="0.15">
      <c r="A10637" s="4"/>
      <c r="B10637" s="4"/>
    </row>
    <row r="10638" spans="1:2" x14ac:dyDescent="0.15">
      <c r="A10638" s="4"/>
      <c r="B10638" s="4"/>
    </row>
    <row r="10639" spans="1:2" x14ac:dyDescent="0.15">
      <c r="A10639" s="4"/>
      <c r="B10639" s="4"/>
    </row>
    <row r="10640" spans="1:2" x14ac:dyDescent="0.15">
      <c r="A10640" s="4"/>
      <c r="B10640" s="4"/>
    </row>
    <row r="10641" spans="1:2" x14ac:dyDescent="0.15">
      <c r="A10641" s="4"/>
      <c r="B10641" s="4"/>
    </row>
    <row r="10642" spans="1:2" x14ac:dyDescent="0.15">
      <c r="A10642" s="4"/>
      <c r="B10642" s="4"/>
    </row>
    <row r="10643" spans="1:2" x14ac:dyDescent="0.15">
      <c r="A10643" s="4"/>
      <c r="B10643" s="4"/>
    </row>
    <row r="10644" spans="1:2" x14ac:dyDescent="0.15">
      <c r="A10644" s="4"/>
      <c r="B10644" s="4"/>
    </row>
    <row r="10645" spans="1:2" x14ac:dyDescent="0.15">
      <c r="A10645" s="4"/>
      <c r="B10645" s="4"/>
    </row>
    <row r="10646" spans="1:2" x14ac:dyDescent="0.15">
      <c r="A10646" s="4"/>
      <c r="B10646" s="4"/>
    </row>
    <row r="10647" spans="1:2" x14ac:dyDescent="0.15">
      <c r="A10647" s="4"/>
      <c r="B10647" s="4"/>
    </row>
    <row r="10648" spans="1:2" x14ac:dyDescent="0.15">
      <c r="A10648" s="4"/>
      <c r="B10648" s="4"/>
    </row>
    <row r="10649" spans="1:2" x14ac:dyDescent="0.15">
      <c r="A10649" s="4"/>
      <c r="B10649" s="4"/>
    </row>
    <row r="10650" spans="1:2" x14ac:dyDescent="0.15">
      <c r="A10650" s="4"/>
      <c r="B10650" s="4"/>
    </row>
    <row r="10651" spans="1:2" x14ac:dyDescent="0.15">
      <c r="A10651" s="4"/>
      <c r="B10651" s="4"/>
    </row>
    <row r="10652" spans="1:2" x14ac:dyDescent="0.15">
      <c r="A10652" s="4"/>
      <c r="B10652" s="4"/>
    </row>
    <row r="10653" spans="1:2" x14ac:dyDescent="0.15">
      <c r="A10653" s="4"/>
      <c r="B10653" s="4"/>
    </row>
    <row r="10654" spans="1:2" x14ac:dyDescent="0.15">
      <c r="A10654" s="4"/>
      <c r="B10654" s="4"/>
    </row>
    <row r="10655" spans="1:2" x14ac:dyDescent="0.15">
      <c r="A10655" s="4"/>
      <c r="B10655" s="4"/>
    </row>
    <row r="10656" spans="1:2" x14ac:dyDescent="0.15">
      <c r="A10656" s="4"/>
      <c r="B10656" s="4"/>
    </row>
    <row r="10657" spans="1:2" x14ac:dyDescent="0.15">
      <c r="A10657" s="4"/>
      <c r="B10657" s="4"/>
    </row>
    <row r="10658" spans="1:2" x14ac:dyDescent="0.15">
      <c r="A10658" s="4"/>
      <c r="B10658" s="4"/>
    </row>
    <row r="10659" spans="1:2" x14ac:dyDescent="0.15">
      <c r="A10659" s="4"/>
      <c r="B10659" s="4"/>
    </row>
    <row r="10660" spans="1:2" x14ac:dyDescent="0.15">
      <c r="A10660" s="4"/>
      <c r="B10660" s="4"/>
    </row>
    <row r="10661" spans="1:2" x14ac:dyDescent="0.15">
      <c r="A10661" s="4"/>
      <c r="B10661" s="4"/>
    </row>
    <row r="10662" spans="1:2" x14ac:dyDescent="0.15">
      <c r="A10662" s="4"/>
      <c r="B10662" s="4"/>
    </row>
    <row r="10663" spans="1:2" x14ac:dyDescent="0.15">
      <c r="A10663" s="4"/>
      <c r="B10663" s="4"/>
    </row>
    <row r="10664" spans="1:2" x14ac:dyDescent="0.15">
      <c r="A10664" s="4"/>
      <c r="B10664" s="4"/>
    </row>
    <row r="10665" spans="1:2" x14ac:dyDescent="0.15">
      <c r="A10665" s="4"/>
      <c r="B10665" s="4"/>
    </row>
    <row r="10666" spans="1:2" x14ac:dyDescent="0.15">
      <c r="A10666" s="4"/>
      <c r="B10666" s="4"/>
    </row>
    <row r="10667" spans="1:2" x14ac:dyDescent="0.15">
      <c r="A10667" s="4"/>
      <c r="B10667" s="4"/>
    </row>
    <row r="10668" spans="1:2" x14ac:dyDescent="0.15">
      <c r="A10668" s="4"/>
      <c r="B10668" s="4"/>
    </row>
    <row r="10669" spans="1:2" x14ac:dyDescent="0.15">
      <c r="A10669" s="4"/>
      <c r="B10669" s="4"/>
    </row>
    <row r="10670" spans="1:2" x14ac:dyDescent="0.15">
      <c r="A10670" s="4"/>
      <c r="B10670" s="4"/>
    </row>
    <row r="10671" spans="1:2" x14ac:dyDescent="0.15">
      <c r="A10671" s="4"/>
      <c r="B10671" s="4"/>
    </row>
    <row r="10672" spans="1:2" x14ac:dyDescent="0.15">
      <c r="A10672" s="4"/>
      <c r="B10672" s="4"/>
    </row>
    <row r="10673" spans="1:2" x14ac:dyDescent="0.15">
      <c r="A10673" s="4"/>
      <c r="B10673" s="4"/>
    </row>
    <row r="10674" spans="1:2" x14ac:dyDescent="0.15">
      <c r="A10674" s="4"/>
      <c r="B10674" s="4"/>
    </row>
    <row r="10675" spans="1:2" x14ac:dyDescent="0.15">
      <c r="A10675" s="4"/>
      <c r="B10675" s="4"/>
    </row>
    <row r="10676" spans="1:2" x14ac:dyDescent="0.15">
      <c r="A10676" s="4"/>
      <c r="B10676" s="4"/>
    </row>
    <row r="10677" spans="1:2" x14ac:dyDescent="0.15">
      <c r="A10677" s="4"/>
      <c r="B10677" s="4"/>
    </row>
    <row r="10678" spans="1:2" x14ac:dyDescent="0.15">
      <c r="A10678" s="4"/>
      <c r="B10678" s="4"/>
    </row>
    <row r="10679" spans="1:2" x14ac:dyDescent="0.15">
      <c r="A10679" s="4"/>
      <c r="B10679" s="4"/>
    </row>
    <row r="10680" spans="1:2" x14ac:dyDescent="0.15">
      <c r="A10680" s="4"/>
      <c r="B10680" s="4"/>
    </row>
    <row r="10681" spans="1:2" x14ac:dyDescent="0.15">
      <c r="A10681" s="4"/>
      <c r="B10681" s="4"/>
    </row>
    <row r="10682" spans="1:2" x14ac:dyDescent="0.15">
      <c r="A10682" s="4"/>
      <c r="B10682" s="4"/>
    </row>
    <row r="10683" spans="1:2" x14ac:dyDescent="0.15">
      <c r="A10683" s="4"/>
      <c r="B10683" s="4"/>
    </row>
    <row r="10684" spans="1:2" x14ac:dyDescent="0.15">
      <c r="A10684" s="4"/>
      <c r="B10684" s="4"/>
    </row>
    <row r="10685" spans="1:2" x14ac:dyDescent="0.15">
      <c r="A10685" s="4"/>
      <c r="B10685" s="4"/>
    </row>
    <row r="10686" spans="1:2" x14ac:dyDescent="0.15">
      <c r="A10686" s="4"/>
      <c r="B10686" s="4"/>
    </row>
    <row r="10687" spans="1:2" x14ac:dyDescent="0.15">
      <c r="A10687" s="4"/>
      <c r="B10687" s="4"/>
    </row>
    <row r="10688" spans="1:2" x14ac:dyDescent="0.15">
      <c r="A10688" s="4"/>
      <c r="B10688" s="4"/>
    </row>
    <row r="10689" spans="1:2" x14ac:dyDescent="0.15">
      <c r="A10689" s="4"/>
      <c r="B10689" s="4"/>
    </row>
    <row r="10690" spans="1:2" x14ac:dyDescent="0.15">
      <c r="A10690" s="4"/>
      <c r="B10690" s="4"/>
    </row>
    <row r="10691" spans="1:2" x14ac:dyDescent="0.15">
      <c r="A10691" s="4"/>
      <c r="B10691" s="4"/>
    </row>
    <row r="10692" spans="1:2" x14ac:dyDescent="0.15">
      <c r="A10692" s="4"/>
      <c r="B10692" s="4"/>
    </row>
    <row r="10693" spans="1:2" x14ac:dyDescent="0.15">
      <c r="A10693" s="4"/>
      <c r="B10693" s="4"/>
    </row>
    <row r="10694" spans="1:2" x14ac:dyDescent="0.15">
      <c r="A10694" s="4"/>
      <c r="B10694" s="4"/>
    </row>
    <row r="10695" spans="1:2" x14ac:dyDescent="0.15">
      <c r="A10695" s="4"/>
      <c r="B10695" s="4"/>
    </row>
    <row r="10696" spans="1:2" x14ac:dyDescent="0.15">
      <c r="A10696" s="4"/>
      <c r="B10696" s="4"/>
    </row>
    <row r="10697" spans="1:2" x14ac:dyDescent="0.15">
      <c r="A10697" s="4"/>
      <c r="B10697" s="4"/>
    </row>
    <row r="10698" spans="1:2" x14ac:dyDescent="0.15">
      <c r="A10698" s="4"/>
      <c r="B10698" s="4"/>
    </row>
    <row r="10699" spans="1:2" x14ac:dyDescent="0.15">
      <c r="A10699" s="4"/>
      <c r="B10699" s="4"/>
    </row>
    <row r="10700" spans="1:2" x14ac:dyDescent="0.15">
      <c r="A10700" s="4"/>
      <c r="B10700" s="4"/>
    </row>
    <row r="10701" spans="1:2" x14ac:dyDescent="0.15">
      <c r="A10701" s="4"/>
      <c r="B10701" s="4"/>
    </row>
    <row r="10702" spans="1:2" x14ac:dyDescent="0.15">
      <c r="A10702" s="4"/>
      <c r="B10702" s="4"/>
    </row>
    <row r="10703" spans="1:2" x14ac:dyDescent="0.15">
      <c r="A10703" s="4"/>
      <c r="B10703" s="4"/>
    </row>
    <row r="10704" spans="1:2" x14ac:dyDescent="0.15">
      <c r="A10704" s="4"/>
      <c r="B10704" s="4"/>
    </row>
    <row r="10705" spans="1:2" x14ac:dyDescent="0.15">
      <c r="A10705" s="4"/>
      <c r="B10705" s="4"/>
    </row>
    <row r="10706" spans="1:2" x14ac:dyDescent="0.15">
      <c r="A10706" s="4"/>
      <c r="B10706" s="4"/>
    </row>
    <row r="10707" spans="1:2" x14ac:dyDescent="0.15">
      <c r="A10707" s="4"/>
      <c r="B10707" s="4"/>
    </row>
    <row r="10708" spans="1:2" x14ac:dyDescent="0.15">
      <c r="A10708" s="4"/>
      <c r="B10708" s="4"/>
    </row>
    <row r="10709" spans="1:2" x14ac:dyDescent="0.15">
      <c r="A10709" s="4"/>
      <c r="B10709" s="4"/>
    </row>
    <row r="10710" spans="1:2" x14ac:dyDescent="0.15">
      <c r="A10710" s="4"/>
      <c r="B10710" s="4"/>
    </row>
    <row r="10711" spans="1:2" x14ac:dyDescent="0.15">
      <c r="A10711" s="4"/>
      <c r="B10711" s="4"/>
    </row>
    <row r="10712" spans="1:2" x14ac:dyDescent="0.15">
      <c r="A10712" s="4"/>
      <c r="B10712" s="4"/>
    </row>
    <row r="10713" spans="1:2" x14ac:dyDescent="0.15">
      <c r="A10713" s="4"/>
      <c r="B10713" s="4"/>
    </row>
    <row r="10714" spans="1:2" x14ac:dyDescent="0.15">
      <c r="A10714" s="4"/>
      <c r="B10714" s="4"/>
    </row>
    <row r="10715" spans="1:2" x14ac:dyDescent="0.15">
      <c r="A10715" s="4"/>
      <c r="B10715" s="4"/>
    </row>
    <row r="10716" spans="1:2" x14ac:dyDescent="0.15">
      <c r="A10716" s="4"/>
      <c r="B10716" s="4"/>
    </row>
    <row r="10717" spans="1:2" x14ac:dyDescent="0.15">
      <c r="A10717" s="4"/>
      <c r="B10717" s="4"/>
    </row>
    <row r="10718" spans="1:2" x14ac:dyDescent="0.15">
      <c r="A10718" s="4"/>
      <c r="B10718" s="4"/>
    </row>
    <row r="10719" spans="1:2" x14ac:dyDescent="0.15">
      <c r="A10719" s="4"/>
      <c r="B10719" s="4"/>
    </row>
    <row r="10720" spans="1:2" x14ac:dyDescent="0.15">
      <c r="A10720" s="4"/>
      <c r="B10720" s="4"/>
    </row>
    <row r="10721" spans="1:2" x14ac:dyDescent="0.15">
      <c r="A10721" s="4"/>
      <c r="B10721" s="4"/>
    </row>
    <row r="10722" spans="1:2" x14ac:dyDescent="0.15">
      <c r="A10722" s="4"/>
      <c r="B10722" s="4"/>
    </row>
    <row r="10723" spans="1:2" x14ac:dyDescent="0.15">
      <c r="A10723" s="4"/>
      <c r="B10723" s="4"/>
    </row>
    <row r="10724" spans="1:2" x14ac:dyDescent="0.15">
      <c r="A10724" s="4"/>
      <c r="B10724" s="4"/>
    </row>
    <row r="10725" spans="1:2" x14ac:dyDescent="0.15">
      <c r="A10725" s="4"/>
      <c r="B10725" s="4"/>
    </row>
    <row r="10726" spans="1:2" x14ac:dyDescent="0.15">
      <c r="A10726" s="4"/>
      <c r="B10726" s="4"/>
    </row>
    <row r="10727" spans="1:2" x14ac:dyDescent="0.15">
      <c r="A10727" s="4"/>
      <c r="B10727" s="4"/>
    </row>
    <row r="10728" spans="1:2" x14ac:dyDescent="0.15">
      <c r="A10728" s="4"/>
      <c r="B10728" s="4"/>
    </row>
    <row r="10729" spans="1:2" x14ac:dyDescent="0.15">
      <c r="A10729" s="4"/>
      <c r="B10729" s="4"/>
    </row>
    <row r="10730" spans="1:2" x14ac:dyDescent="0.15">
      <c r="A10730" s="4"/>
      <c r="B10730" s="4"/>
    </row>
    <row r="10731" spans="1:2" x14ac:dyDescent="0.15">
      <c r="A10731" s="4"/>
      <c r="B10731" s="4"/>
    </row>
    <row r="10732" spans="1:2" x14ac:dyDescent="0.15">
      <c r="A10732" s="4"/>
      <c r="B10732" s="4"/>
    </row>
    <row r="10733" spans="1:2" x14ac:dyDescent="0.15">
      <c r="A10733" s="4"/>
      <c r="B10733" s="4"/>
    </row>
    <row r="10734" spans="1:2" x14ac:dyDescent="0.15">
      <c r="A10734" s="4"/>
      <c r="B10734" s="4"/>
    </row>
    <row r="10735" spans="1:2" x14ac:dyDescent="0.15">
      <c r="A10735" s="4"/>
      <c r="B10735" s="4"/>
    </row>
    <row r="10736" spans="1:2" x14ac:dyDescent="0.15">
      <c r="A10736" s="4"/>
      <c r="B10736" s="4"/>
    </row>
    <row r="10737" spans="1:2" x14ac:dyDescent="0.15">
      <c r="A10737" s="4"/>
      <c r="B10737" s="4"/>
    </row>
    <row r="10738" spans="1:2" x14ac:dyDescent="0.15">
      <c r="A10738" s="4"/>
      <c r="B10738" s="4"/>
    </row>
    <row r="10739" spans="1:2" x14ac:dyDescent="0.15">
      <c r="A10739" s="4"/>
      <c r="B10739" s="4"/>
    </row>
    <row r="10740" spans="1:2" x14ac:dyDescent="0.15">
      <c r="A10740" s="4"/>
      <c r="B10740" s="4"/>
    </row>
    <row r="10741" spans="1:2" x14ac:dyDescent="0.15">
      <c r="A10741" s="4"/>
      <c r="B10741" s="4"/>
    </row>
    <row r="10742" spans="1:2" x14ac:dyDescent="0.15">
      <c r="A10742" s="4"/>
      <c r="B10742" s="4"/>
    </row>
    <row r="10743" spans="1:2" x14ac:dyDescent="0.15">
      <c r="A10743" s="4"/>
      <c r="B10743" s="4"/>
    </row>
    <row r="10744" spans="1:2" x14ac:dyDescent="0.15">
      <c r="A10744" s="4"/>
      <c r="B10744" s="4"/>
    </row>
    <row r="10745" spans="1:2" x14ac:dyDescent="0.15">
      <c r="A10745" s="4"/>
      <c r="B10745" s="4"/>
    </row>
    <row r="10746" spans="1:2" x14ac:dyDescent="0.15">
      <c r="A10746" s="4"/>
      <c r="B10746" s="4"/>
    </row>
    <row r="10747" spans="1:2" x14ac:dyDescent="0.15">
      <c r="A10747" s="4"/>
      <c r="B10747" s="4"/>
    </row>
    <row r="10748" spans="1:2" x14ac:dyDescent="0.15">
      <c r="A10748" s="4"/>
      <c r="B10748" s="4"/>
    </row>
    <row r="10749" spans="1:2" x14ac:dyDescent="0.15">
      <c r="A10749" s="4"/>
      <c r="B10749" s="4"/>
    </row>
    <row r="10750" spans="1:2" x14ac:dyDescent="0.15">
      <c r="A10750" s="4"/>
      <c r="B10750" s="4"/>
    </row>
    <row r="10751" spans="1:2" x14ac:dyDescent="0.15">
      <c r="A10751" s="4"/>
      <c r="B10751" s="4"/>
    </row>
    <row r="10752" spans="1:2" x14ac:dyDescent="0.15">
      <c r="A10752" s="4"/>
      <c r="B10752" s="4"/>
    </row>
    <row r="10753" spans="1:2" x14ac:dyDescent="0.15">
      <c r="A10753" s="4"/>
      <c r="B10753" s="4"/>
    </row>
    <row r="10754" spans="1:2" x14ac:dyDescent="0.15">
      <c r="A10754" s="4"/>
      <c r="B10754" s="4"/>
    </row>
    <row r="10755" spans="1:2" x14ac:dyDescent="0.15">
      <c r="A10755" s="4"/>
      <c r="B10755" s="4"/>
    </row>
    <row r="10756" spans="1:2" x14ac:dyDescent="0.15">
      <c r="A10756" s="4"/>
      <c r="B10756" s="4"/>
    </row>
    <row r="10757" spans="1:2" x14ac:dyDescent="0.15">
      <c r="A10757" s="4"/>
      <c r="B10757" s="4"/>
    </row>
    <row r="10758" spans="1:2" x14ac:dyDescent="0.15">
      <c r="A10758" s="4"/>
      <c r="B10758" s="4"/>
    </row>
    <row r="10759" spans="1:2" x14ac:dyDescent="0.15">
      <c r="A10759" s="4"/>
      <c r="B10759" s="4"/>
    </row>
    <row r="10760" spans="1:2" x14ac:dyDescent="0.15">
      <c r="A10760" s="4"/>
      <c r="B10760" s="4"/>
    </row>
    <row r="10761" spans="1:2" x14ac:dyDescent="0.15">
      <c r="A10761" s="4"/>
      <c r="B10761" s="4"/>
    </row>
    <row r="10762" spans="1:2" x14ac:dyDescent="0.15">
      <c r="A10762" s="4"/>
      <c r="B10762" s="4"/>
    </row>
    <row r="10763" spans="1:2" x14ac:dyDescent="0.15">
      <c r="A10763" s="4"/>
      <c r="B10763" s="4"/>
    </row>
    <row r="10764" spans="1:2" x14ac:dyDescent="0.15">
      <c r="A10764" s="4"/>
      <c r="B10764" s="4"/>
    </row>
    <row r="10765" spans="1:2" x14ac:dyDescent="0.15">
      <c r="A10765" s="4"/>
      <c r="B10765" s="4"/>
    </row>
    <row r="10766" spans="1:2" x14ac:dyDescent="0.15">
      <c r="A10766" s="4"/>
      <c r="B10766" s="4"/>
    </row>
    <row r="10767" spans="1:2" x14ac:dyDescent="0.15">
      <c r="A10767" s="4"/>
      <c r="B10767" s="4"/>
    </row>
    <row r="10768" spans="1:2" x14ac:dyDescent="0.15">
      <c r="A10768" s="4"/>
      <c r="B10768" s="4"/>
    </row>
    <row r="10769" spans="1:2" x14ac:dyDescent="0.15">
      <c r="A10769" s="4"/>
      <c r="B10769" s="4"/>
    </row>
    <row r="10770" spans="1:2" x14ac:dyDescent="0.15">
      <c r="A10770" s="4"/>
      <c r="B10770" s="4"/>
    </row>
    <row r="10771" spans="1:2" x14ac:dyDescent="0.15">
      <c r="A10771" s="4"/>
      <c r="B10771" s="4"/>
    </row>
    <row r="10772" spans="1:2" x14ac:dyDescent="0.15">
      <c r="A10772" s="4"/>
      <c r="B10772" s="4"/>
    </row>
    <row r="10773" spans="1:2" x14ac:dyDescent="0.15">
      <c r="A10773" s="4"/>
      <c r="B10773" s="4"/>
    </row>
    <row r="10774" spans="1:2" x14ac:dyDescent="0.15">
      <c r="A10774" s="4"/>
      <c r="B10774" s="4"/>
    </row>
    <row r="10775" spans="1:2" x14ac:dyDescent="0.15">
      <c r="A10775" s="4"/>
      <c r="B10775" s="4"/>
    </row>
    <row r="10776" spans="1:2" x14ac:dyDescent="0.15">
      <c r="A10776" s="4"/>
      <c r="B10776" s="4"/>
    </row>
    <row r="10777" spans="1:2" x14ac:dyDescent="0.15">
      <c r="A10777" s="4"/>
      <c r="B10777" s="4"/>
    </row>
    <row r="10778" spans="1:2" x14ac:dyDescent="0.15">
      <c r="A10778" s="4"/>
      <c r="B10778" s="4"/>
    </row>
    <row r="10779" spans="1:2" x14ac:dyDescent="0.15">
      <c r="A10779" s="4"/>
      <c r="B10779" s="4"/>
    </row>
    <row r="10780" spans="1:2" x14ac:dyDescent="0.15">
      <c r="A10780" s="4"/>
      <c r="B10780" s="4"/>
    </row>
    <row r="10781" spans="1:2" x14ac:dyDescent="0.15">
      <c r="A10781" s="4"/>
      <c r="B10781" s="4"/>
    </row>
    <row r="10782" spans="1:2" x14ac:dyDescent="0.15">
      <c r="A10782" s="4"/>
      <c r="B10782" s="4"/>
    </row>
    <row r="10783" spans="1:2" x14ac:dyDescent="0.15">
      <c r="A10783" s="4"/>
      <c r="B10783" s="4"/>
    </row>
    <row r="10784" spans="1:2" x14ac:dyDescent="0.15">
      <c r="A10784" s="4"/>
      <c r="B10784" s="4"/>
    </row>
    <row r="10785" spans="1:2" x14ac:dyDescent="0.15">
      <c r="A10785" s="4"/>
      <c r="B10785" s="4"/>
    </row>
    <row r="10786" spans="1:2" x14ac:dyDescent="0.15">
      <c r="A10786" s="4"/>
      <c r="B10786" s="4"/>
    </row>
    <row r="10787" spans="1:2" x14ac:dyDescent="0.15">
      <c r="A10787" s="4"/>
      <c r="B10787" s="4"/>
    </row>
    <row r="10788" spans="1:2" x14ac:dyDescent="0.15">
      <c r="A10788" s="4"/>
      <c r="B10788" s="4"/>
    </row>
    <row r="10789" spans="1:2" x14ac:dyDescent="0.15">
      <c r="A10789" s="4"/>
      <c r="B10789" s="4"/>
    </row>
    <row r="10790" spans="1:2" x14ac:dyDescent="0.15">
      <c r="A10790" s="4"/>
      <c r="B10790" s="4"/>
    </row>
    <row r="10791" spans="1:2" x14ac:dyDescent="0.15">
      <c r="A10791" s="4"/>
      <c r="B10791" s="4"/>
    </row>
    <row r="10792" spans="1:2" x14ac:dyDescent="0.15">
      <c r="A10792" s="4"/>
      <c r="B10792" s="4"/>
    </row>
    <row r="10793" spans="1:2" x14ac:dyDescent="0.15">
      <c r="A10793" s="4"/>
      <c r="B10793" s="4"/>
    </row>
    <row r="10794" spans="1:2" x14ac:dyDescent="0.15">
      <c r="A10794" s="4"/>
      <c r="B10794" s="4"/>
    </row>
    <row r="10795" spans="1:2" x14ac:dyDescent="0.15">
      <c r="A10795" s="4"/>
      <c r="B10795" s="4"/>
    </row>
    <row r="10796" spans="1:2" x14ac:dyDescent="0.15">
      <c r="A10796" s="4"/>
      <c r="B10796" s="4"/>
    </row>
    <row r="10797" spans="1:2" x14ac:dyDescent="0.15">
      <c r="A10797" s="4"/>
      <c r="B10797" s="4"/>
    </row>
    <row r="10798" spans="1:2" x14ac:dyDescent="0.15">
      <c r="A10798" s="4"/>
      <c r="B10798" s="4"/>
    </row>
    <row r="10799" spans="1:2" x14ac:dyDescent="0.15">
      <c r="A10799" s="4"/>
      <c r="B10799" s="4"/>
    </row>
    <row r="10800" spans="1:2" x14ac:dyDescent="0.15">
      <c r="A10800" s="4"/>
      <c r="B10800" s="4"/>
    </row>
    <row r="10801" spans="1:2" x14ac:dyDescent="0.15">
      <c r="A10801" s="4"/>
      <c r="B10801" s="4"/>
    </row>
    <row r="10802" spans="1:2" x14ac:dyDescent="0.15">
      <c r="A10802" s="4"/>
      <c r="B10802" s="4"/>
    </row>
    <row r="10803" spans="1:2" x14ac:dyDescent="0.15">
      <c r="A10803" s="4"/>
      <c r="B10803" s="4"/>
    </row>
    <row r="10804" spans="1:2" x14ac:dyDescent="0.15">
      <c r="A10804" s="4"/>
      <c r="B10804" s="4"/>
    </row>
    <row r="10805" spans="1:2" x14ac:dyDescent="0.15">
      <c r="A10805" s="4"/>
      <c r="B10805" s="4"/>
    </row>
    <row r="10806" spans="1:2" x14ac:dyDescent="0.15">
      <c r="A10806" s="4"/>
      <c r="B10806" s="4"/>
    </row>
    <row r="10807" spans="1:2" x14ac:dyDescent="0.15">
      <c r="A10807" s="4"/>
      <c r="B10807" s="4"/>
    </row>
    <row r="10808" spans="1:2" x14ac:dyDescent="0.15">
      <c r="A10808" s="4"/>
      <c r="B10808" s="4"/>
    </row>
    <row r="10809" spans="1:2" x14ac:dyDescent="0.15">
      <c r="A10809" s="4"/>
      <c r="B10809" s="4"/>
    </row>
    <row r="10810" spans="1:2" x14ac:dyDescent="0.15">
      <c r="A10810" s="4"/>
      <c r="B10810" s="4"/>
    </row>
    <row r="10811" spans="1:2" x14ac:dyDescent="0.15">
      <c r="A10811" s="4"/>
      <c r="B10811" s="4"/>
    </row>
    <row r="10812" spans="1:2" x14ac:dyDescent="0.15">
      <c r="A10812" s="4"/>
      <c r="B10812" s="4"/>
    </row>
    <row r="10813" spans="1:2" x14ac:dyDescent="0.15">
      <c r="A10813" s="4"/>
      <c r="B10813" s="4"/>
    </row>
    <row r="10814" spans="1:2" x14ac:dyDescent="0.15">
      <c r="A10814" s="4"/>
      <c r="B10814" s="4"/>
    </row>
    <row r="10815" spans="1:2" x14ac:dyDescent="0.15">
      <c r="A10815" s="4"/>
      <c r="B10815" s="4"/>
    </row>
    <row r="10816" spans="1:2" x14ac:dyDescent="0.15">
      <c r="A10816" s="4"/>
      <c r="B10816" s="4"/>
    </row>
    <row r="10817" spans="1:2" x14ac:dyDescent="0.15">
      <c r="A10817" s="4"/>
      <c r="B10817" s="4"/>
    </row>
    <row r="10818" spans="1:2" x14ac:dyDescent="0.15">
      <c r="A10818" s="4"/>
      <c r="B10818" s="4"/>
    </row>
    <row r="10819" spans="1:2" x14ac:dyDescent="0.15">
      <c r="A10819" s="4"/>
      <c r="B10819" s="4"/>
    </row>
    <row r="10820" spans="1:2" x14ac:dyDescent="0.15">
      <c r="A10820" s="4"/>
      <c r="B10820" s="4"/>
    </row>
    <row r="10821" spans="1:2" x14ac:dyDescent="0.15">
      <c r="A10821" s="4"/>
      <c r="B10821" s="4"/>
    </row>
    <row r="10822" spans="1:2" x14ac:dyDescent="0.15">
      <c r="A10822" s="4"/>
      <c r="B10822" s="4"/>
    </row>
    <row r="10823" spans="1:2" x14ac:dyDescent="0.15">
      <c r="A10823" s="4"/>
      <c r="B10823" s="4"/>
    </row>
    <row r="10824" spans="1:2" x14ac:dyDescent="0.15">
      <c r="A10824" s="4"/>
      <c r="B10824" s="4"/>
    </row>
    <row r="10825" spans="1:2" x14ac:dyDescent="0.15">
      <c r="A10825" s="4"/>
      <c r="B10825" s="4"/>
    </row>
    <row r="10826" spans="1:2" x14ac:dyDescent="0.15">
      <c r="A10826" s="4"/>
      <c r="B10826" s="4"/>
    </row>
    <row r="10827" spans="1:2" x14ac:dyDescent="0.15">
      <c r="A10827" s="4"/>
      <c r="B10827" s="4"/>
    </row>
    <row r="10828" spans="1:2" x14ac:dyDescent="0.15">
      <c r="A10828" s="4"/>
      <c r="B10828" s="4"/>
    </row>
    <row r="10829" spans="1:2" x14ac:dyDescent="0.15">
      <c r="A10829" s="4"/>
      <c r="B10829" s="4"/>
    </row>
    <row r="10830" spans="1:2" x14ac:dyDescent="0.15">
      <c r="A10830" s="4"/>
      <c r="B10830" s="4"/>
    </row>
    <row r="10831" spans="1:2" x14ac:dyDescent="0.15">
      <c r="A10831" s="4"/>
      <c r="B10831" s="4"/>
    </row>
    <row r="10832" spans="1:2" x14ac:dyDescent="0.15">
      <c r="A10832" s="4"/>
      <c r="B10832" s="4"/>
    </row>
    <row r="10833" spans="1:2" x14ac:dyDescent="0.15">
      <c r="A10833" s="4"/>
      <c r="B10833" s="4"/>
    </row>
    <row r="10834" spans="1:2" x14ac:dyDescent="0.15">
      <c r="A10834" s="4"/>
      <c r="B10834" s="4"/>
    </row>
    <row r="10835" spans="1:2" x14ac:dyDescent="0.15">
      <c r="A10835" s="4"/>
      <c r="B10835" s="4"/>
    </row>
    <row r="10836" spans="1:2" x14ac:dyDescent="0.15">
      <c r="A10836" s="4"/>
      <c r="B10836" s="4"/>
    </row>
    <row r="10837" spans="1:2" x14ac:dyDescent="0.15">
      <c r="A10837" s="4"/>
      <c r="B10837" s="4"/>
    </row>
    <row r="10838" spans="1:2" x14ac:dyDescent="0.15">
      <c r="A10838" s="4"/>
      <c r="B10838" s="4"/>
    </row>
    <row r="10839" spans="1:2" x14ac:dyDescent="0.15">
      <c r="A10839" s="4"/>
      <c r="B10839" s="4"/>
    </row>
    <row r="10840" spans="1:2" x14ac:dyDescent="0.15">
      <c r="A10840" s="4"/>
      <c r="B10840" s="4"/>
    </row>
    <row r="10841" spans="1:2" x14ac:dyDescent="0.15">
      <c r="A10841" s="4"/>
      <c r="B10841" s="4"/>
    </row>
    <row r="10842" spans="1:2" x14ac:dyDescent="0.15">
      <c r="A10842" s="4"/>
      <c r="B10842" s="4"/>
    </row>
    <row r="10843" spans="1:2" x14ac:dyDescent="0.15">
      <c r="A10843" s="4"/>
      <c r="B10843" s="4"/>
    </row>
    <row r="10844" spans="1:2" x14ac:dyDescent="0.15">
      <c r="A10844" s="4"/>
      <c r="B10844" s="4"/>
    </row>
    <row r="10845" spans="1:2" x14ac:dyDescent="0.15">
      <c r="A10845" s="4"/>
      <c r="B10845" s="4"/>
    </row>
    <row r="10846" spans="1:2" x14ac:dyDescent="0.15">
      <c r="A10846" s="4"/>
      <c r="B10846" s="4"/>
    </row>
    <row r="10847" spans="1:2" x14ac:dyDescent="0.15">
      <c r="A10847" s="4"/>
      <c r="B10847" s="4"/>
    </row>
    <row r="10848" spans="1:2" x14ac:dyDescent="0.15">
      <c r="A10848" s="4"/>
      <c r="B10848" s="4"/>
    </row>
    <row r="10849" spans="1:2" x14ac:dyDescent="0.15">
      <c r="A10849" s="4"/>
      <c r="B10849" s="4"/>
    </row>
    <row r="10850" spans="1:2" x14ac:dyDescent="0.15">
      <c r="A10850" s="4"/>
      <c r="B10850" s="4"/>
    </row>
    <row r="10851" spans="1:2" x14ac:dyDescent="0.15">
      <c r="A10851" s="4"/>
      <c r="B10851" s="4"/>
    </row>
    <row r="10852" spans="1:2" x14ac:dyDescent="0.15">
      <c r="A10852" s="4"/>
      <c r="B10852" s="4"/>
    </row>
    <row r="10853" spans="1:2" x14ac:dyDescent="0.15">
      <c r="A10853" s="4"/>
      <c r="B10853" s="4"/>
    </row>
    <row r="10854" spans="1:2" x14ac:dyDescent="0.15">
      <c r="A10854" s="4"/>
      <c r="B10854" s="4"/>
    </row>
    <row r="10855" spans="1:2" x14ac:dyDescent="0.15">
      <c r="A10855" s="4"/>
      <c r="B10855" s="4"/>
    </row>
    <row r="10856" spans="1:2" x14ac:dyDescent="0.15">
      <c r="A10856" s="4"/>
      <c r="B10856" s="4"/>
    </row>
    <row r="10857" spans="1:2" x14ac:dyDescent="0.15">
      <c r="A10857" s="4"/>
      <c r="B10857" s="4"/>
    </row>
    <row r="10858" spans="1:2" x14ac:dyDescent="0.15">
      <c r="A10858" s="4"/>
      <c r="B10858" s="4"/>
    </row>
    <row r="10859" spans="1:2" x14ac:dyDescent="0.15">
      <c r="A10859" s="4"/>
      <c r="B10859" s="4"/>
    </row>
    <row r="10860" spans="1:2" x14ac:dyDescent="0.15">
      <c r="A10860" s="4"/>
      <c r="B10860" s="4"/>
    </row>
    <row r="10861" spans="1:2" x14ac:dyDescent="0.15">
      <c r="A10861" s="4"/>
      <c r="B10861" s="4"/>
    </row>
    <row r="10862" spans="1:2" x14ac:dyDescent="0.15">
      <c r="A10862" s="4"/>
      <c r="B10862" s="4"/>
    </row>
    <row r="10863" spans="1:2" x14ac:dyDescent="0.15">
      <c r="A10863" s="4"/>
      <c r="B10863" s="4"/>
    </row>
    <row r="10864" spans="1:2" x14ac:dyDescent="0.15">
      <c r="A10864" s="4"/>
      <c r="B10864" s="4"/>
    </row>
    <row r="10865" spans="1:2" x14ac:dyDescent="0.15">
      <c r="A10865" s="4"/>
      <c r="B10865" s="4"/>
    </row>
    <row r="10866" spans="1:2" x14ac:dyDescent="0.15">
      <c r="A10866" s="4"/>
      <c r="B10866" s="4"/>
    </row>
    <row r="10867" spans="1:2" x14ac:dyDescent="0.15">
      <c r="A10867" s="4"/>
      <c r="B10867" s="4"/>
    </row>
    <row r="10868" spans="1:2" x14ac:dyDescent="0.15">
      <c r="A10868" s="4"/>
      <c r="B10868" s="4"/>
    </row>
    <row r="10869" spans="1:2" x14ac:dyDescent="0.15">
      <c r="A10869" s="4"/>
      <c r="B10869" s="4"/>
    </row>
    <row r="10870" spans="1:2" x14ac:dyDescent="0.15">
      <c r="A10870" s="4"/>
      <c r="B10870" s="4"/>
    </row>
    <row r="10871" spans="1:2" x14ac:dyDescent="0.15">
      <c r="A10871" s="4"/>
      <c r="B10871" s="4"/>
    </row>
    <row r="10872" spans="1:2" x14ac:dyDescent="0.15">
      <c r="A10872" s="4"/>
      <c r="B10872" s="4"/>
    </row>
    <row r="10873" spans="1:2" x14ac:dyDescent="0.15">
      <c r="A10873" s="4"/>
      <c r="B10873" s="4"/>
    </row>
    <row r="10874" spans="1:2" x14ac:dyDescent="0.15">
      <c r="A10874" s="4"/>
      <c r="B10874" s="4"/>
    </row>
    <row r="10875" spans="1:2" x14ac:dyDescent="0.15">
      <c r="A10875" s="4"/>
      <c r="B10875" s="4"/>
    </row>
    <row r="10876" spans="1:2" x14ac:dyDescent="0.15">
      <c r="A10876" s="4"/>
      <c r="B10876" s="4"/>
    </row>
    <row r="10877" spans="1:2" x14ac:dyDescent="0.15">
      <c r="A10877" s="4"/>
      <c r="B10877" s="4"/>
    </row>
    <row r="10878" spans="1:2" x14ac:dyDescent="0.15">
      <c r="A10878" s="4"/>
      <c r="B10878" s="4"/>
    </row>
    <row r="10879" spans="1:2" x14ac:dyDescent="0.15">
      <c r="A10879" s="4"/>
      <c r="B10879" s="4"/>
    </row>
    <row r="10880" spans="1:2" x14ac:dyDescent="0.15">
      <c r="A10880" s="4"/>
      <c r="B10880" s="4"/>
    </row>
    <row r="10881" spans="1:2" x14ac:dyDescent="0.15">
      <c r="A10881" s="4"/>
      <c r="B10881" s="4"/>
    </row>
    <row r="10882" spans="1:2" x14ac:dyDescent="0.15">
      <c r="A10882" s="4"/>
      <c r="B10882" s="4"/>
    </row>
    <row r="10883" spans="1:2" x14ac:dyDescent="0.15">
      <c r="A10883" s="4"/>
      <c r="B10883" s="4"/>
    </row>
    <row r="10884" spans="1:2" x14ac:dyDescent="0.15">
      <c r="A10884" s="4"/>
      <c r="B10884" s="4"/>
    </row>
    <row r="10885" spans="1:2" x14ac:dyDescent="0.15">
      <c r="A10885" s="4"/>
      <c r="B10885" s="4"/>
    </row>
    <row r="10886" spans="1:2" x14ac:dyDescent="0.15">
      <c r="A10886" s="4"/>
      <c r="B10886" s="4"/>
    </row>
    <row r="10887" spans="1:2" x14ac:dyDescent="0.15">
      <c r="A10887" s="4"/>
      <c r="B10887" s="4"/>
    </row>
    <row r="10888" spans="1:2" x14ac:dyDescent="0.15">
      <c r="A10888" s="4"/>
      <c r="B10888" s="4"/>
    </row>
    <row r="10889" spans="1:2" x14ac:dyDescent="0.15">
      <c r="A10889" s="4"/>
      <c r="B10889" s="4"/>
    </row>
    <row r="10890" spans="1:2" x14ac:dyDescent="0.15">
      <c r="A10890" s="4"/>
      <c r="B10890" s="4"/>
    </row>
    <row r="10891" spans="1:2" x14ac:dyDescent="0.15">
      <c r="A10891" s="4"/>
      <c r="B10891" s="4"/>
    </row>
    <row r="10892" spans="1:2" x14ac:dyDescent="0.15">
      <c r="A10892" s="4"/>
      <c r="B10892" s="4"/>
    </row>
    <row r="10893" spans="1:2" x14ac:dyDescent="0.15">
      <c r="A10893" s="4"/>
      <c r="B10893" s="4"/>
    </row>
    <row r="10894" spans="1:2" x14ac:dyDescent="0.15">
      <c r="A10894" s="4"/>
      <c r="B10894" s="4"/>
    </row>
    <row r="10895" spans="1:2" x14ac:dyDescent="0.15">
      <c r="A10895" s="4"/>
      <c r="B10895" s="4"/>
    </row>
    <row r="10896" spans="1:2" x14ac:dyDescent="0.15">
      <c r="A10896" s="4"/>
      <c r="B10896" s="4"/>
    </row>
    <row r="10897" spans="1:2" x14ac:dyDescent="0.15">
      <c r="A10897" s="4"/>
      <c r="B10897" s="4"/>
    </row>
    <row r="10898" spans="1:2" x14ac:dyDescent="0.15">
      <c r="A10898" s="4"/>
      <c r="B10898" s="4"/>
    </row>
    <row r="10899" spans="1:2" x14ac:dyDescent="0.15">
      <c r="A10899" s="4"/>
      <c r="B10899" s="4"/>
    </row>
    <row r="10900" spans="1:2" x14ac:dyDescent="0.15">
      <c r="A10900" s="4"/>
      <c r="B10900" s="4"/>
    </row>
    <row r="10901" spans="1:2" x14ac:dyDescent="0.15">
      <c r="A10901" s="4"/>
      <c r="B10901" s="4"/>
    </row>
    <row r="10902" spans="1:2" x14ac:dyDescent="0.15">
      <c r="A10902" s="4"/>
      <c r="B10902" s="4"/>
    </row>
    <row r="10903" spans="1:2" x14ac:dyDescent="0.15">
      <c r="A10903" s="4"/>
      <c r="B10903" s="4"/>
    </row>
    <row r="10904" spans="1:2" x14ac:dyDescent="0.15">
      <c r="A10904" s="4"/>
      <c r="B10904" s="4"/>
    </row>
    <row r="10905" spans="1:2" x14ac:dyDescent="0.15">
      <c r="A10905" s="4"/>
      <c r="B10905" s="4"/>
    </row>
    <row r="10906" spans="1:2" x14ac:dyDescent="0.15">
      <c r="A10906" s="4"/>
      <c r="B10906" s="4"/>
    </row>
    <row r="10907" spans="1:2" x14ac:dyDescent="0.15">
      <c r="A10907" s="4"/>
      <c r="B10907" s="4"/>
    </row>
    <row r="10908" spans="1:2" x14ac:dyDescent="0.15">
      <c r="A10908" s="4"/>
      <c r="B10908" s="4"/>
    </row>
    <row r="10909" spans="1:2" x14ac:dyDescent="0.15">
      <c r="A10909" s="4"/>
      <c r="B10909" s="4"/>
    </row>
    <row r="10910" spans="1:2" x14ac:dyDescent="0.15">
      <c r="A10910" s="4"/>
      <c r="B10910" s="4"/>
    </row>
    <row r="10911" spans="1:2" x14ac:dyDescent="0.15">
      <c r="A10911" s="4"/>
      <c r="B10911" s="4"/>
    </row>
    <row r="10912" spans="1:2" x14ac:dyDescent="0.15">
      <c r="A10912" s="4"/>
      <c r="B10912" s="4"/>
    </row>
    <row r="10913" spans="1:2" x14ac:dyDescent="0.15">
      <c r="A10913" s="4"/>
      <c r="B10913" s="4"/>
    </row>
    <row r="10914" spans="1:2" x14ac:dyDescent="0.15">
      <c r="A10914" s="4"/>
      <c r="B10914" s="4"/>
    </row>
    <row r="10915" spans="1:2" x14ac:dyDescent="0.15">
      <c r="A10915" s="4"/>
      <c r="B10915" s="4"/>
    </row>
    <row r="10916" spans="1:2" x14ac:dyDescent="0.15">
      <c r="A10916" s="4"/>
      <c r="B10916" s="4"/>
    </row>
    <row r="10917" spans="1:2" x14ac:dyDescent="0.15">
      <c r="A10917" s="4"/>
      <c r="B10917" s="4"/>
    </row>
    <row r="10918" spans="1:2" x14ac:dyDescent="0.15">
      <c r="A10918" s="4"/>
      <c r="B10918" s="4"/>
    </row>
    <row r="10919" spans="1:2" x14ac:dyDescent="0.15">
      <c r="A10919" s="4"/>
      <c r="B10919" s="4"/>
    </row>
    <row r="10920" spans="1:2" x14ac:dyDescent="0.15">
      <c r="A10920" s="4"/>
      <c r="B10920" s="4"/>
    </row>
    <row r="10921" spans="1:2" x14ac:dyDescent="0.15">
      <c r="A10921" s="4"/>
      <c r="B10921" s="4"/>
    </row>
    <row r="10922" spans="1:2" x14ac:dyDescent="0.15">
      <c r="A10922" s="4"/>
      <c r="B10922" s="4"/>
    </row>
    <row r="10923" spans="1:2" x14ac:dyDescent="0.15">
      <c r="A10923" s="4"/>
      <c r="B10923" s="4"/>
    </row>
    <row r="10924" spans="1:2" x14ac:dyDescent="0.15">
      <c r="A10924" s="4"/>
      <c r="B10924" s="4"/>
    </row>
    <row r="10925" spans="1:2" x14ac:dyDescent="0.15">
      <c r="A10925" s="4"/>
      <c r="B10925" s="4"/>
    </row>
    <row r="10926" spans="1:2" x14ac:dyDescent="0.15">
      <c r="A10926" s="4"/>
      <c r="B10926" s="4"/>
    </row>
    <row r="10927" spans="1:2" x14ac:dyDescent="0.15">
      <c r="A10927" s="4"/>
      <c r="B10927" s="4"/>
    </row>
    <row r="10928" spans="1:2" x14ac:dyDescent="0.15">
      <c r="A10928" s="4"/>
      <c r="B10928" s="4"/>
    </row>
    <row r="10929" spans="1:2" x14ac:dyDescent="0.15">
      <c r="A10929" s="4"/>
      <c r="B10929" s="4"/>
    </row>
    <row r="10930" spans="1:2" x14ac:dyDescent="0.15">
      <c r="A10930" s="4"/>
      <c r="B10930" s="4"/>
    </row>
    <row r="10931" spans="1:2" x14ac:dyDescent="0.15">
      <c r="A10931" s="4"/>
      <c r="B10931" s="4"/>
    </row>
    <row r="10932" spans="1:2" x14ac:dyDescent="0.15">
      <c r="A10932" s="4"/>
      <c r="B10932" s="4"/>
    </row>
    <row r="10933" spans="1:2" x14ac:dyDescent="0.15">
      <c r="A10933" s="4"/>
      <c r="B10933" s="4"/>
    </row>
    <row r="10934" spans="1:2" x14ac:dyDescent="0.15">
      <c r="A10934" s="4"/>
      <c r="B10934" s="4"/>
    </row>
    <row r="10935" spans="1:2" x14ac:dyDescent="0.15">
      <c r="A10935" s="4"/>
      <c r="B10935" s="4"/>
    </row>
    <row r="10936" spans="1:2" x14ac:dyDescent="0.15">
      <c r="A10936" s="4"/>
      <c r="B10936" s="4"/>
    </row>
    <row r="10937" spans="1:2" x14ac:dyDescent="0.15">
      <c r="A10937" s="4"/>
      <c r="B10937" s="4"/>
    </row>
    <row r="10938" spans="1:2" x14ac:dyDescent="0.15">
      <c r="A10938" s="4"/>
      <c r="B10938" s="4"/>
    </row>
    <row r="10939" spans="1:2" x14ac:dyDescent="0.15">
      <c r="A10939" s="4"/>
      <c r="B10939" s="4"/>
    </row>
    <row r="10940" spans="1:2" x14ac:dyDescent="0.15">
      <c r="A10940" s="4"/>
      <c r="B10940" s="4"/>
    </row>
    <row r="10941" spans="1:2" x14ac:dyDescent="0.15">
      <c r="A10941" s="4"/>
      <c r="B10941" s="4"/>
    </row>
    <row r="10942" spans="1:2" x14ac:dyDescent="0.15">
      <c r="A10942" s="4"/>
      <c r="B10942" s="4"/>
    </row>
    <row r="10943" spans="1:2" x14ac:dyDescent="0.15">
      <c r="A10943" s="4"/>
      <c r="B10943" s="4"/>
    </row>
    <row r="10944" spans="1:2" x14ac:dyDescent="0.15">
      <c r="A10944" s="4"/>
      <c r="B10944" s="4"/>
    </row>
    <row r="10945" spans="1:2" x14ac:dyDescent="0.15">
      <c r="A10945" s="4"/>
      <c r="B10945" s="4"/>
    </row>
    <row r="10946" spans="1:2" x14ac:dyDescent="0.15">
      <c r="A10946" s="4"/>
      <c r="B10946" s="4"/>
    </row>
    <row r="10947" spans="1:2" x14ac:dyDescent="0.15">
      <c r="A10947" s="4"/>
      <c r="B10947" s="4"/>
    </row>
    <row r="10948" spans="1:2" x14ac:dyDescent="0.15">
      <c r="A10948" s="4"/>
      <c r="B10948" s="4"/>
    </row>
    <row r="10949" spans="1:2" x14ac:dyDescent="0.15">
      <c r="A10949" s="4"/>
      <c r="B10949" s="4"/>
    </row>
    <row r="10950" spans="1:2" x14ac:dyDescent="0.15">
      <c r="A10950" s="4"/>
      <c r="B10950" s="4"/>
    </row>
    <row r="10951" spans="1:2" x14ac:dyDescent="0.15">
      <c r="A10951" s="4"/>
      <c r="B10951" s="4"/>
    </row>
    <row r="10952" spans="1:2" x14ac:dyDescent="0.15">
      <c r="A10952" s="4"/>
      <c r="B10952" s="4"/>
    </row>
    <row r="10953" spans="1:2" x14ac:dyDescent="0.15">
      <c r="A10953" s="4"/>
      <c r="B10953" s="4"/>
    </row>
    <row r="10954" spans="1:2" x14ac:dyDescent="0.15">
      <c r="A10954" s="4"/>
      <c r="B10954" s="4"/>
    </row>
    <row r="10955" spans="1:2" x14ac:dyDescent="0.15">
      <c r="A10955" s="4"/>
      <c r="B10955" s="4"/>
    </row>
    <row r="10956" spans="1:2" x14ac:dyDescent="0.15">
      <c r="A10956" s="4"/>
      <c r="B10956" s="4"/>
    </row>
    <row r="10957" spans="1:2" x14ac:dyDescent="0.15">
      <c r="A10957" s="4"/>
      <c r="B10957" s="4"/>
    </row>
    <row r="10958" spans="1:2" x14ac:dyDescent="0.15">
      <c r="A10958" s="4"/>
      <c r="B10958" s="4"/>
    </row>
    <row r="10959" spans="1:2" x14ac:dyDescent="0.15">
      <c r="A10959" s="4"/>
      <c r="B10959" s="4"/>
    </row>
    <row r="10960" spans="1:2" x14ac:dyDescent="0.15">
      <c r="A10960" s="4"/>
      <c r="B10960" s="4"/>
    </row>
    <row r="10961" spans="1:2" x14ac:dyDescent="0.15">
      <c r="A10961" s="4"/>
      <c r="B10961" s="4"/>
    </row>
    <row r="10962" spans="1:2" x14ac:dyDescent="0.15">
      <c r="A10962" s="4"/>
      <c r="B10962" s="4"/>
    </row>
    <row r="10963" spans="1:2" x14ac:dyDescent="0.15">
      <c r="A10963" s="4"/>
      <c r="B10963" s="4"/>
    </row>
    <row r="10964" spans="1:2" x14ac:dyDescent="0.15">
      <c r="A10964" s="4"/>
      <c r="B10964" s="4"/>
    </row>
    <row r="10965" spans="1:2" x14ac:dyDescent="0.15">
      <c r="A10965" s="4"/>
      <c r="B10965" s="4"/>
    </row>
    <row r="10966" spans="1:2" x14ac:dyDescent="0.15">
      <c r="A10966" s="4"/>
      <c r="B10966" s="4"/>
    </row>
    <row r="10967" spans="1:2" x14ac:dyDescent="0.15">
      <c r="A10967" s="4"/>
      <c r="B10967" s="4"/>
    </row>
    <row r="10968" spans="1:2" x14ac:dyDescent="0.15">
      <c r="A10968" s="4"/>
      <c r="B10968" s="4"/>
    </row>
    <row r="10969" spans="1:2" x14ac:dyDescent="0.15">
      <c r="A10969" s="4"/>
      <c r="B10969" s="4"/>
    </row>
    <row r="10970" spans="1:2" x14ac:dyDescent="0.15">
      <c r="A10970" s="4"/>
      <c r="B10970" s="4"/>
    </row>
    <row r="10971" spans="1:2" x14ac:dyDescent="0.15">
      <c r="A10971" s="4"/>
      <c r="B10971" s="4"/>
    </row>
    <row r="10972" spans="1:2" x14ac:dyDescent="0.15">
      <c r="A10972" s="4"/>
      <c r="B10972" s="4"/>
    </row>
    <row r="10973" spans="1:2" x14ac:dyDescent="0.15">
      <c r="A10973" s="4"/>
      <c r="B10973" s="4"/>
    </row>
    <row r="10974" spans="1:2" x14ac:dyDescent="0.15">
      <c r="A10974" s="4"/>
      <c r="B10974" s="4"/>
    </row>
    <row r="10975" spans="1:2" x14ac:dyDescent="0.15">
      <c r="A10975" s="4"/>
      <c r="B10975" s="4"/>
    </row>
    <row r="10976" spans="1:2" x14ac:dyDescent="0.15">
      <c r="A10976" s="4"/>
      <c r="B10976" s="4"/>
    </row>
    <row r="10977" spans="1:2" x14ac:dyDescent="0.15">
      <c r="A10977" s="4"/>
      <c r="B10977" s="4"/>
    </row>
    <row r="10978" spans="1:2" x14ac:dyDescent="0.15">
      <c r="A10978" s="4"/>
      <c r="B10978" s="4"/>
    </row>
    <row r="10979" spans="1:2" x14ac:dyDescent="0.15">
      <c r="A10979" s="4"/>
      <c r="B10979" s="4"/>
    </row>
    <row r="10980" spans="1:2" x14ac:dyDescent="0.15">
      <c r="A10980" s="4"/>
      <c r="B10980" s="4"/>
    </row>
    <row r="10981" spans="1:2" x14ac:dyDescent="0.15">
      <c r="A10981" s="4"/>
      <c r="B10981" s="4"/>
    </row>
    <row r="10982" spans="1:2" x14ac:dyDescent="0.15">
      <c r="A10982" s="4"/>
      <c r="B10982" s="4"/>
    </row>
    <row r="10983" spans="1:2" x14ac:dyDescent="0.15">
      <c r="A10983" s="4"/>
      <c r="B10983" s="4"/>
    </row>
    <row r="10984" spans="1:2" x14ac:dyDescent="0.15">
      <c r="A10984" s="4"/>
      <c r="B10984" s="4"/>
    </row>
    <row r="10985" spans="1:2" x14ac:dyDescent="0.15">
      <c r="A10985" s="4"/>
      <c r="B10985" s="4"/>
    </row>
    <row r="10986" spans="1:2" x14ac:dyDescent="0.15">
      <c r="A10986" s="4"/>
      <c r="B10986" s="4"/>
    </row>
    <row r="10987" spans="1:2" x14ac:dyDescent="0.15">
      <c r="A10987" s="4"/>
      <c r="B10987" s="4"/>
    </row>
    <row r="10988" spans="1:2" x14ac:dyDescent="0.15">
      <c r="A10988" s="4"/>
      <c r="B10988" s="4"/>
    </row>
    <row r="10989" spans="1:2" x14ac:dyDescent="0.15">
      <c r="A10989" s="4"/>
      <c r="B10989" s="4"/>
    </row>
    <row r="10990" spans="1:2" x14ac:dyDescent="0.15">
      <c r="A10990" s="4"/>
      <c r="B10990" s="4"/>
    </row>
    <row r="10991" spans="1:2" x14ac:dyDescent="0.15">
      <c r="A10991" s="4"/>
      <c r="B10991" s="4"/>
    </row>
    <row r="10992" spans="1:2" x14ac:dyDescent="0.15">
      <c r="A10992" s="4"/>
      <c r="B10992" s="4"/>
    </row>
    <row r="10993" spans="1:2" x14ac:dyDescent="0.15">
      <c r="A10993" s="4"/>
      <c r="B10993" s="4"/>
    </row>
    <row r="10994" spans="1:2" x14ac:dyDescent="0.15">
      <c r="A10994" s="4"/>
      <c r="B10994" s="4"/>
    </row>
    <row r="10995" spans="1:2" x14ac:dyDescent="0.15">
      <c r="A10995" s="4"/>
      <c r="B10995" s="4"/>
    </row>
    <row r="10996" spans="1:2" x14ac:dyDescent="0.15">
      <c r="A10996" s="4"/>
      <c r="B10996" s="4"/>
    </row>
    <row r="10997" spans="1:2" x14ac:dyDescent="0.15">
      <c r="A10997" s="4"/>
      <c r="B10997" s="4"/>
    </row>
    <row r="10998" spans="1:2" x14ac:dyDescent="0.15">
      <c r="A10998" s="4"/>
      <c r="B10998" s="4"/>
    </row>
    <row r="10999" spans="1:2" x14ac:dyDescent="0.15">
      <c r="A10999" s="4"/>
      <c r="B10999" s="4"/>
    </row>
    <row r="11000" spans="1:2" x14ac:dyDescent="0.15">
      <c r="A11000" s="4"/>
      <c r="B11000" s="4"/>
    </row>
    <row r="11001" spans="1:2" x14ac:dyDescent="0.15">
      <c r="A11001" s="4"/>
      <c r="B11001" s="4"/>
    </row>
    <row r="11002" spans="1:2" x14ac:dyDescent="0.15">
      <c r="A11002" s="4"/>
      <c r="B11002" s="4"/>
    </row>
    <row r="11003" spans="1:2" x14ac:dyDescent="0.15">
      <c r="A11003" s="4"/>
      <c r="B11003" s="4"/>
    </row>
    <row r="11004" spans="1:2" x14ac:dyDescent="0.15">
      <c r="A11004" s="4"/>
      <c r="B11004" s="4"/>
    </row>
    <row r="11005" spans="1:2" x14ac:dyDescent="0.15">
      <c r="A11005" s="4"/>
      <c r="B11005" s="4"/>
    </row>
    <row r="11006" spans="1:2" x14ac:dyDescent="0.15">
      <c r="A11006" s="4"/>
      <c r="B11006" s="4"/>
    </row>
    <row r="11007" spans="1:2" x14ac:dyDescent="0.15">
      <c r="A11007" s="4"/>
      <c r="B11007" s="4"/>
    </row>
    <row r="11008" spans="1:2" x14ac:dyDescent="0.15">
      <c r="A11008" s="4"/>
      <c r="B11008" s="4"/>
    </row>
    <row r="11009" spans="1:2" x14ac:dyDescent="0.15">
      <c r="A11009" s="4"/>
      <c r="B11009" s="4"/>
    </row>
    <row r="11010" spans="1:2" x14ac:dyDescent="0.15">
      <c r="A11010" s="4"/>
      <c r="B11010" s="4"/>
    </row>
    <row r="11011" spans="1:2" x14ac:dyDescent="0.15">
      <c r="A11011" s="4"/>
      <c r="B11011" s="4"/>
    </row>
    <row r="11012" spans="1:2" x14ac:dyDescent="0.15">
      <c r="A11012" s="4"/>
      <c r="B11012" s="4"/>
    </row>
    <row r="11013" spans="1:2" x14ac:dyDescent="0.15">
      <c r="A11013" s="4"/>
      <c r="B11013" s="4"/>
    </row>
    <row r="11014" spans="1:2" x14ac:dyDescent="0.15">
      <c r="A11014" s="4"/>
      <c r="B11014" s="4"/>
    </row>
    <row r="11015" spans="1:2" x14ac:dyDescent="0.15">
      <c r="A11015" s="4"/>
      <c r="B11015" s="4"/>
    </row>
    <row r="11016" spans="1:2" x14ac:dyDescent="0.15">
      <c r="A11016" s="4"/>
      <c r="B11016" s="4"/>
    </row>
    <row r="11017" spans="1:2" x14ac:dyDescent="0.15">
      <c r="A11017" s="4"/>
      <c r="B11017" s="4"/>
    </row>
    <row r="11018" spans="1:2" x14ac:dyDescent="0.15">
      <c r="A11018" s="4"/>
      <c r="B11018" s="4"/>
    </row>
    <row r="11019" spans="1:2" x14ac:dyDescent="0.15">
      <c r="A11019" s="4"/>
      <c r="B11019" s="4"/>
    </row>
    <row r="11020" spans="1:2" x14ac:dyDescent="0.15">
      <c r="A11020" s="4"/>
      <c r="B11020" s="4"/>
    </row>
    <row r="11021" spans="1:2" x14ac:dyDescent="0.15">
      <c r="A11021" s="4"/>
      <c r="B11021" s="4"/>
    </row>
    <row r="11022" spans="1:2" x14ac:dyDescent="0.15">
      <c r="A11022" s="4"/>
      <c r="B11022" s="4"/>
    </row>
    <row r="11023" spans="1:2" x14ac:dyDescent="0.15">
      <c r="A11023" s="4"/>
      <c r="B11023" s="4"/>
    </row>
    <row r="11024" spans="1:2" x14ac:dyDescent="0.15">
      <c r="A11024" s="4"/>
      <c r="B11024" s="4"/>
    </row>
    <row r="11025" spans="1:2" x14ac:dyDescent="0.15">
      <c r="A11025" s="4"/>
      <c r="B11025" s="4"/>
    </row>
    <row r="11026" spans="1:2" x14ac:dyDescent="0.15">
      <c r="A11026" s="4"/>
      <c r="B11026" s="4"/>
    </row>
    <row r="11027" spans="1:2" x14ac:dyDescent="0.15">
      <c r="A11027" s="4"/>
      <c r="B11027" s="4"/>
    </row>
    <row r="11028" spans="1:2" x14ac:dyDescent="0.15">
      <c r="A11028" s="4"/>
      <c r="B11028" s="4"/>
    </row>
    <row r="11029" spans="1:2" x14ac:dyDescent="0.15">
      <c r="A11029" s="4"/>
      <c r="B11029" s="4"/>
    </row>
    <row r="11030" spans="1:2" x14ac:dyDescent="0.15">
      <c r="A11030" s="4"/>
      <c r="B11030" s="4"/>
    </row>
    <row r="11031" spans="1:2" x14ac:dyDescent="0.15">
      <c r="A11031" s="4"/>
      <c r="B11031" s="4"/>
    </row>
    <row r="11032" spans="1:2" x14ac:dyDescent="0.15">
      <c r="A11032" s="4"/>
      <c r="B11032" s="4"/>
    </row>
    <row r="11033" spans="1:2" x14ac:dyDescent="0.15">
      <c r="A11033" s="4"/>
      <c r="B11033" s="4"/>
    </row>
    <row r="11034" spans="1:2" x14ac:dyDescent="0.15">
      <c r="A11034" s="4"/>
      <c r="B11034" s="4"/>
    </row>
    <row r="11035" spans="1:2" x14ac:dyDescent="0.15">
      <c r="A11035" s="4"/>
      <c r="B11035" s="4"/>
    </row>
    <row r="11036" spans="1:2" x14ac:dyDescent="0.15">
      <c r="A11036" s="4"/>
      <c r="B11036" s="4"/>
    </row>
    <row r="11037" spans="1:2" x14ac:dyDescent="0.15">
      <c r="A11037" s="4"/>
      <c r="B11037" s="4"/>
    </row>
    <row r="11038" spans="1:2" x14ac:dyDescent="0.15">
      <c r="A11038" s="4"/>
      <c r="B11038" s="4"/>
    </row>
    <row r="11039" spans="1:2" x14ac:dyDescent="0.15">
      <c r="A11039" s="4"/>
      <c r="B11039" s="4"/>
    </row>
    <row r="11040" spans="1:2" x14ac:dyDescent="0.15">
      <c r="A11040" s="4"/>
      <c r="B11040" s="4"/>
    </row>
    <row r="11041" spans="1:2" x14ac:dyDescent="0.15">
      <c r="A11041" s="4"/>
      <c r="B11041" s="4"/>
    </row>
    <row r="11042" spans="1:2" x14ac:dyDescent="0.15">
      <c r="A11042" s="4"/>
      <c r="B11042" s="4"/>
    </row>
    <row r="11043" spans="1:2" x14ac:dyDescent="0.15">
      <c r="A11043" s="4"/>
      <c r="B11043" s="4"/>
    </row>
    <row r="11044" spans="1:2" x14ac:dyDescent="0.15">
      <c r="A11044" s="4"/>
      <c r="B11044" s="4"/>
    </row>
    <row r="11045" spans="1:2" x14ac:dyDescent="0.15">
      <c r="A11045" s="4"/>
      <c r="B11045" s="4"/>
    </row>
    <row r="11046" spans="1:2" x14ac:dyDescent="0.15">
      <c r="A11046" s="4"/>
      <c r="B11046" s="4"/>
    </row>
    <row r="11047" spans="1:2" x14ac:dyDescent="0.15">
      <c r="A11047" s="4"/>
      <c r="B11047" s="4"/>
    </row>
    <row r="11048" spans="1:2" x14ac:dyDescent="0.15">
      <c r="A11048" s="4"/>
      <c r="B11048" s="4"/>
    </row>
    <row r="11049" spans="1:2" x14ac:dyDescent="0.15">
      <c r="A11049" s="4"/>
      <c r="B11049" s="4"/>
    </row>
    <row r="11050" spans="1:2" x14ac:dyDescent="0.15">
      <c r="A11050" s="4"/>
      <c r="B11050" s="4"/>
    </row>
    <row r="11051" spans="1:2" x14ac:dyDescent="0.15">
      <c r="A11051" s="4"/>
      <c r="B11051" s="4"/>
    </row>
    <row r="11052" spans="1:2" x14ac:dyDescent="0.15">
      <c r="A11052" s="4"/>
      <c r="B11052" s="4"/>
    </row>
    <row r="11053" spans="1:2" x14ac:dyDescent="0.15">
      <c r="A11053" s="4"/>
      <c r="B11053" s="4"/>
    </row>
    <row r="11054" spans="1:2" x14ac:dyDescent="0.15">
      <c r="A11054" s="4"/>
      <c r="B11054" s="4"/>
    </row>
    <row r="11055" spans="1:2" x14ac:dyDescent="0.15">
      <c r="A11055" s="4"/>
      <c r="B11055" s="4"/>
    </row>
    <row r="11056" spans="1:2" x14ac:dyDescent="0.15">
      <c r="A11056" s="4"/>
      <c r="B11056" s="4"/>
    </row>
    <row r="11057" spans="1:2" x14ac:dyDescent="0.15">
      <c r="A11057" s="4"/>
      <c r="B11057" s="4"/>
    </row>
    <row r="11058" spans="1:2" x14ac:dyDescent="0.15">
      <c r="A11058" s="4"/>
      <c r="B11058" s="4"/>
    </row>
    <row r="11059" spans="1:2" x14ac:dyDescent="0.15">
      <c r="A11059" s="4"/>
      <c r="B11059" s="4"/>
    </row>
    <row r="11060" spans="1:2" x14ac:dyDescent="0.15">
      <c r="A11060" s="4"/>
      <c r="B11060" s="4"/>
    </row>
    <row r="11061" spans="1:2" x14ac:dyDescent="0.15">
      <c r="A11061" s="4"/>
      <c r="B11061" s="4"/>
    </row>
    <row r="11062" spans="1:2" x14ac:dyDescent="0.15">
      <c r="A11062" s="4"/>
      <c r="B11062" s="4"/>
    </row>
    <row r="11063" spans="1:2" x14ac:dyDescent="0.15">
      <c r="A11063" s="4"/>
      <c r="B11063" s="4"/>
    </row>
    <row r="11064" spans="1:2" x14ac:dyDescent="0.15">
      <c r="A11064" s="4"/>
      <c r="B11064" s="4"/>
    </row>
    <row r="11065" spans="1:2" x14ac:dyDescent="0.15">
      <c r="A11065" s="4"/>
      <c r="B11065" s="4"/>
    </row>
    <row r="11066" spans="1:2" x14ac:dyDescent="0.15">
      <c r="A11066" s="4"/>
      <c r="B11066" s="4"/>
    </row>
    <row r="11067" spans="1:2" x14ac:dyDescent="0.15">
      <c r="A11067" s="4"/>
      <c r="B11067" s="4"/>
    </row>
    <row r="11068" spans="1:2" x14ac:dyDescent="0.15">
      <c r="A11068" s="4"/>
      <c r="B11068" s="4"/>
    </row>
    <row r="11069" spans="1:2" x14ac:dyDescent="0.15">
      <c r="A11069" s="4"/>
      <c r="B11069" s="4"/>
    </row>
    <row r="11070" spans="1:2" x14ac:dyDescent="0.15">
      <c r="A11070" s="4"/>
      <c r="B11070" s="4"/>
    </row>
    <row r="11071" spans="1:2" x14ac:dyDescent="0.15">
      <c r="A11071" s="4"/>
      <c r="B11071" s="4"/>
    </row>
    <row r="11072" spans="1:2" x14ac:dyDescent="0.15">
      <c r="A11072" s="4"/>
      <c r="B11072" s="4"/>
    </row>
    <row r="11073" spans="1:2" x14ac:dyDescent="0.15">
      <c r="A11073" s="4"/>
      <c r="B11073" s="4"/>
    </row>
    <row r="11074" spans="1:2" x14ac:dyDescent="0.15">
      <c r="A11074" s="4"/>
      <c r="B11074" s="4"/>
    </row>
    <row r="11075" spans="1:2" x14ac:dyDescent="0.15">
      <c r="A11075" s="4"/>
      <c r="B11075" s="4"/>
    </row>
    <row r="11076" spans="1:2" x14ac:dyDescent="0.15">
      <c r="A11076" s="4"/>
      <c r="B11076" s="4"/>
    </row>
    <row r="11077" spans="1:2" x14ac:dyDescent="0.15">
      <c r="A11077" s="4"/>
      <c r="B11077" s="4"/>
    </row>
    <row r="11078" spans="1:2" x14ac:dyDescent="0.15">
      <c r="A11078" s="4"/>
      <c r="B11078" s="4"/>
    </row>
    <row r="11079" spans="1:2" x14ac:dyDescent="0.15">
      <c r="A11079" s="4"/>
      <c r="B11079" s="4"/>
    </row>
    <row r="11080" spans="1:2" x14ac:dyDescent="0.15">
      <c r="A11080" s="4"/>
      <c r="B11080" s="4"/>
    </row>
    <row r="11081" spans="1:2" x14ac:dyDescent="0.15">
      <c r="A11081" s="4"/>
      <c r="B11081" s="4"/>
    </row>
    <row r="11082" spans="1:2" x14ac:dyDescent="0.15">
      <c r="A11082" s="4"/>
      <c r="B11082" s="4"/>
    </row>
    <row r="11083" spans="1:2" x14ac:dyDescent="0.15">
      <c r="A11083" s="4"/>
      <c r="B11083" s="4"/>
    </row>
    <row r="11084" spans="1:2" x14ac:dyDescent="0.15">
      <c r="A11084" s="4"/>
      <c r="B11084" s="4"/>
    </row>
    <row r="11085" spans="1:2" x14ac:dyDescent="0.15">
      <c r="A11085" s="4"/>
      <c r="B11085" s="4"/>
    </row>
    <row r="11086" spans="1:2" x14ac:dyDescent="0.15">
      <c r="A11086" s="4"/>
      <c r="B11086" s="4"/>
    </row>
    <row r="11087" spans="1:2" x14ac:dyDescent="0.15">
      <c r="A11087" s="4"/>
      <c r="B11087" s="4"/>
    </row>
    <row r="11088" spans="1:2" x14ac:dyDescent="0.15">
      <c r="A11088" s="4"/>
      <c r="B11088" s="4"/>
    </row>
    <row r="11089" spans="1:2" x14ac:dyDescent="0.15">
      <c r="A11089" s="4"/>
      <c r="B11089" s="4"/>
    </row>
    <row r="11090" spans="1:2" x14ac:dyDescent="0.15">
      <c r="A11090" s="4"/>
      <c r="B11090" s="4"/>
    </row>
    <row r="11091" spans="1:2" x14ac:dyDescent="0.15">
      <c r="A11091" s="4"/>
      <c r="B11091" s="4"/>
    </row>
    <row r="11092" spans="1:2" x14ac:dyDescent="0.15">
      <c r="A11092" s="4"/>
      <c r="B11092" s="4"/>
    </row>
    <row r="11093" spans="1:2" x14ac:dyDescent="0.15">
      <c r="A11093" s="4"/>
      <c r="B11093" s="4"/>
    </row>
    <row r="11094" spans="1:2" x14ac:dyDescent="0.15">
      <c r="A11094" s="4"/>
      <c r="B11094" s="4"/>
    </row>
    <row r="11095" spans="1:2" x14ac:dyDescent="0.15">
      <c r="A11095" s="4"/>
      <c r="B11095" s="4"/>
    </row>
    <row r="11096" spans="1:2" x14ac:dyDescent="0.15">
      <c r="A11096" s="4"/>
      <c r="B11096" s="4"/>
    </row>
    <row r="11097" spans="1:2" x14ac:dyDescent="0.15">
      <c r="A11097" s="4"/>
      <c r="B11097" s="4"/>
    </row>
    <row r="11098" spans="1:2" x14ac:dyDescent="0.15">
      <c r="A11098" s="4"/>
      <c r="B11098" s="4"/>
    </row>
    <row r="11099" spans="1:2" x14ac:dyDescent="0.15">
      <c r="A11099" s="4"/>
      <c r="B11099" s="4"/>
    </row>
    <row r="11100" spans="1:2" x14ac:dyDescent="0.15">
      <c r="A11100" s="4"/>
      <c r="B11100" s="4"/>
    </row>
    <row r="11101" spans="1:2" x14ac:dyDescent="0.15">
      <c r="A11101" s="4"/>
      <c r="B11101" s="4"/>
    </row>
    <row r="11102" spans="1:2" x14ac:dyDescent="0.15">
      <c r="A11102" s="4"/>
      <c r="B11102" s="4"/>
    </row>
    <row r="11103" spans="1:2" x14ac:dyDescent="0.15">
      <c r="A11103" s="4"/>
      <c r="B11103" s="4"/>
    </row>
    <row r="11104" spans="1:2" x14ac:dyDescent="0.15">
      <c r="A11104" s="4"/>
      <c r="B11104" s="4"/>
    </row>
    <row r="11105" spans="1:2" x14ac:dyDescent="0.15">
      <c r="A11105" s="4"/>
      <c r="B11105" s="4"/>
    </row>
    <row r="11106" spans="1:2" x14ac:dyDescent="0.15">
      <c r="A11106" s="4"/>
      <c r="B11106" s="4"/>
    </row>
    <row r="11107" spans="1:2" x14ac:dyDescent="0.15">
      <c r="A11107" s="4"/>
      <c r="B11107" s="4"/>
    </row>
    <row r="11108" spans="1:2" x14ac:dyDescent="0.15">
      <c r="A11108" s="4"/>
      <c r="B11108" s="4"/>
    </row>
    <row r="11109" spans="1:2" x14ac:dyDescent="0.15">
      <c r="A11109" s="4"/>
      <c r="B11109" s="4"/>
    </row>
    <row r="11110" spans="1:2" x14ac:dyDescent="0.15">
      <c r="A11110" s="4"/>
      <c r="B11110" s="4"/>
    </row>
    <row r="11111" spans="1:2" x14ac:dyDescent="0.15">
      <c r="A11111" s="4"/>
      <c r="B11111" s="4"/>
    </row>
    <row r="11112" spans="1:2" x14ac:dyDescent="0.15">
      <c r="A11112" s="4"/>
      <c r="B11112" s="4"/>
    </row>
    <row r="11113" spans="1:2" x14ac:dyDescent="0.15">
      <c r="A11113" s="4"/>
      <c r="B11113" s="4"/>
    </row>
    <row r="11114" spans="1:2" x14ac:dyDescent="0.15">
      <c r="A11114" s="4"/>
      <c r="B11114" s="4"/>
    </row>
    <row r="11115" spans="1:2" x14ac:dyDescent="0.15">
      <c r="A11115" s="4"/>
      <c r="B11115" s="4"/>
    </row>
    <row r="11116" spans="1:2" x14ac:dyDescent="0.15">
      <c r="A11116" s="4"/>
      <c r="B11116" s="4"/>
    </row>
    <row r="11117" spans="1:2" x14ac:dyDescent="0.15">
      <c r="A11117" s="4"/>
      <c r="B11117" s="4"/>
    </row>
    <row r="11118" spans="1:2" x14ac:dyDescent="0.15">
      <c r="A11118" s="4"/>
      <c r="B11118" s="4"/>
    </row>
    <row r="11119" spans="1:2" x14ac:dyDescent="0.15">
      <c r="A11119" s="4"/>
      <c r="B11119" s="4"/>
    </row>
    <row r="11120" spans="1:2" x14ac:dyDescent="0.15">
      <c r="A11120" s="4"/>
      <c r="B11120" s="4"/>
    </row>
    <row r="11121" spans="1:2" x14ac:dyDescent="0.15">
      <c r="A11121" s="4"/>
      <c r="B11121" s="4"/>
    </row>
    <row r="11122" spans="1:2" x14ac:dyDescent="0.15">
      <c r="A11122" s="4"/>
      <c r="B11122" s="4"/>
    </row>
    <row r="11123" spans="1:2" x14ac:dyDescent="0.15">
      <c r="A11123" s="4"/>
      <c r="B11123" s="4"/>
    </row>
    <row r="11124" spans="1:2" x14ac:dyDescent="0.15">
      <c r="A11124" s="4"/>
      <c r="B11124" s="4"/>
    </row>
    <row r="11125" spans="1:2" x14ac:dyDescent="0.15">
      <c r="A11125" s="4"/>
      <c r="B11125" s="4"/>
    </row>
    <row r="11126" spans="1:2" x14ac:dyDescent="0.15">
      <c r="A11126" s="4"/>
      <c r="B11126" s="4"/>
    </row>
    <row r="11127" spans="1:2" x14ac:dyDescent="0.15">
      <c r="A11127" s="4"/>
      <c r="B11127" s="4"/>
    </row>
    <row r="11128" spans="1:2" x14ac:dyDescent="0.15">
      <c r="A11128" s="4"/>
      <c r="B11128" s="4"/>
    </row>
    <row r="11129" spans="1:2" x14ac:dyDescent="0.15">
      <c r="A11129" s="4"/>
      <c r="B11129" s="4"/>
    </row>
    <row r="11130" spans="1:2" x14ac:dyDescent="0.15">
      <c r="A11130" s="4"/>
      <c r="B11130" s="4"/>
    </row>
    <row r="11131" spans="1:2" x14ac:dyDescent="0.15">
      <c r="A11131" s="4"/>
      <c r="B11131" s="4"/>
    </row>
    <row r="11132" spans="1:2" x14ac:dyDescent="0.15">
      <c r="A11132" s="4"/>
      <c r="B11132" s="4"/>
    </row>
    <row r="11133" spans="1:2" x14ac:dyDescent="0.15">
      <c r="A11133" s="4"/>
      <c r="B11133" s="4"/>
    </row>
    <row r="11134" spans="1:2" x14ac:dyDescent="0.15">
      <c r="A11134" s="4"/>
      <c r="B11134" s="4"/>
    </row>
    <row r="11135" spans="1:2" x14ac:dyDescent="0.15">
      <c r="A11135" s="4"/>
      <c r="B11135" s="4"/>
    </row>
    <row r="11136" spans="1:2" x14ac:dyDescent="0.15">
      <c r="A11136" s="4"/>
      <c r="B11136" s="4"/>
    </row>
    <row r="11137" spans="1:2" x14ac:dyDescent="0.15">
      <c r="A11137" s="4"/>
      <c r="B11137" s="4"/>
    </row>
    <row r="11138" spans="1:2" x14ac:dyDescent="0.15">
      <c r="A11138" s="4"/>
      <c r="B11138" s="4"/>
    </row>
    <row r="11139" spans="1:2" x14ac:dyDescent="0.15">
      <c r="A11139" s="4"/>
      <c r="B11139" s="4"/>
    </row>
    <row r="11140" spans="1:2" x14ac:dyDescent="0.15">
      <c r="A11140" s="4"/>
      <c r="B11140" s="4"/>
    </row>
    <row r="11141" spans="1:2" x14ac:dyDescent="0.15">
      <c r="A11141" s="4"/>
      <c r="B11141" s="4"/>
    </row>
    <row r="11142" spans="1:2" x14ac:dyDescent="0.15">
      <c r="A11142" s="4"/>
      <c r="B11142" s="4"/>
    </row>
    <row r="11143" spans="1:2" x14ac:dyDescent="0.15">
      <c r="A11143" s="4"/>
      <c r="B11143" s="4"/>
    </row>
    <row r="11144" spans="1:2" x14ac:dyDescent="0.15">
      <c r="A11144" s="4"/>
      <c r="B11144" s="4"/>
    </row>
    <row r="11145" spans="1:2" x14ac:dyDescent="0.15">
      <c r="A11145" s="4"/>
      <c r="B11145" s="4"/>
    </row>
    <row r="11146" spans="1:2" x14ac:dyDescent="0.15">
      <c r="A11146" s="4"/>
      <c r="B11146" s="4"/>
    </row>
    <row r="11147" spans="1:2" x14ac:dyDescent="0.15">
      <c r="A11147" s="4"/>
      <c r="B11147" s="4"/>
    </row>
    <row r="11148" spans="1:2" x14ac:dyDescent="0.15">
      <c r="A11148" s="4"/>
      <c r="B11148" s="4"/>
    </row>
    <row r="11149" spans="1:2" x14ac:dyDescent="0.15">
      <c r="A11149" s="4"/>
      <c r="B11149" s="4"/>
    </row>
    <row r="11150" spans="1:2" x14ac:dyDescent="0.15">
      <c r="A11150" s="4"/>
      <c r="B11150" s="4"/>
    </row>
    <row r="11151" spans="1:2" x14ac:dyDescent="0.15">
      <c r="A11151" s="4"/>
      <c r="B11151" s="4"/>
    </row>
    <row r="11152" spans="1:2" x14ac:dyDescent="0.15">
      <c r="A11152" s="4"/>
      <c r="B11152" s="4"/>
    </row>
    <row r="11153" spans="1:2" x14ac:dyDescent="0.15">
      <c r="A11153" s="4"/>
      <c r="B11153" s="4"/>
    </row>
    <row r="11154" spans="1:2" x14ac:dyDescent="0.15">
      <c r="A11154" s="4"/>
      <c r="B11154" s="4"/>
    </row>
    <row r="11155" spans="1:2" x14ac:dyDescent="0.15">
      <c r="A11155" s="4"/>
      <c r="B11155" s="4"/>
    </row>
    <row r="11156" spans="1:2" x14ac:dyDescent="0.15">
      <c r="A11156" s="4"/>
      <c r="B11156" s="4"/>
    </row>
    <row r="11157" spans="1:2" x14ac:dyDescent="0.15">
      <c r="A11157" s="4"/>
      <c r="B11157" s="4"/>
    </row>
    <row r="11158" spans="1:2" x14ac:dyDescent="0.15">
      <c r="A11158" s="4"/>
      <c r="B11158" s="4"/>
    </row>
    <row r="11159" spans="1:2" x14ac:dyDescent="0.15">
      <c r="A11159" s="4"/>
      <c r="B11159" s="4"/>
    </row>
    <row r="11160" spans="1:2" x14ac:dyDescent="0.15">
      <c r="A11160" s="4"/>
      <c r="B11160" s="4"/>
    </row>
    <row r="11161" spans="1:2" x14ac:dyDescent="0.15">
      <c r="A11161" s="4"/>
      <c r="B11161" s="4"/>
    </row>
    <row r="11162" spans="1:2" x14ac:dyDescent="0.15">
      <c r="A11162" s="4"/>
      <c r="B11162" s="4"/>
    </row>
    <row r="11163" spans="1:2" x14ac:dyDescent="0.15">
      <c r="A11163" s="4"/>
      <c r="B11163" s="4"/>
    </row>
    <row r="11164" spans="1:2" x14ac:dyDescent="0.15">
      <c r="A11164" s="4"/>
      <c r="B11164" s="4"/>
    </row>
    <row r="11165" spans="1:2" x14ac:dyDescent="0.15">
      <c r="A11165" s="4"/>
      <c r="B11165" s="4"/>
    </row>
    <row r="11166" spans="1:2" x14ac:dyDescent="0.15">
      <c r="A11166" s="4"/>
      <c r="B11166" s="4"/>
    </row>
    <row r="11167" spans="1:2" x14ac:dyDescent="0.15">
      <c r="A11167" s="4"/>
      <c r="B11167" s="4"/>
    </row>
    <row r="11168" spans="1:2" x14ac:dyDescent="0.15">
      <c r="A11168" s="4"/>
      <c r="B11168" s="4"/>
    </row>
    <row r="11169" spans="1:2" x14ac:dyDescent="0.15">
      <c r="A11169" s="4"/>
      <c r="B11169" s="4"/>
    </row>
    <row r="11170" spans="1:2" x14ac:dyDescent="0.15">
      <c r="A11170" s="4"/>
      <c r="B11170" s="4"/>
    </row>
    <row r="11171" spans="1:2" x14ac:dyDescent="0.15">
      <c r="A11171" s="4"/>
      <c r="B11171" s="4"/>
    </row>
    <row r="11172" spans="1:2" x14ac:dyDescent="0.15">
      <c r="A11172" s="4"/>
      <c r="B11172" s="4"/>
    </row>
    <row r="11173" spans="1:2" x14ac:dyDescent="0.15">
      <c r="A11173" s="4"/>
      <c r="B11173" s="4"/>
    </row>
    <row r="11174" spans="1:2" x14ac:dyDescent="0.15">
      <c r="A11174" s="4"/>
      <c r="B11174" s="4"/>
    </row>
    <row r="11175" spans="1:2" x14ac:dyDescent="0.15">
      <c r="A11175" s="4"/>
      <c r="B11175" s="4"/>
    </row>
    <row r="11176" spans="1:2" x14ac:dyDescent="0.15">
      <c r="A11176" s="4"/>
      <c r="B11176" s="4"/>
    </row>
    <row r="11177" spans="1:2" x14ac:dyDescent="0.15">
      <c r="A11177" s="4"/>
      <c r="B11177" s="4"/>
    </row>
    <row r="11178" spans="1:2" x14ac:dyDescent="0.15">
      <c r="A11178" s="4"/>
      <c r="B11178" s="4"/>
    </row>
    <row r="11179" spans="1:2" x14ac:dyDescent="0.15">
      <c r="A11179" s="4"/>
      <c r="B11179" s="4"/>
    </row>
    <row r="11180" spans="1:2" x14ac:dyDescent="0.15">
      <c r="A11180" s="4"/>
      <c r="B11180" s="4"/>
    </row>
    <row r="11181" spans="1:2" x14ac:dyDescent="0.15">
      <c r="A11181" s="4"/>
      <c r="B11181" s="4"/>
    </row>
    <row r="11182" spans="1:2" x14ac:dyDescent="0.15">
      <c r="A11182" s="4"/>
      <c r="B11182" s="4"/>
    </row>
    <row r="11183" spans="1:2" x14ac:dyDescent="0.15">
      <c r="A11183" s="4"/>
      <c r="B11183" s="4"/>
    </row>
    <row r="11184" spans="1:2" x14ac:dyDescent="0.15">
      <c r="A11184" s="4"/>
      <c r="B11184" s="4"/>
    </row>
    <row r="11185" spans="1:2" x14ac:dyDescent="0.15">
      <c r="A11185" s="4"/>
      <c r="B11185" s="4"/>
    </row>
    <row r="11186" spans="1:2" x14ac:dyDescent="0.15">
      <c r="A11186" s="4"/>
      <c r="B11186" s="4"/>
    </row>
    <row r="11187" spans="1:2" x14ac:dyDescent="0.15">
      <c r="A11187" s="4"/>
      <c r="B11187" s="4"/>
    </row>
    <row r="11188" spans="1:2" x14ac:dyDescent="0.15">
      <c r="A11188" s="4"/>
      <c r="B11188" s="4"/>
    </row>
    <row r="11189" spans="1:2" x14ac:dyDescent="0.15">
      <c r="A11189" s="4"/>
      <c r="B11189" s="4"/>
    </row>
    <row r="11190" spans="1:2" x14ac:dyDescent="0.15">
      <c r="A11190" s="4"/>
      <c r="B11190" s="4"/>
    </row>
    <row r="11191" spans="1:2" x14ac:dyDescent="0.15">
      <c r="A11191" s="4"/>
      <c r="B11191" s="4"/>
    </row>
    <row r="11192" spans="1:2" x14ac:dyDescent="0.15">
      <c r="A11192" s="4"/>
      <c r="B11192" s="4"/>
    </row>
    <row r="11193" spans="1:2" x14ac:dyDescent="0.15">
      <c r="A11193" s="4"/>
      <c r="B11193" s="4"/>
    </row>
    <row r="11194" spans="1:2" x14ac:dyDescent="0.15">
      <c r="A11194" s="4"/>
      <c r="B11194" s="4"/>
    </row>
    <row r="11195" spans="1:2" x14ac:dyDescent="0.15">
      <c r="A11195" s="4"/>
      <c r="B11195" s="4"/>
    </row>
    <row r="11196" spans="1:2" x14ac:dyDescent="0.15">
      <c r="A11196" s="4"/>
      <c r="B11196" s="4"/>
    </row>
    <row r="11197" spans="1:2" x14ac:dyDescent="0.15">
      <c r="A11197" s="4"/>
      <c r="B11197" s="4"/>
    </row>
    <row r="11198" spans="1:2" x14ac:dyDescent="0.15">
      <c r="A11198" s="4"/>
      <c r="B11198" s="4"/>
    </row>
    <row r="11199" spans="1:2" x14ac:dyDescent="0.15">
      <c r="A11199" s="4"/>
      <c r="B11199" s="4"/>
    </row>
    <row r="11200" spans="1:2" x14ac:dyDescent="0.15">
      <c r="A11200" s="4"/>
      <c r="B11200" s="4"/>
    </row>
    <row r="11201" spans="1:2" x14ac:dyDescent="0.15">
      <c r="A11201" s="4"/>
      <c r="B11201" s="4"/>
    </row>
    <row r="11202" spans="1:2" x14ac:dyDescent="0.15">
      <c r="A11202" s="4"/>
      <c r="B11202" s="4"/>
    </row>
    <row r="11203" spans="1:2" x14ac:dyDescent="0.15">
      <c r="A11203" s="4"/>
      <c r="B11203" s="4"/>
    </row>
    <row r="11204" spans="1:2" x14ac:dyDescent="0.15">
      <c r="A11204" s="4"/>
      <c r="B11204" s="4"/>
    </row>
    <row r="11205" spans="1:2" x14ac:dyDescent="0.15">
      <c r="A11205" s="4"/>
      <c r="B11205" s="4"/>
    </row>
    <row r="11206" spans="1:2" x14ac:dyDescent="0.15">
      <c r="A11206" s="4"/>
      <c r="B11206" s="4"/>
    </row>
    <row r="11207" spans="1:2" x14ac:dyDescent="0.15">
      <c r="A11207" s="4"/>
      <c r="B11207" s="4"/>
    </row>
    <row r="11208" spans="1:2" x14ac:dyDescent="0.15">
      <c r="A11208" s="4"/>
      <c r="B11208" s="4"/>
    </row>
    <row r="11209" spans="1:2" x14ac:dyDescent="0.15">
      <c r="A11209" s="4"/>
      <c r="B11209" s="4"/>
    </row>
    <row r="11210" spans="1:2" x14ac:dyDescent="0.15">
      <c r="A11210" s="4"/>
      <c r="B11210" s="4"/>
    </row>
    <row r="11211" spans="1:2" x14ac:dyDescent="0.15">
      <c r="A11211" s="4"/>
      <c r="B11211" s="4"/>
    </row>
    <row r="11212" spans="1:2" x14ac:dyDescent="0.15">
      <c r="A11212" s="4"/>
      <c r="B11212" s="4"/>
    </row>
    <row r="11213" spans="1:2" x14ac:dyDescent="0.15">
      <c r="A11213" s="4"/>
      <c r="B11213" s="4"/>
    </row>
    <row r="11214" spans="1:2" x14ac:dyDescent="0.15">
      <c r="A11214" s="4"/>
      <c r="B11214" s="4"/>
    </row>
    <row r="11215" spans="1:2" x14ac:dyDescent="0.15">
      <c r="A11215" s="4"/>
      <c r="B11215" s="4"/>
    </row>
    <row r="11216" spans="1:2" x14ac:dyDescent="0.15">
      <c r="A11216" s="4"/>
      <c r="B11216" s="4"/>
    </row>
    <row r="11217" spans="1:2" x14ac:dyDescent="0.15">
      <c r="A11217" s="4"/>
      <c r="B11217" s="4"/>
    </row>
    <row r="11218" spans="1:2" x14ac:dyDescent="0.15">
      <c r="A11218" s="4"/>
      <c r="B11218" s="4"/>
    </row>
    <row r="11219" spans="1:2" x14ac:dyDescent="0.15">
      <c r="A11219" s="4"/>
      <c r="B11219" s="4"/>
    </row>
    <row r="11220" spans="1:2" x14ac:dyDescent="0.15">
      <c r="A11220" s="4"/>
      <c r="B11220" s="4"/>
    </row>
    <row r="11221" spans="1:2" x14ac:dyDescent="0.15">
      <c r="A11221" s="4"/>
      <c r="B11221" s="4"/>
    </row>
    <row r="11222" spans="1:2" x14ac:dyDescent="0.15">
      <c r="A11222" s="4"/>
      <c r="B11222" s="4"/>
    </row>
    <row r="11223" spans="1:2" x14ac:dyDescent="0.15">
      <c r="A11223" s="4"/>
      <c r="B11223" s="4"/>
    </row>
    <row r="11224" spans="1:2" x14ac:dyDescent="0.15">
      <c r="A11224" s="4"/>
      <c r="B11224" s="4"/>
    </row>
    <row r="11225" spans="1:2" x14ac:dyDescent="0.15">
      <c r="A11225" s="4"/>
      <c r="B11225" s="4"/>
    </row>
    <row r="11226" spans="1:2" x14ac:dyDescent="0.15">
      <c r="A11226" s="4"/>
      <c r="B11226" s="4"/>
    </row>
    <row r="11227" spans="1:2" x14ac:dyDescent="0.15">
      <c r="A11227" s="4"/>
      <c r="B11227" s="4"/>
    </row>
    <row r="11228" spans="1:2" x14ac:dyDescent="0.15">
      <c r="A11228" s="4"/>
      <c r="B11228" s="4"/>
    </row>
    <row r="11229" spans="1:2" x14ac:dyDescent="0.15">
      <c r="A11229" s="4"/>
      <c r="B11229" s="4"/>
    </row>
    <row r="11230" spans="1:2" x14ac:dyDescent="0.15">
      <c r="A11230" s="4"/>
      <c r="B11230" s="4"/>
    </row>
    <row r="11231" spans="1:2" x14ac:dyDescent="0.15">
      <c r="A11231" s="4"/>
      <c r="B11231" s="4"/>
    </row>
    <row r="11232" spans="1:2" x14ac:dyDescent="0.15">
      <c r="A11232" s="4"/>
      <c r="B11232" s="4"/>
    </row>
    <row r="11233" spans="1:2" x14ac:dyDescent="0.15">
      <c r="A11233" s="4"/>
      <c r="B11233" s="4"/>
    </row>
    <row r="11234" spans="1:2" x14ac:dyDescent="0.15">
      <c r="A11234" s="4"/>
      <c r="B11234" s="4"/>
    </row>
    <row r="11235" spans="1:2" x14ac:dyDescent="0.15">
      <c r="A11235" s="4"/>
      <c r="B11235" s="4"/>
    </row>
    <row r="11236" spans="1:2" x14ac:dyDescent="0.15">
      <c r="A11236" s="4"/>
      <c r="B11236" s="4"/>
    </row>
    <row r="11237" spans="1:2" x14ac:dyDescent="0.15">
      <c r="A11237" s="4"/>
      <c r="B11237" s="4"/>
    </row>
    <row r="11238" spans="1:2" x14ac:dyDescent="0.15">
      <c r="A11238" s="4"/>
      <c r="B11238" s="4"/>
    </row>
    <row r="11239" spans="1:2" x14ac:dyDescent="0.15">
      <c r="A11239" s="4"/>
      <c r="B11239" s="4"/>
    </row>
    <row r="11240" spans="1:2" x14ac:dyDescent="0.15">
      <c r="A11240" s="4"/>
      <c r="B11240" s="4"/>
    </row>
    <row r="11241" spans="1:2" x14ac:dyDescent="0.15">
      <c r="A11241" s="4"/>
      <c r="B11241" s="4"/>
    </row>
    <row r="11242" spans="1:2" x14ac:dyDescent="0.15">
      <c r="A11242" s="4"/>
      <c r="B11242" s="4"/>
    </row>
    <row r="11243" spans="1:2" x14ac:dyDescent="0.15">
      <c r="A11243" s="4"/>
      <c r="B11243" s="4"/>
    </row>
    <row r="11244" spans="1:2" x14ac:dyDescent="0.15">
      <c r="A11244" s="4"/>
      <c r="B11244" s="4"/>
    </row>
    <row r="11245" spans="1:2" x14ac:dyDescent="0.15">
      <c r="A11245" s="4"/>
      <c r="B11245" s="4"/>
    </row>
    <row r="11246" spans="1:2" x14ac:dyDescent="0.15">
      <c r="A11246" s="4"/>
      <c r="B11246" s="4"/>
    </row>
    <row r="11247" spans="1:2" x14ac:dyDescent="0.15">
      <c r="A11247" s="4"/>
      <c r="B11247" s="4"/>
    </row>
    <row r="11248" spans="1:2" x14ac:dyDescent="0.15">
      <c r="A11248" s="4"/>
      <c r="B11248" s="4"/>
    </row>
    <row r="11249" spans="1:2" x14ac:dyDescent="0.15">
      <c r="A11249" s="4"/>
      <c r="B11249" s="4"/>
    </row>
    <row r="11250" spans="1:2" x14ac:dyDescent="0.15">
      <c r="A11250" s="4"/>
      <c r="B11250" s="4"/>
    </row>
    <row r="11251" spans="1:2" x14ac:dyDescent="0.15">
      <c r="A11251" s="4"/>
      <c r="B11251" s="4"/>
    </row>
    <row r="11252" spans="1:2" x14ac:dyDescent="0.15">
      <c r="A11252" s="4"/>
      <c r="B11252" s="4"/>
    </row>
    <row r="11253" spans="1:2" x14ac:dyDescent="0.15">
      <c r="A11253" s="4"/>
      <c r="B11253" s="4"/>
    </row>
    <row r="11254" spans="1:2" x14ac:dyDescent="0.15">
      <c r="A11254" s="4"/>
      <c r="B11254" s="4"/>
    </row>
    <row r="11255" spans="1:2" x14ac:dyDescent="0.15">
      <c r="A11255" s="4"/>
      <c r="B11255" s="4"/>
    </row>
    <row r="11256" spans="1:2" x14ac:dyDescent="0.15">
      <c r="A11256" s="4"/>
      <c r="B11256" s="4"/>
    </row>
    <row r="11257" spans="1:2" x14ac:dyDescent="0.15">
      <c r="A11257" s="4"/>
      <c r="B11257" s="4"/>
    </row>
    <row r="11258" spans="1:2" x14ac:dyDescent="0.15">
      <c r="A11258" s="4"/>
      <c r="B11258" s="4"/>
    </row>
    <row r="11259" spans="1:2" x14ac:dyDescent="0.15">
      <c r="A11259" s="4"/>
      <c r="B11259" s="4"/>
    </row>
    <row r="11260" spans="1:2" x14ac:dyDescent="0.15">
      <c r="A11260" s="4"/>
      <c r="B11260" s="4"/>
    </row>
    <row r="11261" spans="1:2" x14ac:dyDescent="0.15">
      <c r="A11261" s="4"/>
      <c r="B11261" s="4"/>
    </row>
    <row r="11262" spans="1:2" x14ac:dyDescent="0.15">
      <c r="A11262" s="4"/>
      <c r="B11262" s="4"/>
    </row>
    <row r="11263" spans="1:2" x14ac:dyDescent="0.15">
      <c r="A11263" s="4"/>
      <c r="B11263" s="4"/>
    </row>
    <row r="11264" spans="1:2" x14ac:dyDescent="0.15">
      <c r="A11264" s="4"/>
      <c r="B11264" s="4"/>
    </row>
    <row r="11265" spans="1:2" x14ac:dyDescent="0.15">
      <c r="A11265" s="4"/>
      <c r="B11265" s="4"/>
    </row>
    <row r="11266" spans="1:2" x14ac:dyDescent="0.15">
      <c r="A11266" s="4"/>
      <c r="B11266" s="4"/>
    </row>
    <row r="11267" spans="1:2" x14ac:dyDescent="0.15">
      <c r="A11267" s="4"/>
      <c r="B11267" s="4"/>
    </row>
    <row r="11268" spans="1:2" x14ac:dyDescent="0.15">
      <c r="A11268" s="4"/>
      <c r="B11268" s="4"/>
    </row>
    <row r="11269" spans="1:2" x14ac:dyDescent="0.15">
      <c r="A11269" s="4"/>
      <c r="B11269" s="4"/>
    </row>
    <row r="11270" spans="1:2" x14ac:dyDescent="0.15">
      <c r="A11270" s="4"/>
      <c r="B11270" s="4"/>
    </row>
    <row r="11271" spans="1:2" x14ac:dyDescent="0.15">
      <c r="A11271" s="4"/>
      <c r="B11271" s="4"/>
    </row>
    <row r="11272" spans="1:2" x14ac:dyDescent="0.15">
      <c r="A11272" s="4"/>
      <c r="B11272" s="4"/>
    </row>
    <row r="11273" spans="1:2" x14ac:dyDescent="0.15">
      <c r="A11273" s="4"/>
      <c r="B11273" s="4"/>
    </row>
    <row r="11274" spans="1:2" x14ac:dyDescent="0.15">
      <c r="A11274" s="4"/>
      <c r="B11274" s="4"/>
    </row>
    <row r="11275" spans="1:2" x14ac:dyDescent="0.15">
      <c r="A11275" s="4"/>
      <c r="B11275" s="4"/>
    </row>
    <row r="11276" spans="1:2" x14ac:dyDescent="0.15">
      <c r="A11276" s="4"/>
      <c r="B11276" s="4"/>
    </row>
    <row r="11277" spans="1:2" x14ac:dyDescent="0.15">
      <c r="A11277" s="4"/>
      <c r="B11277" s="4"/>
    </row>
    <row r="11278" spans="1:2" x14ac:dyDescent="0.15">
      <c r="A11278" s="4"/>
      <c r="B11278" s="4"/>
    </row>
    <row r="11279" spans="1:2" x14ac:dyDescent="0.15">
      <c r="A11279" s="4"/>
      <c r="B11279" s="4"/>
    </row>
    <row r="11280" spans="1:2" x14ac:dyDescent="0.15">
      <c r="A11280" s="4"/>
      <c r="B11280" s="4"/>
    </row>
    <row r="11281" spans="1:2" x14ac:dyDescent="0.15">
      <c r="A11281" s="4"/>
      <c r="B11281" s="4"/>
    </row>
    <row r="11282" spans="1:2" x14ac:dyDescent="0.15">
      <c r="A11282" s="4"/>
      <c r="B11282" s="4"/>
    </row>
    <row r="11283" spans="1:2" x14ac:dyDescent="0.15">
      <c r="A11283" s="4"/>
      <c r="B11283" s="4"/>
    </row>
    <row r="11284" spans="1:2" x14ac:dyDescent="0.15">
      <c r="A11284" s="4"/>
      <c r="B11284" s="4"/>
    </row>
    <row r="11285" spans="1:2" x14ac:dyDescent="0.15">
      <c r="A11285" s="4"/>
      <c r="B11285" s="4"/>
    </row>
    <row r="11286" spans="1:2" x14ac:dyDescent="0.15">
      <c r="A11286" s="4"/>
      <c r="B11286" s="4"/>
    </row>
    <row r="11287" spans="1:2" x14ac:dyDescent="0.15">
      <c r="A11287" s="4"/>
      <c r="B11287" s="4"/>
    </row>
    <row r="11288" spans="1:2" x14ac:dyDescent="0.15">
      <c r="A11288" s="4"/>
      <c r="B11288" s="4"/>
    </row>
    <row r="11289" spans="1:2" x14ac:dyDescent="0.15">
      <c r="A11289" s="4"/>
      <c r="B11289" s="4"/>
    </row>
    <row r="11290" spans="1:2" x14ac:dyDescent="0.15">
      <c r="A11290" s="4"/>
      <c r="B11290" s="4"/>
    </row>
    <row r="11291" spans="1:2" x14ac:dyDescent="0.15">
      <c r="A11291" s="4"/>
      <c r="B11291" s="4"/>
    </row>
    <row r="11292" spans="1:2" x14ac:dyDescent="0.15">
      <c r="A11292" s="4"/>
      <c r="B11292" s="4"/>
    </row>
    <row r="11293" spans="1:2" x14ac:dyDescent="0.15">
      <c r="A11293" s="4"/>
      <c r="B11293" s="4"/>
    </row>
    <row r="11294" spans="1:2" x14ac:dyDescent="0.15">
      <c r="A11294" s="4"/>
      <c r="B11294" s="4"/>
    </row>
    <row r="11295" spans="1:2" x14ac:dyDescent="0.15">
      <c r="A11295" s="4"/>
      <c r="B11295" s="4"/>
    </row>
    <row r="11296" spans="1:2" x14ac:dyDescent="0.15">
      <c r="A11296" s="4"/>
      <c r="B11296" s="4"/>
    </row>
    <row r="11297" spans="1:2" x14ac:dyDescent="0.15">
      <c r="A11297" s="4"/>
      <c r="B11297" s="4"/>
    </row>
    <row r="11298" spans="1:2" x14ac:dyDescent="0.15">
      <c r="A11298" s="4"/>
      <c r="B11298" s="4"/>
    </row>
    <row r="11299" spans="1:2" x14ac:dyDescent="0.15">
      <c r="A11299" s="4"/>
      <c r="B11299" s="4"/>
    </row>
    <row r="11300" spans="1:2" x14ac:dyDescent="0.15">
      <c r="A11300" s="4"/>
      <c r="B11300" s="4"/>
    </row>
    <row r="11301" spans="1:2" x14ac:dyDescent="0.15">
      <c r="A11301" s="4"/>
      <c r="B11301" s="4"/>
    </row>
    <row r="11302" spans="1:2" x14ac:dyDescent="0.15">
      <c r="A11302" s="4"/>
      <c r="B11302" s="4"/>
    </row>
    <row r="11303" spans="1:2" x14ac:dyDescent="0.15">
      <c r="A11303" s="4"/>
      <c r="B11303" s="4"/>
    </row>
    <row r="11304" spans="1:2" x14ac:dyDescent="0.15">
      <c r="A11304" s="4"/>
      <c r="B11304" s="4"/>
    </row>
    <row r="11305" spans="1:2" x14ac:dyDescent="0.15">
      <c r="A11305" s="4"/>
      <c r="B11305" s="4"/>
    </row>
    <row r="11306" spans="1:2" x14ac:dyDescent="0.15">
      <c r="A11306" s="4"/>
      <c r="B11306" s="4"/>
    </row>
    <row r="11307" spans="1:2" x14ac:dyDescent="0.15">
      <c r="A11307" s="4"/>
      <c r="B11307" s="4"/>
    </row>
    <row r="11308" spans="1:2" x14ac:dyDescent="0.15">
      <c r="A11308" s="4"/>
      <c r="B11308" s="4"/>
    </row>
    <row r="11309" spans="1:2" x14ac:dyDescent="0.15">
      <c r="A11309" s="4"/>
      <c r="B11309" s="4"/>
    </row>
    <row r="11310" spans="1:2" x14ac:dyDescent="0.15">
      <c r="A11310" s="4"/>
      <c r="B11310" s="4"/>
    </row>
    <row r="11311" spans="1:2" x14ac:dyDescent="0.15">
      <c r="A11311" s="4"/>
      <c r="B11311" s="4"/>
    </row>
    <row r="11312" spans="1:2" x14ac:dyDescent="0.15">
      <c r="A11312" s="4"/>
      <c r="B11312" s="4"/>
    </row>
    <row r="11313" spans="1:2" x14ac:dyDescent="0.15">
      <c r="A11313" s="4"/>
      <c r="B11313" s="4"/>
    </row>
    <row r="11314" spans="1:2" x14ac:dyDescent="0.15">
      <c r="A11314" s="4"/>
      <c r="B11314" s="4"/>
    </row>
    <row r="11315" spans="1:2" x14ac:dyDescent="0.15">
      <c r="A11315" s="4"/>
      <c r="B11315" s="4"/>
    </row>
    <row r="11316" spans="1:2" x14ac:dyDescent="0.15">
      <c r="A11316" s="4"/>
      <c r="B11316" s="4"/>
    </row>
    <row r="11317" spans="1:2" x14ac:dyDescent="0.15">
      <c r="A11317" s="4"/>
      <c r="B11317" s="4"/>
    </row>
    <row r="11318" spans="1:2" x14ac:dyDescent="0.15">
      <c r="A11318" s="4"/>
      <c r="B11318" s="4"/>
    </row>
    <row r="11319" spans="1:2" x14ac:dyDescent="0.15">
      <c r="A11319" s="4"/>
      <c r="B11319" s="4"/>
    </row>
    <row r="11320" spans="1:2" x14ac:dyDescent="0.15">
      <c r="A11320" s="4"/>
      <c r="B11320" s="4"/>
    </row>
    <row r="11321" spans="1:2" x14ac:dyDescent="0.15">
      <c r="A11321" s="4"/>
      <c r="B11321" s="4"/>
    </row>
    <row r="11322" spans="1:2" x14ac:dyDescent="0.15">
      <c r="A11322" s="4"/>
      <c r="B11322" s="4"/>
    </row>
    <row r="11323" spans="1:2" x14ac:dyDescent="0.15">
      <c r="A11323" s="4"/>
      <c r="B11323" s="4"/>
    </row>
    <row r="11324" spans="1:2" x14ac:dyDescent="0.15">
      <c r="A11324" s="4"/>
      <c r="B11324" s="4"/>
    </row>
    <row r="11325" spans="1:2" x14ac:dyDescent="0.15">
      <c r="A11325" s="4"/>
      <c r="B11325" s="4"/>
    </row>
    <row r="11326" spans="1:2" x14ac:dyDescent="0.15">
      <c r="A11326" s="4"/>
      <c r="B11326" s="4"/>
    </row>
    <row r="11327" spans="1:2" x14ac:dyDescent="0.15">
      <c r="A11327" s="4"/>
      <c r="B11327" s="4"/>
    </row>
    <row r="11328" spans="1:2" x14ac:dyDescent="0.15">
      <c r="A11328" s="4"/>
      <c r="B11328" s="4"/>
    </row>
    <row r="11329" spans="1:2" x14ac:dyDescent="0.15">
      <c r="A11329" s="4"/>
      <c r="B11329" s="4"/>
    </row>
    <row r="11330" spans="1:2" x14ac:dyDescent="0.15">
      <c r="A11330" s="4"/>
      <c r="B11330" s="4"/>
    </row>
    <row r="11331" spans="1:2" x14ac:dyDescent="0.15">
      <c r="A11331" s="4"/>
      <c r="B11331" s="4"/>
    </row>
    <row r="11332" spans="1:2" x14ac:dyDescent="0.15">
      <c r="A11332" s="4"/>
      <c r="B11332" s="4"/>
    </row>
    <row r="11333" spans="1:2" x14ac:dyDescent="0.15">
      <c r="A11333" s="4"/>
      <c r="B11333" s="4"/>
    </row>
    <row r="11334" spans="1:2" x14ac:dyDescent="0.15">
      <c r="A11334" s="4"/>
      <c r="B11334" s="4"/>
    </row>
    <row r="11335" spans="1:2" x14ac:dyDescent="0.15">
      <c r="A11335" s="4"/>
      <c r="B11335" s="4"/>
    </row>
    <row r="11336" spans="1:2" x14ac:dyDescent="0.15">
      <c r="A11336" s="4"/>
      <c r="B11336" s="4"/>
    </row>
    <row r="11337" spans="1:2" x14ac:dyDescent="0.15">
      <c r="A11337" s="4"/>
      <c r="B11337" s="4"/>
    </row>
    <row r="11338" spans="1:2" x14ac:dyDescent="0.15">
      <c r="A11338" s="4"/>
      <c r="B11338" s="4"/>
    </row>
    <row r="11339" spans="1:2" x14ac:dyDescent="0.15">
      <c r="A11339" s="4"/>
      <c r="B11339" s="4"/>
    </row>
    <row r="11340" spans="1:2" x14ac:dyDescent="0.15">
      <c r="A11340" s="4"/>
      <c r="B11340" s="4"/>
    </row>
    <row r="11341" spans="1:2" x14ac:dyDescent="0.15">
      <c r="A11341" s="4"/>
      <c r="B11341" s="4"/>
    </row>
    <row r="11342" spans="1:2" x14ac:dyDescent="0.15">
      <c r="A11342" s="4"/>
      <c r="B11342" s="4"/>
    </row>
    <row r="11343" spans="1:2" x14ac:dyDescent="0.15">
      <c r="A11343" s="4"/>
      <c r="B11343" s="4"/>
    </row>
    <row r="11344" spans="1:2" x14ac:dyDescent="0.15">
      <c r="A11344" s="4"/>
      <c r="B11344" s="4"/>
    </row>
    <row r="11345" spans="1:2" x14ac:dyDescent="0.15">
      <c r="A11345" s="4"/>
      <c r="B11345" s="4"/>
    </row>
    <row r="11346" spans="1:2" x14ac:dyDescent="0.15">
      <c r="A11346" s="4"/>
      <c r="B11346" s="4"/>
    </row>
    <row r="11347" spans="1:2" x14ac:dyDescent="0.15">
      <c r="A11347" s="4"/>
      <c r="B11347" s="4"/>
    </row>
    <row r="11348" spans="1:2" x14ac:dyDescent="0.15">
      <c r="A11348" s="4"/>
      <c r="B11348" s="4"/>
    </row>
    <row r="11349" spans="1:2" x14ac:dyDescent="0.15">
      <c r="A11349" s="4"/>
      <c r="B11349" s="4"/>
    </row>
    <row r="11350" spans="1:2" x14ac:dyDescent="0.15">
      <c r="A11350" s="4"/>
      <c r="B11350" s="4"/>
    </row>
    <row r="11351" spans="1:2" x14ac:dyDescent="0.15">
      <c r="A11351" s="4"/>
      <c r="B11351" s="4"/>
    </row>
    <row r="11352" spans="1:2" x14ac:dyDescent="0.15">
      <c r="A11352" s="4"/>
      <c r="B11352" s="4"/>
    </row>
    <row r="11353" spans="1:2" x14ac:dyDescent="0.15">
      <c r="A11353" s="4"/>
      <c r="B11353" s="4"/>
    </row>
    <row r="11354" spans="1:2" x14ac:dyDescent="0.15">
      <c r="A11354" s="4"/>
      <c r="B11354" s="4"/>
    </row>
    <row r="11355" spans="1:2" x14ac:dyDescent="0.15">
      <c r="A11355" s="4"/>
      <c r="B11355" s="4"/>
    </row>
    <row r="11356" spans="1:2" x14ac:dyDescent="0.15">
      <c r="A11356" s="4"/>
      <c r="B11356" s="4"/>
    </row>
    <row r="11357" spans="1:2" x14ac:dyDescent="0.15">
      <c r="A11357" s="4"/>
      <c r="B11357" s="4"/>
    </row>
    <row r="11358" spans="1:2" x14ac:dyDescent="0.15">
      <c r="A11358" s="4"/>
      <c r="B11358" s="4"/>
    </row>
    <row r="11359" spans="1:2" x14ac:dyDescent="0.15">
      <c r="A11359" s="4"/>
      <c r="B11359" s="4"/>
    </row>
    <row r="11360" spans="1:2" x14ac:dyDescent="0.15">
      <c r="A11360" s="4"/>
      <c r="B11360" s="4"/>
    </row>
    <row r="11361" spans="1:2" x14ac:dyDescent="0.15">
      <c r="A11361" s="4"/>
      <c r="B11361" s="4"/>
    </row>
    <row r="11362" spans="1:2" x14ac:dyDescent="0.15">
      <c r="A11362" s="4"/>
      <c r="B11362" s="4"/>
    </row>
    <row r="11363" spans="1:2" x14ac:dyDescent="0.15">
      <c r="A11363" s="4"/>
      <c r="B11363" s="4"/>
    </row>
    <row r="11364" spans="1:2" x14ac:dyDescent="0.15">
      <c r="A11364" s="4"/>
      <c r="B11364" s="4"/>
    </row>
    <row r="11365" spans="1:2" x14ac:dyDescent="0.15">
      <c r="A11365" s="4"/>
      <c r="B11365" s="4"/>
    </row>
    <row r="11366" spans="1:2" x14ac:dyDescent="0.15">
      <c r="A11366" s="4"/>
      <c r="B11366" s="4"/>
    </row>
    <row r="11367" spans="1:2" x14ac:dyDescent="0.15">
      <c r="A11367" s="4"/>
      <c r="B11367" s="4"/>
    </row>
    <row r="11368" spans="1:2" x14ac:dyDescent="0.15">
      <c r="A11368" s="4"/>
      <c r="B11368" s="4"/>
    </row>
    <row r="11369" spans="1:2" x14ac:dyDescent="0.15">
      <c r="A11369" s="4"/>
      <c r="B11369" s="4"/>
    </row>
    <row r="11370" spans="1:2" x14ac:dyDescent="0.15">
      <c r="A11370" s="4"/>
      <c r="B11370" s="4"/>
    </row>
    <row r="11371" spans="1:2" x14ac:dyDescent="0.15">
      <c r="A11371" s="4"/>
      <c r="B11371" s="4"/>
    </row>
    <row r="11372" spans="1:2" x14ac:dyDescent="0.15">
      <c r="A11372" s="4"/>
      <c r="B11372" s="4"/>
    </row>
    <row r="11373" spans="1:2" x14ac:dyDescent="0.15">
      <c r="A11373" s="4"/>
      <c r="B11373" s="4"/>
    </row>
    <row r="11374" spans="1:2" x14ac:dyDescent="0.15">
      <c r="A11374" s="4"/>
      <c r="B11374" s="4"/>
    </row>
    <row r="11375" spans="1:2" x14ac:dyDescent="0.15">
      <c r="A11375" s="4"/>
      <c r="B11375" s="4"/>
    </row>
    <row r="11376" spans="1:2" x14ac:dyDescent="0.15">
      <c r="A11376" s="4"/>
      <c r="B11376" s="4"/>
    </row>
    <row r="11377" spans="1:2" x14ac:dyDescent="0.15">
      <c r="A11377" s="4"/>
      <c r="B11377" s="4"/>
    </row>
    <row r="11378" spans="1:2" x14ac:dyDescent="0.15">
      <c r="A11378" s="4"/>
      <c r="B11378" s="4"/>
    </row>
    <row r="11379" spans="1:2" x14ac:dyDescent="0.15">
      <c r="A11379" s="4"/>
      <c r="B11379" s="4"/>
    </row>
    <row r="11380" spans="1:2" x14ac:dyDescent="0.15">
      <c r="A11380" s="4"/>
      <c r="B11380" s="4"/>
    </row>
    <row r="11381" spans="1:2" x14ac:dyDescent="0.15">
      <c r="A11381" s="4"/>
      <c r="B11381" s="4"/>
    </row>
    <row r="11382" spans="1:2" x14ac:dyDescent="0.15">
      <c r="A11382" s="4"/>
      <c r="B11382" s="4"/>
    </row>
    <row r="11383" spans="1:2" x14ac:dyDescent="0.15">
      <c r="A11383" s="4"/>
      <c r="B11383" s="4"/>
    </row>
    <row r="11384" spans="1:2" x14ac:dyDescent="0.15">
      <c r="A11384" s="4"/>
      <c r="B11384" s="4"/>
    </row>
    <row r="11385" spans="1:2" x14ac:dyDescent="0.15">
      <c r="A11385" s="4"/>
      <c r="B11385" s="4"/>
    </row>
    <row r="11386" spans="1:2" x14ac:dyDescent="0.15">
      <c r="A11386" s="4"/>
      <c r="B11386" s="4"/>
    </row>
    <row r="11387" spans="1:2" x14ac:dyDescent="0.15">
      <c r="A11387" s="4"/>
      <c r="B11387" s="4"/>
    </row>
    <row r="11388" spans="1:2" x14ac:dyDescent="0.15">
      <c r="A11388" s="4"/>
      <c r="B11388" s="4"/>
    </row>
    <row r="11389" spans="1:2" x14ac:dyDescent="0.15">
      <c r="A11389" s="4"/>
      <c r="B11389" s="4"/>
    </row>
    <row r="11390" spans="1:2" x14ac:dyDescent="0.15">
      <c r="A11390" s="4"/>
      <c r="B11390" s="4"/>
    </row>
    <row r="11391" spans="1:2" x14ac:dyDescent="0.15">
      <c r="A11391" s="4"/>
      <c r="B11391" s="4"/>
    </row>
    <row r="11392" spans="1:2" x14ac:dyDescent="0.15">
      <c r="A11392" s="4"/>
      <c r="B11392" s="4"/>
    </row>
    <row r="11393" spans="1:2" x14ac:dyDescent="0.15">
      <c r="A11393" s="4"/>
      <c r="B11393" s="4"/>
    </row>
    <row r="11394" spans="1:2" x14ac:dyDescent="0.15">
      <c r="A11394" s="4"/>
      <c r="B11394" s="4"/>
    </row>
    <row r="11395" spans="1:2" x14ac:dyDescent="0.15">
      <c r="A11395" s="4"/>
      <c r="B11395" s="4"/>
    </row>
    <row r="11396" spans="1:2" x14ac:dyDescent="0.15">
      <c r="A11396" s="4"/>
      <c r="B11396" s="4"/>
    </row>
    <row r="11397" spans="1:2" x14ac:dyDescent="0.15">
      <c r="A11397" s="4"/>
      <c r="B11397" s="4"/>
    </row>
    <row r="11398" spans="1:2" x14ac:dyDescent="0.15">
      <c r="A11398" s="4"/>
      <c r="B11398" s="4"/>
    </row>
    <row r="11399" spans="1:2" x14ac:dyDescent="0.15">
      <c r="A11399" s="4"/>
      <c r="B11399" s="4"/>
    </row>
    <row r="11400" spans="1:2" x14ac:dyDescent="0.15">
      <c r="A11400" s="4"/>
      <c r="B11400" s="4"/>
    </row>
    <row r="11401" spans="1:2" x14ac:dyDescent="0.15">
      <c r="A11401" s="4"/>
      <c r="B11401" s="4"/>
    </row>
    <row r="11402" spans="1:2" x14ac:dyDescent="0.15">
      <c r="A11402" s="4"/>
      <c r="B11402" s="4"/>
    </row>
    <row r="11403" spans="1:2" x14ac:dyDescent="0.15">
      <c r="A11403" s="4"/>
      <c r="B11403" s="4"/>
    </row>
    <row r="11404" spans="1:2" x14ac:dyDescent="0.15">
      <c r="A11404" s="4"/>
      <c r="B11404" s="4"/>
    </row>
    <row r="11405" spans="1:2" x14ac:dyDescent="0.15">
      <c r="A11405" s="4"/>
      <c r="B11405" s="4"/>
    </row>
    <row r="11406" spans="1:2" x14ac:dyDescent="0.15">
      <c r="A11406" s="4"/>
      <c r="B11406" s="4"/>
    </row>
    <row r="11407" spans="1:2" x14ac:dyDescent="0.15">
      <c r="A11407" s="4"/>
      <c r="B11407" s="4"/>
    </row>
    <row r="11408" spans="1:2" x14ac:dyDescent="0.15">
      <c r="A11408" s="4"/>
      <c r="B11408" s="4"/>
    </row>
    <row r="11409" spans="1:2" x14ac:dyDescent="0.15">
      <c r="A11409" s="4"/>
      <c r="B11409" s="4"/>
    </row>
    <row r="11410" spans="1:2" x14ac:dyDescent="0.15">
      <c r="A11410" s="4"/>
      <c r="B11410" s="4"/>
    </row>
    <row r="11411" spans="1:2" x14ac:dyDescent="0.15">
      <c r="A11411" s="4"/>
      <c r="B11411" s="4"/>
    </row>
    <row r="11412" spans="1:2" x14ac:dyDescent="0.15">
      <c r="A11412" s="4"/>
      <c r="B11412" s="4"/>
    </row>
    <row r="11413" spans="1:2" x14ac:dyDescent="0.15">
      <c r="A11413" s="4"/>
      <c r="B11413" s="4"/>
    </row>
    <row r="11414" spans="1:2" x14ac:dyDescent="0.15">
      <c r="A11414" s="4"/>
      <c r="B11414" s="4"/>
    </row>
    <row r="11415" spans="1:2" x14ac:dyDescent="0.15">
      <c r="A11415" s="4"/>
      <c r="B11415" s="4"/>
    </row>
    <row r="11416" spans="1:2" x14ac:dyDescent="0.15">
      <c r="A11416" s="4"/>
      <c r="B11416" s="4"/>
    </row>
    <row r="11417" spans="1:2" x14ac:dyDescent="0.15">
      <c r="A11417" s="4"/>
      <c r="B11417" s="4"/>
    </row>
    <row r="11418" spans="1:2" x14ac:dyDescent="0.15">
      <c r="A11418" s="4"/>
      <c r="B11418" s="4"/>
    </row>
    <row r="11419" spans="1:2" x14ac:dyDescent="0.15">
      <c r="A11419" s="4"/>
      <c r="B11419" s="4"/>
    </row>
    <row r="11420" spans="1:2" x14ac:dyDescent="0.15">
      <c r="A11420" s="4"/>
      <c r="B11420" s="4"/>
    </row>
    <row r="11421" spans="1:2" x14ac:dyDescent="0.15">
      <c r="A11421" s="4"/>
      <c r="B11421" s="4"/>
    </row>
    <row r="11422" spans="1:2" x14ac:dyDescent="0.15">
      <c r="A11422" s="4"/>
      <c r="B11422" s="4"/>
    </row>
    <row r="11423" spans="1:2" x14ac:dyDescent="0.15">
      <c r="A11423" s="4"/>
      <c r="B11423" s="4"/>
    </row>
    <row r="11424" spans="1:2" x14ac:dyDescent="0.15">
      <c r="A11424" s="4"/>
      <c r="B11424" s="4"/>
    </row>
    <row r="11425" spans="1:2" x14ac:dyDescent="0.15">
      <c r="A11425" s="4"/>
      <c r="B11425" s="4"/>
    </row>
    <row r="11426" spans="1:2" x14ac:dyDescent="0.15">
      <c r="A11426" s="4"/>
      <c r="B11426" s="4"/>
    </row>
    <row r="11427" spans="1:2" x14ac:dyDescent="0.15">
      <c r="A11427" s="4"/>
      <c r="B11427" s="4"/>
    </row>
    <row r="11428" spans="1:2" x14ac:dyDescent="0.15">
      <c r="A11428" s="4"/>
      <c r="B11428" s="4"/>
    </row>
    <row r="11429" spans="1:2" x14ac:dyDescent="0.15">
      <c r="A11429" s="4"/>
      <c r="B11429" s="4"/>
    </row>
    <row r="11430" spans="1:2" x14ac:dyDescent="0.15">
      <c r="A11430" s="4"/>
      <c r="B11430" s="4"/>
    </row>
    <row r="11431" spans="1:2" x14ac:dyDescent="0.15">
      <c r="A11431" s="4"/>
      <c r="B11431" s="4"/>
    </row>
    <row r="11432" spans="1:2" x14ac:dyDescent="0.15">
      <c r="A11432" s="4"/>
      <c r="B11432" s="4"/>
    </row>
    <row r="11433" spans="1:2" x14ac:dyDescent="0.15">
      <c r="A11433" s="4"/>
      <c r="B11433" s="4"/>
    </row>
    <row r="11434" spans="1:2" x14ac:dyDescent="0.15">
      <c r="A11434" s="4"/>
      <c r="B11434" s="4"/>
    </row>
    <row r="11435" spans="1:2" x14ac:dyDescent="0.15">
      <c r="A11435" s="4"/>
      <c r="B11435" s="4"/>
    </row>
    <row r="11436" spans="1:2" x14ac:dyDescent="0.15">
      <c r="A11436" s="4"/>
      <c r="B11436" s="4"/>
    </row>
    <row r="11437" spans="1:2" x14ac:dyDescent="0.15">
      <c r="A11437" s="4"/>
      <c r="B11437" s="4"/>
    </row>
    <row r="11438" spans="1:2" x14ac:dyDescent="0.15">
      <c r="A11438" s="4"/>
      <c r="B11438" s="4"/>
    </row>
    <row r="11439" spans="1:2" x14ac:dyDescent="0.15">
      <c r="A11439" s="4"/>
      <c r="B11439" s="4"/>
    </row>
    <row r="11440" spans="1:2" x14ac:dyDescent="0.15">
      <c r="A11440" s="4"/>
      <c r="B11440" s="4"/>
    </row>
    <row r="11441" spans="1:2" x14ac:dyDescent="0.15">
      <c r="A11441" s="4"/>
      <c r="B11441" s="4"/>
    </row>
    <row r="11442" spans="1:2" x14ac:dyDescent="0.15">
      <c r="A11442" s="4"/>
      <c r="B11442" s="4"/>
    </row>
    <row r="11443" spans="1:2" x14ac:dyDescent="0.15">
      <c r="A11443" s="4"/>
      <c r="B11443" s="4"/>
    </row>
    <row r="11444" spans="1:2" x14ac:dyDescent="0.15">
      <c r="A11444" s="4"/>
      <c r="B11444" s="4"/>
    </row>
    <row r="11445" spans="1:2" x14ac:dyDescent="0.15">
      <c r="A11445" s="4"/>
      <c r="B11445" s="4"/>
    </row>
    <row r="11446" spans="1:2" x14ac:dyDescent="0.15">
      <c r="A11446" s="4"/>
      <c r="B11446" s="4"/>
    </row>
    <row r="11447" spans="1:2" x14ac:dyDescent="0.15">
      <c r="A11447" s="4"/>
      <c r="B11447" s="4"/>
    </row>
    <row r="11448" spans="1:2" x14ac:dyDescent="0.15">
      <c r="A11448" s="4"/>
      <c r="B11448" s="4"/>
    </row>
    <row r="11449" spans="1:2" x14ac:dyDescent="0.15">
      <c r="A11449" s="4"/>
      <c r="B11449" s="4"/>
    </row>
    <row r="11450" spans="1:2" x14ac:dyDescent="0.15">
      <c r="A11450" s="4"/>
      <c r="B11450" s="4"/>
    </row>
    <row r="11451" spans="1:2" x14ac:dyDescent="0.15">
      <c r="A11451" s="4"/>
      <c r="B11451" s="4"/>
    </row>
    <row r="11452" spans="1:2" x14ac:dyDescent="0.15">
      <c r="A11452" s="4"/>
      <c r="B11452" s="4"/>
    </row>
    <row r="11453" spans="1:2" x14ac:dyDescent="0.15">
      <c r="A11453" s="4"/>
      <c r="B11453" s="4"/>
    </row>
    <row r="11454" spans="1:2" x14ac:dyDescent="0.15">
      <c r="A11454" s="4"/>
      <c r="B11454" s="4"/>
    </row>
    <row r="11455" spans="1:2" x14ac:dyDescent="0.15">
      <c r="A11455" s="4"/>
      <c r="B11455" s="4"/>
    </row>
    <row r="11456" spans="1:2" x14ac:dyDescent="0.15">
      <c r="A11456" s="4"/>
      <c r="B11456" s="4"/>
    </row>
    <row r="11457" spans="1:2" x14ac:dyDescent="0.15">
      <c r="A11457" s="4"/>
      <c r="B11457" s="4"/>
    </row>
    <row r="11458" spans="1:2" x14ac:dyDescent="0.15">
      <c r="A11458" s="4"/>
      <c r="B11458" s="4"/>
    </row>
    <row r="11459" spans="1:2" x14ac:dyDescent="0.15">
      <c r="A11459" s="4"/>
      <c r="B11459" s="4"/>
    </row>
    <row r="11460" spans="1:2" x14ac:dyDescent="0.15">
      <c r="A11460" s="4"/>
      <c r="B11460" s="4"/>
    </row>
    <row r="11461" spans="1:2" x14ac:dyDescent="0.15">
      <c r="A11461" s="4"/>
      <c r="B11461" s="4"/>
    </row>
    <row r="11462" spans="1:2" x14ac:dyDescent="0.15">
      <c r="A11462" s="4"/>
      <c r="B11462" s="4"/>
    </row>
    <row r="11463" spans="1:2" x14ac:dyDescent="0.15">
      <c r="A11463" s="4"/>
      <c r="B11463" s="4"/>
    </row>
    <row r="11464" spans="1:2" x14ac:dyDescent="0.15">
      <c r="A11464" s="4"/>
      <c r="B11464" s="4"/>
    </row>
    <row r="11465" spans="1:2" x14ac:dyDescent="0.15">
      <c r="A11465" s="4"/>
      <c r="B11465" s="4"/>
    </row>
    <row r="11466" spans="1:2" x14ac:dyDescent="0.15">
      <c r="A11466" s="4"/>
      <c r="B11466" s="4"/>
    </row>
    <row r="11467" spans="1:2" x14ac:dyDescent="0.15">
      <c r="A11467" s="4"/>
      <c r="B11467" s="4"/>
    </row>
    <row r="11468" spans="1:2" x14ac:dyDescent="0.15">
      <c r="A11468" s="4"/>
      <c r="B11468" s="4"/>
    </row>
    <row r="11469" spans="1:2" x14ac:dyDescent="0.15">
      <c r="A11469" s="4"/>
      <c r="B11469" s="4"/>
    </row>
    <row r="11470" spans="1:2" x14ac:dyDescent="0.15">
      <c r="A11470" s="4"/>
      <c r="B11470" s="4"/>
    </row>
    <row r="11471" spans="1:2" x14ac:dyDescent="0.15">
      <c r="A11471" s="4"/>
      <c r="B11471" s="4"/>
    </row>
    <row r="11472" spans="1:2" x14ac:dyDescent="0.15">
      <c r="A11472" s="4"/>
      <c r="B11472" s="4"/>
    </row>
    <row r="11473" spans="1:2" x14ac:dyDescent="0.15">
      <c r="A11473" s="4"/>
      <c r="B11473" s="4"/>
    </row>
    <row r="11474" spans="1:2" x14ac:dyDescent="0.15">
      <c r="A11474" s="4"/>
      <c r="B11474" s="4"/>
    </row>
    <row r="11475" spans="1:2" x14ac:dyDescent="0.15">
      <c r="A11475" s="4"/>
      <c r="B11475" s="4"/>
    </row>
    <row r="11476" spans="1:2" x14ac:dyDescent="0.15">
      <c r="A11476" s="4"/>
      <c r="B11476" s="4"/>
    </row>
    <row r="11477" spans="1:2" x14ac:dyDescent="0.15">
      <c r="A11477" s="4"/>
      <c r="B11477" s="4"/>
    </row>
    <row r="11478" spans="1:2" x14ac:dyDescent="0.15">
      <c r="A11478" s="4"/>
      <c r="B11478" s="4"/>
    </row>
    <row r="11479" spans="1:2" x14ac:dyDescent="0.15">
      <c r="A11479" s="4"/>
      <c r="B11479" s="4"/>
    </row>
    <row r="11480" spans="1:2" x14ac:dyDescent="0.15">
      <c r="A11480" s="4"/>
      <c r="B11480" s="4"/>
    </row>
    <row r="11481" spans="1:2" x14ac:dyDescent="0.15">
      <c r="A11481" s="4"/>
      <c r="B11481" s="4"/>
    </row>
    <row r="11482" spans="1:2" x14ac:dyDescent="0.15">
      <c r="A11482" s="4"/>
      <c r="B11482" s="4"/>
    </row>
    <row r="11483" spans="1:2" x14ac:dyDescent="0.15">
      <c r="A11483" s="4"/>
      <c r="B11483" s="4"/>
    </row>
    <row r="11484" spans="1:2" x14ac:dyDescent="0.15">
      <c r="A11484" s="4"/>
      <c r="B11484" s="4"/>
    </row>
    <row r="11485" spans="1:2" x14ac:dyDescent="0.15">
      <c r="A11485" s="4"/>
      <c r="B11485" s="4"/>
    </row>
    <row r="11486" spans="1:2" x14ac:dyDescent="0.15">
      <c r="A11486" s="4"/>
      <c r="B11486" s="4"/>
    </row>
    <row r="11487" spans="1:2" x14ac:dyDescent="0.15">
      <c r="A11487" s="4"/>
      <c r="B11487" s="4"/>
    </row>
    <row r="11488" spans="1:2" x14ac:dyDescent="0.15">
      <c r="A11488" s="4"/>
      <c r="B11488" s="4"/>
    </row>
    <row r="11489" spans="1:2" x14ac:dyDescent="0.15">
      <c r="A11489" s="4"/>
      <c r="B11489" s="4"/>
    </row>
    <row r="11490" spans="1:2" x14ac:dyDescent="0.15">
      <c r="A11490" s="4"/>
      <c r="B11490" s="4"/>
    </row>
    <row r="11491" spans="1:2" x14ac:dyDescent="0.15">
      <c r="A11491" s="4"/>
      <c r="B11491" s="4"/>
    </row>
    <row r="11492" spans="1:2" x14ac:dyDescent="0.15">
      <c r="A11492" s="4"/>
      <c r="B11492" s="4"/>
    </row>
    <row r="11493" spans="1:2" x14ac:dyDescent="0.15">
      <c r="A11493" s="4"/>
      <c r="B11493" s="4"/>
    </row>
    <row r="11494" spans="1:2" x14ac:dyDescent="0.15">
      <c r="A11494" s="4"/>
      <c r="B11494" s="4"/>
    </row>
    <row r="11495" spans="1:2" x14ac:dyDescent="0.15">
      <c r="A11495" s="4"/>
      <c r="B11495" s="4"/>
    </row>
    <row r="11496" spans="1:2" x14ac:dyDescent="0.15">
      <c r="A11496" s="4"/>
      <c r="B11496" s="4"/>
    </row>
    <row r="11497" spans="1:2" x14ac:dyDescent="0.15">
      <c r="A11497" s="4"/>
      <c r="B11497" s="4"/>
    </row>
    <row r="11498" spans="1:2" x14ac:dyDescent="0.15">
      <c r="A11498" s="4"/>
      <c r="B11498" s="4"/>
    </row>
    <row r="11499" spans="1:2" x14ac:dyDescent="0.15">
      <c r="A11499" s="4"/>
      <c r="B11499" s="4"/>
    </row>
    <row r="11500" spans="1:2" x14ac:dyDescent="0.15">
      <c r="A11500" s="4"/>
      <c r="B11500" s="4"/>
    </row>
    <row r="11501" spans="1:2" x14ac:dyDescent="0.15">
      <c r="A11501" s="4"/>
      <c r="B11501" s="4"/>
    </row>
    <row r="11502" spans="1:2" x14ac:dyDescent="0.15">
      <c r="A11502" s="4"/>
      <c r="B11502" s="4"/>
    </row>
    <row r="11503" spans="1:2" x14ac:dyDescent="0.15">
      <c r="A11503" s="4"/>
      <c r="B11503" s="4"/>
    </row>
    <row r="11504" spans="1:2" x14ac:dyDescent="0.15">
      <c r="A11504" s="4"/>
      <c r="B11504" s="4"/>
    </row>
    <row r="11505" spans="1:2" x14ac:dyDescent="0.15">
      <c r="A11505" s="4"/>
      <c r="B11505" s="4"/>
    </row>
    <row r="11506" spans="1:2" x14ac:dyDescent="0.15">
      <c r="A11506" s="4"/>
      <c r="B11506" s="4"/>
    </row>
    <row r="11507" spans="1:2" x14ac:dyDescent="0.15">
      <c r="A11507" s="4"/>
      <c r="B11507" s="4"/>
    </row>
    <row r="11508" spans="1:2" x14ac:dyDescent="0.15">
      <c r="A11508" s="4"/>
      <c r="B11508" s="4"/>
    </row>
    <row r="11509" spans="1:2" x14ac:dyDescent="0.15">
      <c r="A11509" s="4"/>
      <c r="B11509" s="4"/>
    </row>
    <row r="11510" spans="1:2" x14ac:dyDescent="0.15">
      <c r="A11510" s="4"/>
      <c r="B11510" s="4"/>
    </row>
    <row r="11511" spans="1:2" x14ac:dyDescent="0.15">
      <c r="A11511" s="4"/>
      <c r="B11511" s="4"/>
    </row>
    <row r="11512" spans="1:2" x14ac:dyDescent="0.15">
      <c r="A11512" s="4"/>
      <c r="B11512" s="4"/>
    </row>
    <row r="11513" spans="1:2" x14ac:dyDescent="0.15">
      <c r="A11513" s="4"/>
      <c r="B11513" s="4"/>
    </row>
    <row r="11514" spans="1:2" x14ac:dyDescent="0.15">
      <c r="A11514" s="4"/>
      <c r="B11514" s="4"/>
    </row>
    <row r="11515" spans="1:2" x14ac:dyDescent="0.15">
      <c r="A11515" s="4"/>
      <c r="B11515" s="4"/>
    </row>
    <row r="11516" spans="1:2" x14ac:dyDescent="0.15">
      <c r="A11516" s="4"/>
      <c r="B11516" s="4"/>
    </row>
    <row r="11517" spans="1:2" x14ac:dyDescent="0.15">
      <c r="A11517" s="4"/>
      <c r="B11517" s="4"/>
    </row>
    <row r="11518" spans="1:2" x14ac:dyDescent="0.15">
      <c r="A11518" s="4"/>
      <c r="B11518" s="4"/>
    </row>
    <row r="11519" spans="1:2" x14ac:dyDescent="0.15">
      <c r="A11519" s="4"/>
      <c r="B11519" s="4"/>
    </row>
    <row r="11520" spans="1:2" x14ac:dyDescent="0.15">
      <c r="A11520" s="4"/>
      <c r="B11520" s="4"/>
    </row>
    <row r="11521" spans="1:2" x14ac:dyDescent="0.15">
      <c r="A11521" s="4"/>
      <c r="B11521" s="4"/>
    </row>
    <row r="11522" spans="1:2" x14ac:dyDescent="0.15">
      <c r="A11522" s="4"/>
      <c r="B11522" s="4"/>
    </row>
    <row r="11523" spans="1:2" x14ac:dyDescent="0.15">
      <c r="A11523" s="4"/>
      <c r="B11523" s="4"/>
    </row>
    <row r="11524" spans="1:2" x14ac:dyDescent="0.15">
      <c r="A11524" s="4"/>
      <c r="B11524" s="4"/>
    </row>
    <row r="11525" spans="1:2" x14ac:dyDescent="0.15">
      <c r="A11525" s="4"/>
      <c r="B11525" s="4"/>
    </row>
    <row r="11526" spans="1:2" x14ac:dyDescent="0.15">
      <c r="A11526" s="4"/>
      <c r="B11526" s="4"/>
    </row>
    <row r="11527" spans="1:2" x14ac:dyDescent="0.15">
      <c r="A11527" s="4"/>
      <c r="B11527" s="4"/>
    </row>
    <row r="11528" spans="1:2" x14ac:dyDescent="0.15">
      <c r="A11528" s="4"/>
      <c r="B11528" s="4"/>
    </row>
    <row r="11529" spans="1:2" x14ac:dyDescent="0.15">
      <c r="A11529" s="4"/>
      <c r="B11529" s="4"/>
    </row>
    <row r="11530" spans="1:2" x14ac:dyDescent="0.15">
      <c r="A11530" s="4"/>
      <c r="B11530" s="4"/>
    </row>
    <row r="11531" spans="1:2" x14ac:dyDescent="0.15">
      <c r="A11531" s="4"/>
      <c r="B11531" s="4"/>
    </row>
    <row r="11532" spans="1:2" x14ac:dyDescent="0.15">
      <c r="A11532" s="4"/>
      <c r="B11532" s="4"/>
    </row>
    <row r="11533" spans="1:2" x14ac:dyDescent="0.15">
      <c r="A11533" s="4"/>
      <c r="B11533" s="4"/>
    </row>
    <row r="11534" spans="1:2" x14ac:dyDescent="0.15">
      <c r="A11534" s="4"/>
      <c r="B11534" s="4"/>
    </row>
    <row r="11535" spans="1:2" x14ac:dyDescent="0.15">
      <c r="A11535" s="4"/>
      <c r="B11535" s="4"/>
    </row>
    <row r="11536" spans="1:2" x14ac:dyDescent="0.15">
      <c r="A11536" s="4"/>
      <c r="B11536" s="4"/>
    </row>
    <row r="11537" spans="1:2" x14ac:dyDescent="0.15">
      <c r="A11537" s="4"/>
      <c r="B11537" s="4"/>
    </row>
    <row r="11538" spans="1:2" x14ac:dyDescent="0.15">
      <c r="A11538" s="4"/>
      <c r="B11538" s="4"/>
    </row>
    <row r="11539" spans="1:2" x14ac:dyDescent="0.15">
      <c r="A11539" s="4"/>
      <c r="B11539" s="4"/>
    </row>
    <row r="11540" spans="1:2" x14ac:dyDescent="0.15">
      <c r="A11540" s="4"/>
      <c r="B11540" s="4"/>
    </row>
    <row r="11541" spans="1:2" x14ac:dyDescent="0.15">
      <c r="A11541" s="4"/>
      <c r="B11541" s="4"/>
    </row>
    <row r="11542" spans="1:2" x14ac:dyDescent="0.15">
      <c r="A11542" s="4"/>
      <c r="B11542" s="4"/>
    </row>
    <row r="11543" spans="1:2" x14ac:dyDescent="0.15">
      <c r="A11543" s="4"/>
      <c r="B11543" s="4"/>
    </row>
    <row r="11544" spans="1:2" x14ac:dyDescent="0.15">
      <c r="A11544" s="4"/>
      <c r="B11544" s="4"/>
    </row>
    <row r="11545" spans="1:2" x14ac:dyDescent="0.15">
      <c r="A11545" s="4"/>
      <c r="B11545" s="4"/>
    </row>
    <row r="11546" spans="1:2" x14ac:dyDescent="0.15">
      <c r="A11546" s="4"/>
      <c r="B11546" s="4"/>
    </row>
    <row r="11547" spans="1:2" x14ac:dyDescent="0.15">
      <c r="A11547" s="4"/>
      <c r="B11547" s="4"/>
    </row>
    <row r="11548" spans="1:2" x14ac:dyDescent="0.15">
      <c r="A11548" s="4"/>
      <c r="B11548" s="4"/>
    </row>
    <row r="11549" spans="1:2" x14ac:dyDescent="0.15">
      <c r="A11549" s="4"/>
      <c r="B11549" s="4"/>
    </row>
    <row r="11550" spans="1:2" x14ac:dyDescent="0.15">
      <c r="A11550" s="4"/>
      <c r="B11550" s="4"/>
    </row>
    <row r="11551" spans="1:2" x14ac:dyDescent="0.15">
      <c r="A11551" s="4"/>
      <c r="B11551" s="4"/>
    </row>
    <row r="11552" spans="1:2" x14ac:dyDescent="0.15">
      <c r="A11552" s="4"/>
      <c r="B11552" s="4"/>
    </row>
    <row r="11553" spans="1:2" x14ac:dyDescent="0.15">
      <c r="A11553" s="4"/>
      <c r="B11553" s="4"/>
    </row>
    <row r="11554" spans="1:2" x14ac:dyDescent="0.15">
      <c r="A11554" s="4"/>
      <c r="B11554" s="4"/>
    </row>
    <row r="11555" spans="1:2" x14ac:dyDescent="0.15">
      <c r="A11555" s="4"/>
      <c r="B11555" s="4"/>
    </row>
    <row r="11556" spans="1:2" x14ac:dyDescent="0.15">
      <c r="A11556" s="4"/>
      <c r="B11556" s="4"/>
    </row>
    <row r="11557" spans="1:2" x14ac:dyDescent="0.15">
      <c r="A11557" s="4"/>
      <c r="B11557" s="4"/>
    </row>
    <row r="11558" spans="1:2" x14ac:dyDescent="0.15">
      <c r="A11558" s="4"/>
      <c r="B11558" s="4"/>
    </row>
    <row r="11559" spans="1:2" x14ac:dyDescent="0.15">
      <c r="A11559" s="4"/>
      <c r="B11559" s="4"/>
    </row>
    <row r="11560" spans="1:2" x14ac:dyDescent="0.15">
      <c r="A11560" s="4"/>
      <c r="B11560" s="4"/>
    </row>
    <row r="11561" spans="1:2" x14ac:dyDescent="0.15">
      <c r="A11561" s="4"/>
      <c r="B11561" s="4"/>
    </row>
    <row r="11562" spans="1:2" x14ac:dyDescent="0.15">
      <c r="A11562" s="4"/>
      <c r="B11562" s="4"/>
    </row>
    <row r="11563" spans="1:2" x14ac:dyDescent="0.15">
      <c r="A11563" s="4"/>
      <c r="B11563" s="4"/>
    </row>
    <row r="11564" spans="1:2" x14ac:dyDescent="0.15">
      <c r="A11564" s="4"/>
      <c r="B11564" s="4"/>
    </row>
    <row r="11565" spans="1:2" x14ac:dyDescent="0.15">
      <c r="A11565" s="4"/>
      <c r="B11565" s="4"/>
    </row>
    <row r="11566" spans="1:2" x14ac:dyDescent="0.15">
      <c r="A11566" s="4"/>
      <c r="B11566" s="4"/>
    </row>
    <row r="11567" spans="1:2" x14ac:dyDescent="0.15">
      <c r="A11567" s="4"/>
      <c r="B11567" s="4"/>
    </row>
    <row r="11568" spans="1:2" x14ac:dyDescent="0.15">
      <c r="A11568" s="4"/>
      <c r="B11568" s="4"/>
    </row>
    <row r="11569" spans="1:2" x14ac:dyDescent="0.15">
      <c r="A11569" s="4"/>
      <c r="B11569" s="4"/>
    </row>
    <row r="11570" spans="1:2" x14ac:dyDescent="0.15">
      <c r="A11570" s="4"/>
      <c r="B11570" s="4"/>
    </row>
    <row r="11571" spans="1:2" x14ac:dyDescent="0.15">
      <c r="A11571" s="4"/>
      <c r="B11571" s="4"/>
    </row>
    <row r="11572" spans="1:2" x14ac:dyDescent="0.15">
      <c r="A11572" s="4"/>
      <c r="B11572" s="4"/>
    </row>
    <row r="11573" spans="1:2" x14ac:dyDescent="0.15">
      <c r="A11573" s="4"/>
      <c r="B11573" s="4"/>
    </row>
    <row r="11574" spans="1:2" x14ac:dyDescent="0.15">
      <c r="A11574" s="4"/>
      <c r="B11574" s="4"/>
    </row>
    <row r="11575" spans="1:2" x14ac:dyDescent="0.15">
      <c r="A11575" s="4"/>
      <c r="B11575" s="4"/>
    </row>
    <row r="11576" spans="1:2" x14ac:dyDescent="0.15">
      <c r="A11576" s="4"/>
      <c r="B11576" s="4"/>
    </row>
    <row r="11577" spans="1:2" x14ac:dyDescent="0.15">
      <c r="A11577" s="4"/>
      <c r="B11577" s="4"/>
    </row>
    <row r="11578" spans="1:2" x14ac:dyDescent="0.15">
      <c r="A11578" s="4"/>
      <c r="B11578" s="4"/>
    </row>
    <row r="11579" spans="1:2" x14ac:dyDescent="0.15">
      <c r="A11579" s="4"/>
      <c r="B11579" s="4"/>
    </row>
    <row r="11580" spans="1:2" x14ac:dyDescent="0.15">
      <c r="A11580" s="4"/>
      <c r="B11580" s="4"/>
    </row>
    <row r="11581" spans="1:2" x14ac:dyDescent="0.15">
      <c r="A11581" s="4"/>
      <c r="B11581" s="4"/>
    </row>
    <row r="11582" spans="1:2" x14ac:dyDescent="0.15">
      <c r="A11582" s="4"/>
      <c r="B11582" s="4"/>
    </row>
    <row r="11583" spans="1:2" x14ac:dyDescent="0.15">
      <c r="A11583" s="4"/>
      <c r="B11583" s="4"/>
    </row>
    <row r="11584" spans="1:2" x14ac:dyDescent="0.15">
      <c r="A11584" s="4"/>
      <c r="B11584" s="4"/>
    </row>
    <row r="11585" spans="1:2" x14ac:dyDescent="0.15">
      <c r="A11585" s="4"/>
      <c r="B11585" s="4"/>
    </row>
    <row r="11586" spans="1:2" x14ac:dyDescent="0.15">
      <c r="A11586" s="4"/>
      <c r="B11586" s="4"/>
    </row>
    <row r="11587" spans="1:2" x14ac:dyDescent="0.15">
      <c r="A11587" s="4"/>
      <c r="B11587" s="4"/>
    </row>
    <row r="11588" spans="1:2" x14ac:dyDescent="0.15">
      <c r="A11588" s="4"/>
      <c r="B11588" s="4"/>
    </row>
    <row r="11589" spans="1:2" x14ac:dyDescent="0.15">
      <c r="A11589" s="4"/>
      <c r="B11589" s="4"/>
    </row>
    <row r="11590" spans="1:2" x14ac:dyDescent="0.15">
      <c r="A11590" s="4"/>
      <c r="B11590" s="4"/>
    </row>
    <row r="11591" spans="1:2" x14ac:dyDescent="0.15">
      <c r="A11591" s="4"/>
      <c r="B11591" s="4"/>
    </row>
    <row r="11592" spans="1:2" x14ac:dyDescent="0.15">
      <c r="A11592" s="4"/>
      <c r="B11592" s="4"/>
    </row>
    <row r="11593" spans="1:2" x14ac:dyDescent="0.15">
      <c r="A11593" s="4"/>
      <c r="B11593" s="4"/>
    </row>
    <row r="11594" spans="1:2" x14ac:dyDescent="0.15">
      <c r="A11594" s="4"/>
      <c r="B11594" s="4"/>
    </row>
    <row r="11595" spans="1:2" x14ac:dyDescent="0.15">
      <c r="A11595" s="4"/>
      <c r="B11595" s="4"/>
    </row>
    <row r="11596" spans="1:2" x14ac:dyDescent="0.15">
      <c r="A11596" s="4"/>
      <c r="B11596" s="4"/>
    </row>
    <row r="11597" spans="1:2" x14ac:dyDescent="0.15">
      <c r="A11597" s="4"/>
      <c r="B11597" s="4"/>
    </row>
    <row r="11598" spans="1:2" x14ac:dyDescent="0.15">
      <c r="A11598" s="4"/>
      <c r="B11598" s="4"/>
    </row>
    <row r="11599" spans="1:2" x14ac:dyDescent="0.15">
      <c r="A11599" s="4"/>
      <c r="B11599" s="4"/>
    </row>
    <row r="11600" spans="1:2" x14ac:dyDescent="0.15">
      <c r="A11600" s="4"/>
      <c r="B11600" s="4"/>
    </row>
    <row r="11601" spans="1:2" x14ac:dyDescent="0.15">
      <c r="A11601" s="4"/>
      <c r="B11601" s="4"/>
    </row>
    <row r="11602" spans="1:2" x14ac:dyDescent="0.15">
      <c r="A11602" s="4"/>
      <c r="B11602" s="4"/>
    </row>
    <row r="11603" spans="1:2" x14ac:dyDescent="0.15">
      <c r="A11603" s="4"/>
      <c r="B11603" s="4"/>
    </row>
    <row r="11604" spans="1:2" x14ac:dyDescent="0.15">
      <c r="A11604" s="4"/>
      <c r="B11604" s="4"/>
    </row>
    <row r="11605" spans="1:2" x14ac:dyDescent="0.15">
      <c r="A11605" s="4"/>
      <c r="B11605" s="4"/>
    </row>
    <row r="11606" spans="1:2" x14ac:dyDescent="0.15">
      <c r="A11606" s="4"/>
      <c r="B11606" s="4"/>
    </row>
    <row r="11607" spans="1:2" x14ac:dyDescent="0.15">
      <c r="A11607" s="4"/>
      <c r="B11607" s="4"/>
    </row>
    <row r="11608" spans="1:2" x14ac:dyDescent="0.15">
      <c r="A11608" s="4"/>
      <c r="B11608" s="4"/>
    </row>
    <row r="11609" spans="1:2" x14ac:dyDescent="0.15">
      <c r="A11609" s="4"/>
      <c r="B11609" s="4"/>
    </row>
    <row r="11610" spans="1:2" x14ac:dyDescent="0.15">
      <c r="A11610" s="4"/>
      <c r="B11610" s="4"/>
    </row>
    <row r="11611" spans="1:2" x14ac:dyDescent="0.15">
      <c r="A11611" s="4"/>
      <c r="B11611" s="4"/>
    </row>
    <row r="11612" spans="1:2" x14ac:dyDescent="0.15">
      <c r="A11612" s="4"/>
      <c r="B11612" s="4"/>
    </row>
    <row r="11613" spans="1:2" x14ac:dyDescent="0.15">
      <c r="A11613" s="4"/>
      <c r="B11613" s="4"/>
    </row>
    <row r="11614" spans="1:2" x14ac:dyDescent="0.15">
      <c r="A11614" s="4"/>
      <c r="B11614" s="4"/>
    </row>
    <row r="11615" spans="1:2" x14ac:dyDescent="0.15">
      <c r="A11615" s="4"/>
      <c r="B11615" s="4"/>
    </row>
    <row r="11616" spans="1:2" x14ac:dyDescent="0.15">
      <c r="A11616" s="4"/>
      <c r="B11616" s="4"/>
    </row>
    <row r="11617" spans="1:2" x14ac:dyDescent="0.15">
      <c r="A11617" s="4"/>
      <c r="B11617" s="4"/>
    </row>
    <row r="11618" spans="1:2" x14ac:dyDescent="0.15">
      <c r="A11618" s="4"/>
      <c r="B11618" s="4"/>
    </row>
    <row r="11619" spans="1:2" x14ac:dyDescent="0.15">
      <c r="A11619" s="4"/>
      <c r="B11619" s="4"/>
    </row>
    <row r="11620" spans="1:2" x14ac:dyDescent="0.15">
      <c r="A11620" s="4"/>
      <c r="B11620" s="4"/>
    </row>
    <row r="11621" spans="1:2" x14ac:dyDescent="0.15">
      <c r="A11621" s="4"/>
      <c r="B11621" s="4"/>
    </row>
    <row r="11622" spans="1:2" x14ac:dyDescent="0.15">
      <c r="A11622" s="4"/>
      <c r="B11622" s="4"/>
    </row>
    <row r="11623" spans="1:2" x14ac:dyDescent="0.15">
      <c r="A11623" s="4"/>
      <c r="B11623" s="4"/>
    </row>
    <row r="11624" spans="1:2" x14ac:dyDescent="0.15">
      <c r="A11624" s="4"/>
      <c r="B11624" s="4"/>
    </row>
    <row r="11625" spans="1:2" x14ac:dyDescent="0.15">
      <c r="A11625" s="4"/>
      <c r="B11625" s="4"/>
    </row>
    <row r="11626" spans="1:2" x14ac:dyDescent="0.15">
      <c r="A11626" s="4"/>
      <c r="B11626" s="4"/>
    </row>
    <row r="11627" spans="1:2" x14ac:dyDescent="0.15">
      <c r="A11627" s="4"/>
      <c r="B11627" s="4"/>
    </row>
    <row r="11628" spans="1:2" x14ac:dyDescent="0.15">
      <c r="A11628" s="4"/>
      <c r="B11628" s="4"/>
    </row>
    <row r="11629" spans="1:2" x14ac:dyDescent="0.15">
      <c r="A11629" s="4"/>
      <c r="B11629" s="4"/>
    </row>
    <row r="11630" spans="1:2" x14ac:dyDescent="0.15">
      <c r="A11630" s="4"/>
      <c r="B11630" s="4"/>
    </row>
    <row r="11631" spans="1:2" x14ac:dyDescent="0.15">
      <c r="A11631" s="4"/>
      <c r="B11631" s="4"/>
    </row>
    <row r="11632" spans="1:2" x14ac:dyDescent="0.15">
      <c r="A11632" s="4"/>
      <c r="B11632" s="4"/>
    </row>
    <row r="11633" spans="1:2" x14ac:dyDescent="0.15">
      <c r="A11633" s="4"/>
      <c r="B11633" s="4"/>
    </row>
    <row r="11634" spans="1:2" x14ac:dyDescent="0.15">
      <c r="A11634" s="4"/>
      <c r="B11634" s="4"/>
    </row>
    <row r="11635" spans="1:2" x14ac:dyDescent="0.15">
      <c r="A11635" s="4"/>
      <c r="B11635" s="4"/>
    </row>
    <row r="11636" spans="1:2" x14ac:dyDescent="0.15">
      <c r="A11636" s="4"/>
      <c r="B11636" s="4"/>
    </row>
    <row r="11637" spans="1:2" x14ac:dyDescent="0.15">
      <c r="A11637" s="4"/>
      <c r="B11637" s="4"/>
    </row>
    <row r="11638" spans="1:2" x14ac:dyDescent="0.15">
      <c r="A11638" s="4"/>
      <c r="B11638" s="4"/>
    </row>
    <row r="11639" spans="1:2" x14ac:dyDescent="0.15">
      <c r="A11639" s="4"/>
      <c r="B11639" s="4"/>
    </row>
    <row r="11640" spans="1:2" x14ac:dyDescent="0.15">
      <c r="A11640" s="4"/>
      <c r="B11640" s="4"/>
    </row>
    <row r="11641" spans="1:2" x14ac:dyDescent="0.15">
      <c r="A11641" s="4"/>
      <c r="B11641" s="4"/>
    </row>
    <row r="11642" spans="1:2" x14ac:dyDescent="0.15">
      <c r="A11642" s="4"/>
      <c r="B11642" s="4"/>
    </row>
    <row r="11643" spans="1:2" x14ac:dyDescent="0.15">
      <c r="A11643" s="4"/>
      <c r="B11643" s="4"/>
    </row>
    <row r="11644" spans="1:2" x14ac:dyDescent="0.15">
      <c r="A11644" s="4"/>
      <c r="B11644" s="4"/>
    </row>
    <row r="11645" spans="1:2" x14ac:dyDescent="0.15">
      <c r="A11645" s="4"/>
      <c r="B11645" s="4"/>
    </row>
    <row r="11646" spans="1:2" x14ac:dyDescent="0.15">
      <c r="A11646" s="4"/>
      <c r="B11646" s="4"/>
    </row>
    <row r="11647" spans="1:2" x14ac:dyDescent="0.15">
      <c r="A11647" s="4"/>
      <c r="B11647" s="4"/>
    </row>
    <row r="11648" spans="1:2" x14ac:dyDescent="0.15">
      <c r="A11648" s="4"/>
      <c r="B11648" s="4"/>
    </row>
    <row r="11649" spans="1:2" x14ac:dyDescent="0.15">
      <c r="A11649" s="4"/>
      <c r="B11649" s="4"/>
    </row>
    <row r="11650" spans="1:2" x14ac:dyDescent="0.15">
      <c r="A11650" s="4"/>
      <c r="B11650" s="4"/>
    </row>
    <row r="11651" spans="1:2" x14ac:dyDescent="0.15">
      <c r="A11651" s="4"/>
      <c r="B11651" s="4"/>
    </row>
    <row r="11652" spans="1:2" x14ac:dyDescent="0.15">
      <c r="A11652" s="4"/>
      <c r="B11652" s="4"/>
    </row>
    <row r="11653" spans="1:2" x14ac:dyDescent="0.15">
      <c r="A11653" s="4"/>
      <c r="B11653" s="4"/>
    </row>
    <row r="11654" spans="1:2" x14ac:dyDescent="0.15">
      <c r="A11654" s="4"/>
      <c r="B11654" s="4"/>
    </row>
    <row r="11655" spans="1:2" x14ac:dyDescent="0.15">
      <c r="A11655" s="4"/>
      <c r="B11655" s="4"/>
    </row>
    <row r="11656" spans="1:2" x14ac:dyDescent="0.15">
      <c r="A11656" s="4"/>
      <c r="B11656" s="4"/>
    </row>
    <row r="11657" spans="1:2" x14ac:dyDescent="0.15">
      <c r="A11657" s="4"/>
      <c r="B11657" s="4"/>
    </row>
    <row r="11658" spans="1:2" x14ac:dyDescent="0.15">
      <c r="A11658" s="4"/>
      <c r="B11658" s="4"/>
    </row>
    <row r="11659" spans="1:2" x14ac:dyDescent="0.15">
      <c r="A11659" s="4"/>
      <c r="B11659" s="4"/>
    </row>
    <row r="11660" spans="1:2" x14ac:dyDescent="0.15">
      <c r="A11660" s="4"/>
      <c r="B11660" s="4"/>
    </row>
    <row r="11661" spans="1:2" x14ac:dyDescent="0.15">
      <c r="A11661" s="4"/>
      <c r="B11661" s="4"/>
    </row>
    <row r="11662" spans="1:2" x14ac:dyDescent="0.15">
      <c r="A11662" s="4"/>
      <c r="B11662" s="4"/>
    </row>
    <row r="11663" spans="1:2" x14ac:dyDescent="0.15">
      <c r="A11663" s="4"/>
      <c r="B11663" s="4"/>
    </row>
    <row r="11664" spans="1:2" x14ac:dyDescent="0.15">
      <c r="A11664" s="4"/>
      <c r="B11664" s="4"/>
    </row>
    <row r="11665" spans="1:2" x14ac:dyDescent="0.15">
      <c r="A11665" s="4"/>
      <c r="B11665" s="4"/>
    </row>
    <row r="11666" spans="1:2" x14ac:dyDescent="0.15">
      <c r="A11666" s="4"/>
      <c r="B11666" s="4"/>
    </row>
    <row r="11667" spans="1:2" x14ac:dyDescent="0.15">
      <c r="A11667" s="4"/>
      <c r="B11667" s="4"/>
    </row>
    <row r="11668" spans="1:2" x14ac:dyDescent="0.15">
      <c r="A11668" s="4"/>
      <c r="B11668" s="4"/>
    </row>
    <row r="11669" spans="1:2" x14ac:dyDescent="0.15">
      <c r="A11669" s="4"/>
      <c r="B11669" s="4"/>
    </row>
    <row r="11670" spans="1:2" x14ac:dyDescent="0.15">
      <c r="A11670" s="4"/>
      <c r="B11670" s="4"/>
    </row>
    <row r="11671" spans="1:2" x14ac:dyDescent="0.15">
      <c r="A11671" s="4"/>
      <c r="B11671" s="4"/>
    </row>
    <row r="11672" spans="1:2" x14ac:dyDescent="0.15">
      <c r="A11672" s="4"/>
      <c r="B11672" s="4"/>
    </row>
    <row r="11673" spans="1:2" x14ac:dyDescent="0.15">
      <c r="A11673" s="4"/>
      <c r="B11673" s="4"/>
    </row>
    <row r="11674" spans="1:2" x14ac:dyDescent="0.15">
      <c r="A11674" s="4"/>
      <c r="B11674" s="4"/>
    </row>
    <row r="11675" spans="1:2" x14ac:dyDescent="0.15">
      <c r="A11675" s="4"/>
      <c r="B11675" s="4"/>
    </row>
    <row r="11676" spans="1:2" x14ac:dyDescent="0.15">
      <c r="A11676" s="4"/>
      <c r="B11676" s="4"/>
    </row>
    <row r="11677" spans="1:2" x14ac:dyDescent="0.15">
      <c r="A11677" s="4"/>
      <c r="B11677" s="4"/>
    </row>
    <row r="11678" spans="1:2" x14ac:dyDescent="0.15">
      <c r="A11678" s="4"/>
      <c r="B11678" s="4"/>
    </row>
    <row r="11679" spans="1:2" x14ac:dyDescent="0.15">
      <c r="A11679" s="4"/>
      <c r="B11679" s="4"/>
    </row>
    <row r="11680" spans="1:2" x14ac:dyDescent="0.15">
      <c r="A11680" s="4"/>
      <c r="B11680" s="4"/>
    </row>
    <row r="11681" spans="1:2" x14ac:dyDescent="0.15">
      <c r="A11681" s="4"/>
      <c r="B11681" s="4"/>
    </row>
    <row r="11682" spans="1:2" x14ac:dyDescent="0.15">
      <c r="A11682" s="4"/>
      <c r="B11682" s="4"/>
    </row>
    <row r="11683" spans="1:2" x14ac:dyDescent="0.15">
      <c r="A11683" s="4"/>
      <c r="B11683" s="4"/>
    </row>
    <row r="11684" spans="1:2" x14ac:dyDescent="0.15">
      <c r="A11684" s="4"/>
      <c r="B11684" s="4"/>
    </row>
    <row r="11685" spans="1:2" x14ac:dyDescent="0.15">
      <c r="A11685" s="4"/>
      <c r="B11685" s="4"/>
    </row>
    <row r="11686" spans="1:2" x14ac:dyDescent="0.15">
      <c r="A11686" s="4"/>
      <c r="B11686" s="4"/>
    </row>
    <row r="11687" spans="1:2" x14ac:dyDescent="0.15">
      <c r="A11687" s="4"/>
      <c r="B11687" s="4"/>
    </row>
    <row r="11688" spans="1:2" x14ac:dyDescent="0.15">
      <c r="A11688" s="4"/>
      <c r="B11688" s="4"/>
    </row>
    <row r="11689" spans="1:2" x14ac:dyDescent="0.15">
      <c r="A11689" s="4"/>
      <c r="B11689" s="4"/>
    </row>
    <row r="11690" spans="1:2" x14ac:dyDescent="0.15">
      <c r="A11690" s="4"/>
      <c r="B11690" s="4"/>
    </row>
    <row r="11691" spans="1:2" x14ac:dyDescent="0.15">
      <c r="A11691" s="4"/>
      <c r="B11691" s="4"/>
    </row>
    <row r="11692" spans="1:2" x14ac:dyDescent="0.15">
      <c r="A11692" s="4"/>
      <c r="B11692" s="4"/>
    </row>
    <row r="11693" spans="1:2" x14ac:dyDescent="0.15">
      <c r="A11693" s="4"/>
      <c r="B11693" s="4"/>
    </row>
    <row r="11694" spans="1:2" x14ac:dyDescent="0.15">
      <c r="A11694" s="4"/>
      <c r="B11694" s="4"/>
    </row>
    <row r="11695" spans="1:2" x14ac:dyDescent="0.15">
      <c r="A11695" s="4"/>
      <c r="B11695" s="4"/>
    </row>
    <row r="11696" spans="1:2" x14ac:dyDescent="0.15">
      <c r="A11696" s="4"/>
      <c r="B11696" s="4"/>
    </row>
    <row r="11697" spans="1:2" x14ac:dyDescent="0.15">
      <c r="A11697" s="4"/>
      <c r="B11697" s="4"/>
    </row>
    <row r="11698" spans="1:2" x14ac:dyDescent="0.15">
      <c r="A11698" s="4"/>
      <c r="B11698" s="4"/>
    </row>
    <row r="11699" spans="1:2" x14ac:dyDescent="0.15">
      <c r="A11699" s="4"/>
      <c r="B11699" s="4"/>
    </row>
    <row r="11700" spans="1:2" x14ac:dyDescent="0.15">
      <c r="A11700" s="4"/>
      <c r="B11700" s="4"/>
    </row>
    <row r="11701" spans="1:2" x14ac:dyDescent="0.15">
      <c r="A11701" s="4"/>
      <c r="B11701" s="4"/>
    </row>
    <row r="11702" spans="1:2" x14ac:dyDescent="0.15">
      <c r="A11702" s="4"/>
      <c r="B11702" s="4"/>
    </row>
    <row r="11703" spans="1:2" x14ac:dyDescent="0.15">
      <c r="A11703" s="4"/>
      <c r="B11703" s="4"/>
    </row>
    <row r="11704" spans="1:2" x14ac:dyDescent="0.15">
      <c r="A11704" s="4"/>
      <c r="B11704" s="4"/>
    </row>
    <row r="11705" spans="1:2" x14ac:dyDescent="0.15">
      <c r="A11705" s="4"/>
      <c r="B11705" s="4"/>
    </row>
    <row r="11706" spans="1:2" x14ac:dyDescent="0.15">
      <c r="A11706" s="4"/>
      <c r="B11706" s="4"/>
    </row>
    <row r="11707" spans="1:2" x14ac:dyDescent="0.15">
      <c r="A11707" s="4"/>
      <c r="B11707" s="4"/>
    </row>
    <row r="11708" spans="1:2" x14ac:dyDescent="0.15">
      <c r="A11708" s="4"/>
      <c r="B11708" s="4"/>
    </row>
    <row r="11709" spans="1:2" x14ac:dyDescent="0.15">
      <c r="A11709" s="4"/>
      <c r="B11709" s="4"/>
    </row>
    <row r="11710" spans="1:2" x14ac:dyDescent="0.15">
      <c r="A11710" s="4"/>
      <c r="B11710" s="4"/>
    </row>
    <row r="11711" spans="1:2" x14ac:dyDescent="0.15">
      <c r="A11711" s="4"/>
      <c r="B11711" s="4"/>
    </row>
    <row r="11712" spans="1:2" x14ac:dyDescent="0.15">
      <c r="A11712" s="4"/>
      <c r="B11712" s="4"/>
    </row>
    <row r="11713" spans="1:2" x14ac:dyDescent="0.15">
      <c r="A11713" s="4"/>
      <c r="B11713" s="4"/>
    </row>
    <row r="11714" spans="1:2" x14ac:dyDescent="0.15">
      <c r="A11714" s="4"/>
      <c r="B11714" s="4"/>
    </row>
    <row r="11715" spans="1:2" x14ac:dyDescent="0.15">
      <c r="A11715" s="4"/>
      <c r="B11715" s="4"/>
    </row>
    <row r="11716" spans="1:2" x14ac:dyDescent="0.15">
      <c r="A11716" s="4"/>
      <c r="B11716" s="4"/>
    </row>
    <row r="11717" spans="1:2" x14ac:dyDescent="0.15">
      <c r="A11717" s="4"/>
      <c r="B11717" s="4"/>
    </row>
    <row r="11718" spans="1:2" x14ac:dyDescent="0.15">
      <c r="A11718" s="4"/>
      <c r="B11718" s="4"/>
    </row>
    <row r="11719" spans="1:2" x14ac:dyDescent="0.15">
      <c r="A11719" s="4"/>
      <c r="B11719" s="4"/>
    </row>
    <row r="11720" spans="1:2" x14ac:dyDescent="0.15">
      <c r="A11720" s="4"/>
      <c r="B11720" s="4"/>
    </row>
    <row r="11721" spans="1:2" x14ac:dyDescent="0.15">
      <c r="A11721" s="4"/>
      <c r="B11721" s="4"/>
    </row>
    <row r="11722" spans="1:2" x14ac:dyDescent="0.15">
      <c r="A11722" s="4"/>
      <c r="B11722" s="4"/>
    </row>
    <row r="11723" spans="1:2" x14ac:dyDescent="0.15">
      <c r="A11723" s="4"/>
      <c r="B11723" s="4"/>
    </row>
    <row r="11724" spans="1:2" x14ac:dyDescent="0.15">
      <c r="A11724" s="4"/>
      <c r="B11724" s="4"/>
    </row>
    <row r="11725" spans="1:2" x14ac:dyDescent="0.15">
      <c r="A11725" s="4"/>
      <c r="B11725" s="4"/>
    </row>
    <row r="11726" spans="1:2" x14ac:dyDescent="0.15">
      <c r="A11726" s="4"/>
      <c r="B11726" s="4"/>
    </row>
    <row r="11727" spans="1:2" x14ac:dyDescent="0.15">
      <c r="A11727" s="4"/>
      <c r="B11727" s="4"/>
    </row>
    <row r="11728" spans="1:2" x14ac:dyDescent="0.15">
      <c r="A11728" s="4"/>
      <c r="B11728" s="4"/>
    </row>
    <row r="11729" spans="1:2" x14ac:dyDescent="0.15">
      <c r="A11729" s="4"/>
      <c r="B11729" s="4"/>
    </row>
    <row r="11730" spans="1:2" x14ac:dyDescent="0.15">
      <c r="A11730" s="4"/>
      <c r="B11730" s="4"/>
    </row>
    <row r="11731" spans="1:2" x14ac:dyDescent="0.15">
      <c r="A11731" s="4"/>
      <c r="B11731" s="4"/>
    </row>
    <row r="11732" spans="1:2" x14ac:dyDescent="0.15">
      <c r="A11732" s="4"/>
      <c r="B11732" s="4"/>
    </row>
    <row r="11733" spans="1:2" x14ac:dyDescent="0.15">
      <c r="A11733" s="4"/>
      <c r="B11733" s="4"/>
    </row>
    <row r="11734" spans="1:2" x14ac:dyDescent="0.15">
      <c r="A11734" s="4"/>
      <c r="B11734" s="4"/>
    </row>
    <row r="11735" spans="1:2" x14ac:dyDescent="0.15">
      <c r="A11735" s="4"/>
      <c r="B11735" s="4"/>
    </row>
    <row r="11736" spans="1:2" x14ac:dyDescent="0.15">
      <c r="A11736" s="4"/>
      <c r="B11736" s="4"/>
    </row>
    <row r="11737" spans="1:2" x14ac:dyDescent="0.15">
      <c r="A11737" s="4"/>
      <c r="B11737" s="4"/>
    </row>
    <row r="11738" spans="1:2" x14ac:dyDescent="0.15">
      <c r="A11738" s="4"/>
      <c r="B11738" s="4"/>
    </row>
    <row r="11739" spans="1:2" x14ac:dyDescent="0.15">
      <c r="A11739" s="4"/>
      <c r="B11739" s="4"/>
    </row>
    <row r="11740" spans="1:2" x14ac:dyDescent="0.15">
      <c r="A11740" s="4"/>
      <c r="B11740" s="4"/>
    </row>
    <row r="11741" spans="1:2" x14ac:dyDescent="0.15">
      <c r="A11741" s="4"/>
      <c r="B11741" s="4"/>
    </row>
    <row r="11742" spans="1:2" x14ac:dyDescent="0.15">
      <c r="A11742" s="4"/>
      <c r="B11742" s="4"/>
    </row>
    <row r="11743" spans="1:2" x14ac:dyDescent="0.15">
      <c r="A11743" s="4"/>
      <c r="B11743" s="4"/>
    </row>
    <row r="11744" spans="1:2" x14ac:dyDescent="0.15">
      <c r="A11744" s="4"/>
      <c r="B11744" s="4"/>
    </row>
    <row r="11745" spans="1:2" x14ac:dyDescent="0.15">
      <c r="A11745" s="4"/>
      <c r="B11745" s="4"/>
    </row>
    <row r="11746" spans="1:2" x14ac:dyDescent="0.15">
      <c r="A11746" s="4"/>
      <c r="B11746" s="4"/>
    </row>
    <row r="11747" spans="1:2" x14ac:dyDescent="0.15">
      <c r="A11747" s="4"/>
      <c r="B11747" s="4"/>
    </row>
    <row r="11748" spans="1:2" x14ac:dyDescent="0.15">
      <c r="A11748" s="4"/>
      <c r="B11748" s="4"/>
    </row>
    <row r="11749" spans="1:2" x14ac:dyDescent="0.15">
      <c r="A11749" s="4"/>
      <c r="B11749" s="4"/>
    </row>
    <row r="11750" spans="1:2" x14ac:dyDescent="0.15">
      <c r="A11750" s="4"/>
      <c r="B11750" s="4"/>
    </row>
    <row r="11751" spans="1:2" x14ac:dyDescent="0.15">
      <c r="A11751" s="4"/>
      <c r="B11751" s="4"/>
    </row>
    <row r="11752" spans="1:2" x14ac:dyDescent="0.15">
      <c r="A11752" s="4"/>
      <c r="B11752" s="4"/>
    </row>
    <row r="11753" spans="1:2" x14ac:dyDescent="0.15">
      <c r="A11753" s="4"/>
      <c r="B11753" s="4"/>
    </row>
    <row r="11754" spans="1:2" x14ac:dyDescent="0.15">
      <c r="A11754" s="4"/>
      <c r="B11754" s="4"/>
    </row>
    <row r="11755" spans="1:2" x14ac:dyDescent="0.15">
      <c r="A11755" s="4"/>
      <c r="B11755" s="4"/>
    </row>
    <row r="11756" spans="1:2" x14ac:dyDescent="0.15">
      <c r="A11756" s="4"/>
      <c r="B11756" s="4"/>
    </row>
    <row r="11757" spans="1:2" x14ac:dyDescent="0.15">
      <c r="A11757" s="4"/>
      <c r="B11757" s="4"/>
    </row>
    <row r="11758" spans="1:2" x14ac:dyDescent="0.15">
      <c r="A11758" s="4"/>
      <c r="B11758" s="4"/>
    </row>
    <row r="11759" spans="1:2" x14ac:dyDescent="0.15">
      <c r="A11759" s="4"/>
      <c r="B11759" s="4"/>
    </row>
    <row r="11760" spans="1:2" x14ac:dyDescent="0.15">
      <c r="A11760" s="4"/>
      <c r="B11760" s="4"/>
    </row>
    <row r="11761" spans="1:2" x14ac:dyDescent="0.15">
      <c r="A11761" s="4"/>
      <c r="B11761" s="4"/>
    </row>
    <row r="11762" spans="1:2" x14ac:dyDescent="0.15">
      <c r="A11762" s="4"/>
      <c r="B11762" s="4"/>
    </row>
    <row r="11763" spans="1:2" x14ac:dyDescent="0.15">
      <c r="A11763" s="4"/>
      <c r="B11763" s="4"/>
    </row>
    <row r="11764" spans="1:2" x14ac:dyDescent="0.15">
      <c r="A11764" s="4"/>
      <c r="B11764" s="4"/>
    </row>
    <row r="11765" spans="1:2" x14ac:dyDescent="0.15">
      <c r="A11765" s="4"/>
      <c r="B11765" s="4"/>
    </row>
    <row r="11766" spans="1:2" x14ac:dyDescent="0.15">
      <c r="A11766" s="4"/>
      <c r="B11766" s="4"/>
    </row>
    <row r="11767" spans="1:2" x14ac:dyDescent="0.15">
      <c r="A11767" s="4"/>
      <c r="B11767" s="4"/>
    </row>
    <row r="11768" spans="1:2" x14ac:dyDescent="0.15">
      <c r="A11768" s="4"/>
      <c r="B11768" s="4"/>
    </row>
    <row r="11769" spans="1:2" x14ac:dyDescent="0.15">
      <c r="A11769" s="4"/>
      <c r="B11769" s="4"/>
    </row>
    <row r="11770" spans="1:2" x14ac:dyDescent="0.15">
      <c r="A11770" s="4"/>
      <c r="B11770" s="4"/>
    </row>
    <row r="11771" spans="1:2" x14ac:dyDescent="0.15">
      <c r="A11771" s="4"/>
      <c r="B11771" s="4"/>
    </row>
    <row r="11772" spans="1:2" x14ac:dyDescent="0.15">
      <c r="A11772" s="4"/>
      <c r="B11772" s="4"/>
    </row>
    <row r="11773" spans="1:2" x14ac:dyDescent="0.15">
      <c r="A11773" s="4"/>
      <c r="B11773" s="4"/>
    </row>
    <row r="11774" spans="1:2" x14ac:dyDescent="0.15">
      <c r="A11774" s="4"/>
      <c r="B11774" s="4"/>
    </row>
    <row r="11775" spans="1:2" x14ac:dyDescent="0.15">
      <c r="A11775" s="4"/>
      <c r="B11775" s="4"/>
    </row>
    <row r="11776" spans="1:2" x14ac:dyDescent="0.15">
      <c r="A11776" s="4"/>
      <c r="B11776" s="4"/>
    </row>
    <row r="11777" spans="1:2" x14ac:dyDescent="0.15">
      <c r="A11777" s="4"/>
      <c r="B11777" s="4"/>
    </row>
    <row r="11778" spans="1:2" x14ac:dyDescent="0.15">
      <c r="A11778" s="4"/>
      <c r="B11778" s="4"/>
    </row>
    <row r="11779" spans="1:2" x14ac:dyDescent="0.15">
      <c r="A11779" s="4"/>
      <c r="B11779" s="4"/>
    </row>
    <row r="11780" spans="1:2" x14ac:dyDescent="0.15">
      <c r="A11780" s="4"/>
      <c r="B11780" s="4"/>
    </row>
    <row r="11781" spans="1:2" x14ac:dyDescent="0.15">
      <c r="A11781" s="4"/>
      <c r="B11781" s="4"/>
    </row>
    <row r="11782" spans="1:2" x14ac:dyDescent="0.15">
      <c r="A11782" s="4"/>
      <c r="B11782" s="4"/>
    </row>
    <row r="11783" spans="1:2" x14ac:dyDescent="0.15">
      <c r="A11783" s="4"/>
      <c r="B11783" s="4"/>
    </row>
    <row r="11784" spans="1:2" x14ac:dyDescent="0.15">
      <c r="A11784" s="4"/>
      <c r="B11784" s="4"/>
    </row>
    <row r="11785" spans="1:2" x14ac:dyDescent="0.15">
      <c r="A11785" s="4"/>
      <c r="B11785" s="4"/>
    </row>
    <row r="11786" spans="1:2" x14ac:dyDescent="0.15">
      <c r="A11786" s="4"/>
      <c r="B11786" s="4"/>
    </row>
    <row r="11787" spans="1:2" x14ac:dyDescent="0.15">
      <c r="A11787" s="4"/>
      <c r="B11787" s="4"/>
    </row>
    <row r="11788" spans="1:2" x14ac:dyDescent="0.15">
      <c r="A11788" s="4"/>
      <c r="B11788" s="4"/>
    </row>
    <row r="11789" spans="1:2" x14ac:dyDescent="0.15">
      <c r="A11789" s="4"/>
      <c r="B11789" s="4"/>
    </row>
    <row r="11790" spans="1:2" x14ac:dyDescent="0.15">
      <c r="A11790" s="4"/>
      <c r="B11790" s="4"/>
    </row>
    <row r="11791" spans="1:2" x14ac:dyDescent="0.15">
      <c r="A11791" s="4"/>
      <c r="B11791" s="4"/>
    </row>
    <row r="11792" spans="1:2" x14ac:dyDescent="0.15">
      <c r="A11792" s="4"/>
      <c r="B11792" s="4"/>
    </row>
    <row r="11793" spans="1:2" x14ac:dyDescent="0.15">
      <c r="A11793" s="4"/>
      <c r="B11793" s="4"/>
    </row>
    <row r="11794" spans="1:2" x14ac:dyDescent="0.15">
      <c r="A11794" s="4"/>
      <c r="B11794" s="4"/>
    </row>
    <row r="11795" spans="1:2" x14ac:dyDescent="0.15">
      <c r="A11795" s="4"/>
      <c r="B11795" s="4"/>
    </row>
    <row r="11796" spans="1:2" x14ac:dyDescent="0.15">
      <c r="A11796" s="4"/>
      <c r="B11796" s="4"/>
    </row>
    <row r="11797" spans="1:2" x14ac:dyDescent="0.15">
      <c r="A11797" s="4"/>
      <c r="B11797" s="4"/>
    </row>
    <row r="11798" spans="1:2" x14ac:dyDescent="0.15">
      <c r="A11798" s="4"/>
      <c r="B11798" s="4"/>
    </row>
    <row r="11799" spans="1:2" x14ac:dyDescent="0.15">
      <c r="A11799" s="4"/>
      <c r="B11799" s="4"/>
    </row>
    <row r="11800" spans="1:2" x14ac:dyDescent="0.15">
      <c r="A11800" s="4"/>
      <c r="B11800" s="4"/>
    </row>
    <row r="11801" spans="1:2" x14ac:dyDescent="0.15">
      <c r="A11801" s="4"/>
      <c r="B11801" s="4"/>
    </row>
    <row r="11802" spans="1:2" x14ac:dyDescent="0.15">
      <c r="A11802" s="4"/>
      <c r="B11802" s="4"/>
    </row>
    <row r="11803" spans="1:2" x14ac:dyDescent="0.15">
      <c r="A11803" s="4"/>
      <c r="B11803" s="4"/>
    </row>
    <row r="11804" spans="1:2" x14ac:dyDescent="0.15">
      <c r="A11804" s="4"/>
      <c r="B11804" s="4"/>
    </row>
    <row r="11805" spans="1:2" x14ac:dyDescent="0.15">
      <c r="A11805" s="4"/>
      <c r="B11805" s="4"/>
    </row>
    <row r="11806" spans="1:2" x14ac:dyDescent="0.15">
      <c r="A11806" s="4"/>
      <c r="B11806" s="4"/>
    </row>
    <row r="11807" spans="1:2" x14ac:dyDescent="0.15">
      <c r="A11807" s="4"/>
      <c r="B11807" s="4"/>
    </row>
    <row r="11808" spans="1:2" x14ac:dyDescent="0.15">
      <c r="A11808" s="4"/>
      <c r="B11808" s="4"/>
    </row>
    <row r="11809" spans="1:2" x14ac:dyDescent="0.15">
      <c r="A11809" s="4"/>
      <c r="B11809" s="4"/>
    </row>
    <row r="11810" spans="1:2" x14ac:dyDescent="0.15">
      <c r="A11810" s="4"/>
      <c r="B11810" s="4"/>
    </row>
    <row r="11811" spans="1:2" x14ac:dyDescent="0.15">
      <c r="A11811" s="4"/>
      <c r="B11811" s="4"/>
    </row>
    <row r="11812" spans="1:2" x14ac:dyDescent="0.15">
      <c r="A11812" s="4"/>
      <c r="B11812" s="4"/>
    </row>
    <row r="11813" spans="1:2" x14ac:dyDescent="0.15">
      <c r="A11813" s="4"/>
      <c r="B11813" s="4"/>
    </row>
    <row r="11814" spans="1:2" x14ac:dyDescent="0.15">
      <c r="A11814" s="4"/>
      <c r="B11814" s="4"/>
    </row>
    <row r="11815" spans="1:2" x14ac:dyDescent="0.15">
      <c r="A11815" s="4"/>
      <c r="B11815" s="4"/>
    </row>
    <row r="11816" spans="1:2" x14ac:dyDescent="0.15">
      <c r="A11816" s="4"/>
      <c r="B11816" s="4"/>
    </row>
    <row r="11817" spans="1:2" x14ac:dyDescent="0.15">
      <c r="A11817" s="4"/>
      <c r="B11817" s="4"/>
    </row>
    <row r="11818" spans="1:2" x14ac:dyDescent="0.15">
      <c r="A11818" s="4"/>
      <c r="B11818" s="4"/>
    </row>
    <row r="11819" spans="1:2" x14ac:dyDescent="0.15">
      <c r="A11819" s="4"/>
      <c r="B11819" s="4"/>
    </row>
    <row r="11820" spans="1:2" x14ac:dyDescent="0.15">
      <c r="A11820" s="4"/>
      <c r="B11820" s="4"/>
    </row>
    <row r="11821" spans="1:2" x14ac:dyDescent="0.15">
      <c r="A11821" s="4"/>
      <c r="B11821" s="4"/>
    </row>
    <row r="11822" spans="1:2" x14ac:dyDescent="0.15">
      <c r="A11822" s="4"/>
      <c r="B11822" s="4"/>
    </row>
    <row r="11823" spans="1:2" x14ac:dyDescent="0.15">
      <c r="A11823" s="4"/>
      <c r="B11823" s="4"/>
    </row>
    <row r="11824" spans="1:2" x14ac:dyDescent="0.15">
      <c r="A11824" s="4"/>
      <c r="B11824" s="4"/>
    </row>
    <row r="11825" spans="1:2" x14ac:dyDescent="0.15">
      <c r="A11825" s="4"/>
      <c r="B11825" s="4"/>
    </row>
    <row r="11826" spans="1:2" x14ac:dyDescent="0.15">
      <c r="A11826" s="4"/>
      <c r="B11826" s="4"/>
    </row>
    <row r="11827" spans="1:2" x14ac:dyDescent="0.15">
      <c r="A11827" s="4"/>
      <c r="B11827" s="4"/>
    </row>
    <row r="11828" spans="1:2" x14ac:dyDescent="0.15">
      <c r="A11828" s="4"/>
      <c r="B11828" s="4"/>
    </row>
    <row r="11829" spans="1:2" x14ac:dyDescent="0.15">
      <c r="A11829" s="4"/>
      <c r="B11829" s="4"/>
    </row>
    <row r="11830" spans="1:2" x14ac:dyDescent="0.15">
      <c r="A11830" s="4"/>
      <c r="B11830" s="4"/>
    </row>
    <row r="11831" spans="1:2" x14ac:dyDescent="0.15">
      <c r="A11831" s="4"/>
      <c r="B11831" s="4"/>
    </row>
    <row r="11832" spans="1:2" x14ac:dyDescent="0.15">
      <c r="A11832" s="4"/>
      <c r="B11832" s="4"/>
    </row>
    <row r="11833" spans="1:2" x14ac:dyDescent="0.15">
      <c r="A11833" s="4"/>
      <c r="B11833" s="4"/>
    </row>
    <row r="11834" spans="1:2" x14ac:dyDescent="0.15">
      <c r="A11834" s="4"/>
      <c r="B11834" s="4"/>
    </row>
    <row r="11835" spans="1:2" x14ac:dyDescent="0.15">
      <c r="A11835" s="4"/>
      <c r="B11835" s="4"/>
    </row>
    <row r="11836" spans="1:2" x14ac:dyDescent="0.15">
      <c r="A11836" s="4"/>
      <c r="B11836" s="4"/>
    </row>
    <row r="11837" spans="1:2" x14ac:dyDescent="0.15">
      <c r="A11837" s="4"/>
      <c r="B11837" s="4"/>
    </row>
    <row r="11838" spans="1:2" x14ac:dyDescent="0.15">
      <c r="A11838" s="4"/>
      <c r="B11838" s="4"/>
    </row>
    <row r="11839" spans="1:2" x14ac:dyDescent="0.15">
      <c r="A11839" s="4"/>
      <c r="B11839" s="4"/>
    </row>
    <row r="11840" spans="1:2" x14ac:dyDescent="0.15">
      <c r="A11840" s="4"/>
      <c r="B11840" s="4"/>
    </row>
    <row r="11841" spans="1:2" x14ac:dyDescent="0.15">
      <c r="A11841" s="4"/>
      <c r="B11841" s="4"/>
    </row>
    <row r="11842" spans="1:2" x14ac:dyDescent="0.15">
      <c r="A11842" s="4"/>
      <c r="B11842" s="4"/>
    </row>
    <row r="11843" spans="1:2" x14ac:dyDescent="0.15">
      <c r="A11843" s="4"/>
      <c r="B11843" s="4"/>
    </row>
    <row r="11844" spans="1:2" x14ac:dyDescent="0.15">
      <c r="A11844" s="4"/>
      <c r="B11844" s="4"/>
    </row>
    <row r="11845" spans="1:2" x14ac:dyDescent="0.15">
      <c r="A11845" s="4"/>
      <c r="B11845" s="4"/>
    </row>
    <row r="11846" spans="1:2" x14ac:dyDescent="0.15">
      <c r="A11846" s="4"/>
      <c r="B11846" s="4"/>
    </row>
    <row r="11847" spans="1:2" x14ac:dyDescent="0.15">
      <c r="A11847" s="4"/>
      <c r="B11847" s="4"/>
    </row>
    <row r="11848" spans="1:2" x14ac:dyDescent="0.15">
      <c r="A11848" s="4"/>
      <c r="B11848" s="4"/>
    </row>
    <row r="11849" spans="1:2" x14ac:dyDescent="0.15">
      <c r="A11849" s="4"/>
      <c r="B11849" s="4"/>
    </row>
    <row r="11850" spans="1:2" x14ac:dyDescent="0.15">
      <c r="A11850" s="4"/>
      <c r="B11850" s="4"/>
    </row>
    <row r="11851" spans="1:2" x14ac:dyDescent="0.15">
      <c r="A11851" s="4"/>
      <c r="B11851" s="4"/>
    </row>
    <row r="11852" spans="1:2" x14ac:dyDescent="0.15">
      <c r="A11852" s="4"/>
      <c r="B11852" s="4"/>
    </row>
    <row r="11853" spans="1:2" x14ac:dyDescent="0.15">
      <c r="A11853" s="4"/>
      <c r="B11853" s="4"/>
    </row>
    <row r="11854" spans="1:2" x14ac:dyDescent="0.15">
      <c r="A11854" s="4"/>
      <c r="B11854" s="4"/>
    </row>
    <row r="11855" spans="1:2" x14ac:dyDescent="0.15">
      <c r="A11855" s="4"/>
      <c r="B11855" s="4"/>
    </row>
    <row r="11856" spans="1:2" x14ac:dyDescent="0.15">
      <c r="A11856" s="4"/>
      <c r="B11856" s="4"/>
    </row>
    <row r="11857" spans="1:2" x14ac:dyDescent="0.15">
      <c r="A11857" s="4"/>
      <c r="B11857" s="4"/>
    </row>
    <row r="11858" spans="1:2" x14ac:dyDescent="0.15">
      <c r="A11858" s="4"/>
      <c r="B11858" s="4"/>
    </row>
    <row r="11859" spans="1:2" x14ac:dyDescent="0.15">
      <c r="A11859" s="4"/>
      <c r="B11859" s="4"/>
    </row>
    <row r="11860" spans="1:2" x14ac:dyDescent="0.15">
      <c r="A11860" s="4"/>
      <c r="B11860" s="4"/>
    </row>
    <row r="11861" spans="1:2" x14ac:dyDescent="0.15">
      <c r="A11861" s="4"/>
      <c r="B11861" s="4"/>
    </row>
    <row r="11862" spans="1:2" x14ac:dyDescent="0.15">
      <c r="A11862" s="4"/>
      <c r="B11862" s="4"/>
    </row>
    <row r="11863" spans="1:2" x14ac:dyDescent="0.15">
      <c r="A11863" s="4"/>
      <c r="B11863" s="4"/>
    </row>
    <row r="11864" spans="1:2" x14ac:dyDescent="0.15">
      <c r="A11864" s="4"/>
      <c r="B11864" s="4"/>
    </row>
    <row r="11865" spans="1:2" x14ac:dyDescent="0.15">
      <c r="A11865" s="4"/>
      <c r="B11865" s="4"/>
    </row>
    <row r="11866" spans="1:2" x14ac:dyDescent="0.15">
      <c r="A11866" s="4"/>
      <c r="B11866" s="4"/>
    </row>
    <row r="11867" spans="1:2" x14ac:dyDescent="0.15">
      <c r="A11867" s="4"/>
      <c r="B11867" s="4"/>
    </row>
    <row r="11868" spans="1:2" x14ac:dyDescent="0.15">
      <c r="A11868" s="4"/>
      <c r="B11868" s="4"/>
    </row>
    <row r="11869" spans="1:2" x14ac:dyDescent="0.15">
      <c r="A11869" s="4"/>
      <c r="B11869" s="4"/>
    </row>
    <row r="11870" spans="1:2" x14ac:dyDescent="0.15">
      <c r="A11870" s="4"/>
      <c r="B11870" s="4"/>
    </row>
    <row r="11871" spans="1:2" x14ac:dyDescent="0.15">
      <c r="A11871" s="4"/>
      <c r="B11871" s="4"/>
    </row>
    <row r="11872" spans="1:2" x14ac:dyDescent="0.15">
      <c r="A11872" s="4"/>
      <c r="B11872" s="4"/>
    </row>
    <row r="11873" spans="1:2" x14ac:dyDescent="0.15">
      <c r="A11873" s="4"/>
      <c r="B11873" s="4"/>
    </row>
    <row r="11874" spans="1:2" x14ac:dyDescent="0.15">
      <c r="A11874" s="4"/>
      <c r="B11874" s="4"/>
    </row>
    <row r="11875" spans="1:2" x14ac:dyDescent="0.15">
      <c r="A11875" s="4"/>
      <c r="B11875" s="4"/>
    </row>
    <row r="11876" spans="1:2" x14ac:dyDescent="0.15">
      <c r="A11876" s="4"/>
      <c r="B11876" s="4"/>
    </row>
    <row r="11877" spans="1:2" x14ac:dyDescent="0.15">
      <c r="A11877" s="4"/>
      <c r="B11877" s="4"/>
    </row>
    <row r="11878" spans="1:2" x14ac:dyDescent="0.15">
      <c r="A11878" s="4"/>
      <c r="B11878" s="4"/>
    </row>
    <row r="11879" spans="1:2" x14ac:dyDescent="0.15">
      <c r="A11879" s="4"/>
      <c r="B11879" s="4"/>
    </row>
    <row r="11880" spans="1:2" x14ac:dyDescent="0.15">
      <c r="A11880" s="4"/>
      <c r="B11880" s="4"/>
    </row>
    <row r="11881" spans="1:2" x14ac:dyDescent="0.15">
      <c r="A11881" s="4"/>
      <c r="B11881" s="4"/>
    </row>
    <row r="11882" spans="1:2" x14ac:dyDescent="0.15">
      <c r="A11882" s="4"/>
      <c r="B11882" s="4"/>
    </row>
    <row r="11883" spans="1:2" x14ac:dyDescent="0.15">
      <c r="A11883" s="4"/>
      <c r="B11883" s="4"/>
    </row>
    <row r="11884" spans="1:2" x14ac:dyDescent="0.15">
      <c r="A11884" s="4"/>
      <c r="B11884" s="4"/>
    </row>
    <row r="11885" spans="1:2" x14ac:dyDescent="0.15">
      <c r="A11885" s="4"/>
      <c r="B11885" s="4"/>
    </row>
    <row r="11886" spans="1:2" x14ac:dyDescent="0.15">
      <c r="A11886" s="4"/>
      <c r="B11886" s="4"/>
    </row>
    <row r="11887" spans="1:2" x14ac:dyDescent="0.15">
      <c r="A11887" s="4"/>
      <c r="B11887" s="4"/>
    </row>
    <row r="11888" spans="1:2" x14ac:dyDescent="0.15">
      <c r="A11888" s="4"/>
      <c r="B11888" s="4"/>
    </row>
    <row r="11889" spans="1:2" x14ac:dyDescent="0.15">
      <c r="A11889" s="4"/>
      <c r="B11889" s="4"/>
    </row>
    <row r="11890" spans="1:2" x14ac:dyDescent="0.15">
      <c r="A11890" s="4"/>
      <c r="B11890" s="4"/>
    </row>
    <row r="11891" spans="1:2" x14ac:dyDescent="0.15">
      <c r="A11891" s="4"/>
      <c r="B11891" s="4"/>
    </row>
    <row r="11892" spans="1:2" x14ac:dyDescent="0.15">
      <c r="A11892" s="4"/>
      <c r="B11892" s="4"/>
    </row>
    <row r="11893" spans="1:2" x14ac:dyDescent="0.15">
      <c r="A11893" s="4"/>
      <c r="B11893" s="4"/>
    </row>
    <row r="11894" spans="1:2" x14ac:dyDescent="0.15">
      <c r="A11894" s="4"/>
      <c r="B11894" s="4"/>
    </row>
    <row r="11895" spans="1:2" x14ac:dyDescent="0.15">
      <c r="A11895" s="4"/>
      <c r="B11895" s="4"/>
    </row>
    <row r="11896" spans="1:2" x14ac:dyDescent="0.15">
      <c r="A11896" s="4"/>
      <c r="B11896" s="4"/>
    </row>
    <row r="11897" spans="1:2" x14ac:dyDescent="0.15">
      <c r="A11897" s="4"/>
      <c r="B11897" s="4"/>
    </row>
    <row r="11898" spans="1:2" x14ac:dyDescent="0.15">
      <c r="A11898" s="4"/>
      <c r="B11898" s="4"/>
    </row>
    <row r="11899" spans="1:2" x14ac:dyDescent="0.15">
      <c r="A11899" s="4"/>
      <c r="B11899" s="4"/>
    </row>
    <row r="11900" spans="1:2" x14ac:dyDescent="0.15">
      <c r="A11900" s="4"/>
      <c r="B11900" s="4"/>
    </row>
    <row r="11901" spans="1:2" x14ac:dyDescent="0.15">
      <c r="A11901" s="4"/>
      <c r="B11901" s="4"/>
    </row>
    <row r="11902" spans="1:2" x14ac:dyDescent="0.15">
      <c r="A11902" s="4"/>
      <c r="B11902" s="4"/>
    </row>
    <row r="11903" spans="1:2" x14ac:dyDescent="0.15">
      <c r="A11903" s="4"/>
      <c r="B11903" s="4"/>
    </row>
    <row r="11904" spans="1:2" x14ac:dyDescent="0.15">
      <c r="A11904" s="4"/>
      <c r="B11904" s="4"/>
    </row>
    <row r="11905" spans="1:2" x14ac:dyDescent="0.15">
      <c r="A11905" s="4"/>
      <c r="B11905" s="4"/>
    </row>
    <row r="11906" spans="1:2" x14ac:dyDescent="0.15">
      <c r="A11906" s="4"/>
      <c r="B11906" s="4"/>
    </row>
    <row r="11907" spans="1:2" x14ac:dyDescent="0.15">
      <c r="A11907" s="4"/>
      <c r="B11907" s="4"/>
    </row>
    <row r="11908" spans="1:2" x14ac:dyDescent="0.15">
      <c r="A11908" s="4"/>
      <c r="B11908" s="4"/>
    </row>
    <row r="11909" spans="1:2" x14ac:dyDescent="0.15">
      <c r="A11909" s="4"/>
      <c r="B11909" s="4"/>
    </row>
    <row r="11910" spans="1:2" x14ac:dyDescent="0.15">
      <c r="A11910" s="4"/>
      <c r="B11910" s="4"/>
    </row>
    <row r="11911" spans="1:2" x14ac:dyDescent="0.15">
      <c r="A11911" s="4"/>
      <c r="B11911" s="4"/>
    </row>
    <row r="11912" spans="1:2" x14ac:dyDescent="0.15">
      <c r="A11912" s="4"/>
      <c r="B11912" s="4"/>
    </row>
    <row r="11913" spans="1:2" x14ac:dyDescent="0.15">
      <c r="A11913" s="4"/>
      <c r="B11913" s="4"/>
    </row>
    <row r="11914" spans="1:2" x14ac:dyDescent="0.15">
      <c r="A11914" s="4"/>
      <c r="B11914" s="4"/>
    </row>
    <row r="11915" spans="1:2" x14ac:dyDescent="0.15">
      <c r="A11915" s="4"/>
      <c r="B11915" s="4"/>
    </row>
    <row r="11916" spans="1:2" x14ac:dyDescent="0.15">
      <c r="A11916" s="4"/>
      <c r="B11916" s="4"/>
    </row>
    <row r="11917" spans="1:2" x14ac:dyDescent="0.15">
      <c r="A11917" s="4"/>
      <c r="B11917" s="4"/>
    </row>
    <row r="11918" spans="1:2" x14ac:dyDescent="0.15">
      <c r="A11918" s="4"/>
      <c r="B11918" s="4"/>
    </row>
    <row r="11919" spans="1:2" x14ac:dyDescent="0.15">
      <c r="A11919" s="4"/>
      <c r="B11919" s="4"/>
    </row>
    <row r="11920" spans="1:2" x14ac:dyDescent="0.15">
      <c r="A11920" s="4"/>
      <c r="B11920" s="4"/>
    </row>
    <row r="11921" spans="1:2" x14ac:dyDescent="0.15">
      <c r="A11921" s="4"/>
      <c r="B11921" s="4"/>
    </row>
    <row r="11922" spans="1:2" x14ac:dyDescent="0.15">
      <c r="A11922" s="4"/>
      <c r="B11922" s="4"/>
    </row>
    <row r="11923" spans="1:2" x14ac:dyDescent="0.15">
      <c r="A11923" s="4"/>
      <c r="B11923" s="4"/>
    </row>
    <row r="11924" spans="1:2" x14ac:dyDescent="0.15">
      <c r="A11924" s="4"/>
      <c r="B11924" s="4"/>
    </row>
    <row r="11925" spans="1:2" x14ac:dyDescent="0.15">
      <c r="A11925" s="4"/>
      <c r="B11925" s="4"/>
    </row>
    <row r="11926" spans="1:2" x14ac:dyDescent="0.15">
      <c r="A11926" s="4"/>
      <c r="B11926" s="4"/>
    </row>
    <row r="11927" spans="1:2" x14ac:dyDescent="0.15">
      <c r="A11927" s="4"/>
      <c r="B11927" s="4"/>
    </row>
    <row r="11928" spans="1:2" x14ac:dyDescent="0.15">
      <c r="A11928" s="4"/>
      <c r="B11928" s="4"/>
    </row>
    <row r="11929" spans="1:2" x14ac:dyDescent="0.15">
      <c r="A11929" s="4"/>
      <c r="B11929" s="4"/>
    </row>
    <row r="11930" spans="1:2" x14ac:dyDescent="0.15">
      <c r="A11930" s="4"/>
      <c r="B11930" s="4"/>
    </row>
    <row r="11931" spans="1:2" x14ac:dyDescent="0.15">
      <c r="A11931" s="4"/>
      <c r="B11931" s="4"/>
    </row>
    <row r="11932" spans="1:2" x14ac:dyDescent="0.15">
      <c r="A11932" s="4"/>
      <c r="B11932" s="4"/>
    </row>
    <row r="11933" spans="1:2" x14ac:dyDescent="0.15">
      <c r="A11933" s="4"/>
      <c r="B11933" s="4"/>
    </row>
    <row r="11934" spans="1:2" x14ac:dyDescent="0.15">
      <c r="A11934" s="4"/>
      <c r="B11934" s="4"/>
    </row>
    <row r="11935" spans="1:2" x14ac:dyDescent="0.15">
      <c r="A11935" s="4"/>
      <c r="B11935" s="4"/>
    </row>
    <row r="11936" spans="1:2" x14ac:dyDescent="0.15">
      <c r="A11936" s="4"/>
      <c r="B11936" s="4"/>
    </row>
    <row r="11937" spans="1:2" x14ac:dyDescent="0.15">
      <c r="A11937" s="4"/>
      <c r="B11937" s="4"/>
    </row>
    <row r="11938" spans="1:2" x14ac:dyDescent="0.15">
      <c r="A11938" s="4"/>
      <c r="B11938" s="4"/>
    </row>
    <row r="11939" spans="1:2" x14ac:dyDescent="0.15">
      <c r="A11939" s="4"/>
      <c r="B11939" s="4"/>
    </row>
    <row r="11940" spans="1:2" x14ac:dyDescent="0.15">
      <c r="A11940" s="4"/>
      <c r="B11940" s="4"/>
    </row>
    <row r="11941" spans="1:2" x14ac:dyDescent="0.15">
      <c r="A11941" s="4"/>
      <c r="B11941" s="4"/>
    </row>
    <row r="11942" spans="1:2" x14ac:dyDescent="0.15">
      <c r="A11942" s="4"/>
      <c r="B11942" s="4"/>
    </row>
    <row r="11943" spans="1:2" x14ac:dyDescent="0.15">
      <c r="A11943" s="4"/>
      <c r="B11943" s="4"/>
    </row>
    <row r="11944" spans="1:2" x14ac:dyDescent="0.15">
      <c r="A11944" s="4"/>
      <c r="B11944" s="4"/>
    </row>
    <row r="11945" spans="1:2" x14ac:dyDescent="0.15">
      <c r="A11945" s="4"/>
      <c r="B11945" s="4"/>
    </row>
    <row r="11946" spans="1:2" x14ac:dyDescent="0.15">
      <c r="A11946" s="4"/>
      <c r="B11946" s="4"/>
    </row>
    <row r="11947" spans="1:2" x14ac:dyDescent="0.15">
      <c r="A11947" s="4"/>
      <c r="B11947" s="4"/>
    </row>
    <row r="11948" spans="1:2" x14ac:dyDescent="0.15">
      <c r="A11948" s="4"/>
      <c r="B11948" s="4"/>
    </row>
    <row r="11949" spans="1:2" x14ac:dyDescent="0.15">
      <c r="A11949" s="4"/>
      <c r="B11949" s="4"/>
    </row>
    <row r="11950" spans="1:2" x14ac:dyDescent="0.15">
      <c r="A11950" s="4"/>
      <c r="B11950" s="4"/>
    </row>
    <row r="11951" spans="1:2" x14ac:dyDescent="0.15">
      <c r="A11951" s="4"/>
      <c r="B11951" s="4"/>
    </row>
    <row r="11952" spans="1:2" x14ac:dyDescent="0.15">
      <c r="A11952" s="4"/>
      <c r="B11952" s="4"/>
    </row>
    <row r="11953" spans="1:2" x14ac:dyDescent="0.15">
      <c r="A11953" s="4"/>
      <c r="B11953" s="4"/>
    </row>
    <row r="11954" spans="1:2" x14ac:dyDescent="0.15">
      <c r="A11954" s="4"/>
      <c r="B11954" s="4"/>
    </row>
    <row r="11955" spans="1:2" x14ac:dyDescent="0.15">
      <c r="A11955" s="4"/>
      <c r="B11955" s="4"/>
    </row>
    <row r="11956" spans="1:2" x14ac:dyDescent="0.15">
      <c r="A11956" s="4"/>
      <c r="B11956" s="4"/>
    </row>
    <row r="11957" spans="1:2" x14ac:dyDescent="0.15">
      <c r="A11957" s="4"/>
      <c r="B11957" s="4"/>
    </row>
    <row r="11958" spans="1:2" x14ac:dyDescent="0.15">
      <c r="A11958" s="4"/>
      <c r="B11958" s="4"/>
    </row>
    <row r="11959" spans="1:2" x14ac:dyDescent="0.15">
      <c r="A11959" s="4"/>
      <c r="B11959" s="4"/>
    </row>
    <row r="11960" spans="1:2" x14ac:dyDescent="0.15">
      <c r="A11960" s="4"/>
      <c r="B11960" s="4"/>
    </row>
    <row r="11961" spans="1:2" x14ac:dyDescent="0.15">
      <c r="A11961" s="4"/>
      <c r="B11961" s="4"/>
    </row>
    <row r="11962" spans="1:2" x14ac:dyDescent="0.15">
      <c r="A11962" s="4"/>
      <c r="B11962" s="4"/>
    </row>
    <row r="11963" spans="1:2" x14ac:dyDescent="0.15">
      <c r="A11963" s="4"/>
      <c r="B11963" s="4"/>
    </row>
    <row r="11964" spans="1:2" x14ac:dyDescent="0.15">
      <c r="A11964" s="4"/>
      <c r="B11964" s="4"/>
    </row>
    <row r="11965" spans="1:2" x14ac:dyDescent="0.15">
      <c r="A11965" s="4"/>
      <c r="B11965" s="4"/>
    </row>
    <row r="11966" spans="1:2" x14ac:dyDescent="0.15">
      <c r="A11966" s="4"/>
      <c r="B11966" s="4"/>
    </row>
    <row r="11967" spans="1:2" x14ac:dyDescent="0.15">
      <c r="A11967" s="4"/>
      <c r="B11967" s="4"/>
    </row>
    <row r="11968" spans="1:2" x14ac:dyDescent="0.15">
      <c r="A11968" s="4"/>
      <c r="B11968" s="4"/>
    </row>
    <row r="11969" spans="1:2" x14ac:dyDescent="0.15">
      <c r="A11969" s="4"/>
      <c r="B11969" s="4"/>
    </row>
    <row r="11970" spans="1:2" x14ac:dyDescent="0.15">
      <c r="A11970" s="4"/>
      <c r="B11970" s="4"/>
    </row>
    <row r="11971" spans="1:2" x14ac:dyDescent="0.15">
      <c r="A11971" s="4"/>
      <c r="B11971" s="4"/>
    </row>
    <row r="11972" spans="1:2" x14ac:dyDescent="0.15">
      <c r="A11972" s="4"/>
      <c r="B11972" s="4"/>
    </row>
    <row r="11973" spans="1:2" x14ac:dyDescent="0.15">
      <c r="A11973" s="4"/>
      <c r="B11973" s="4"/>
    </row>
    <row r="11974" spans="1:2" x14ac:dyDescent="0.15">
      <c r="A11974" s="4"/>
      <c r="B11974" s="4"/>
    </row>
    <row r="11975" spans="1:2" x14ac:dyDescent="0.15">
      <c r="A11975" s="4"/>
      <c r="B11975" s="4"/>
    </row>
    <row r="11976" spans="1:2" x14ac:dyDescent="0.15">
      <c r="A11976" s="4"/>
      <c r="B11976" s="4"/>
    </row>
    <row r="11977" spans="1:2" x14ac:dyDescent="0.15">
      <c r="A11977" s="4"/>
      <c r="B11977" s="4"/>
    </row>
    <row r="11978" spans="1:2" x14ac:dyDescent="0.15">
      <c r="A11978" s="4"/>
      <c r="B11978" s="4"/>
    </row>
    <row r="11979" spans="1:2" x14ac:dyDescent="0.15">
      <c r="A11979" s="4"/>
      <c r="B11979" s="4"/>
    </row>
    <row r="11980" spans="1:2" x14ac:dyDescent="0.15">
      <c r="A11980" s="4"/>
      <c r="B11980" s="4"/>
    </row>
    <row r="11981" spans="1:2" x14ac:dyDescent="0.15">
      <c r="A11981" s="4"/>
      <c r="B11981" s="4"/>
    </row>
    <row r="11982" spans="1:2" x14ac:dyDescent="0.15">
      <c r="A11982" s="4"/>
      <c r="B11982" s="4"/>
    </row>
    <row r="11983" spans="1:2" x14ac:dyDescent="0.15">
      <c r="A11983" s="4"/>
      <c r="B11983" s="4"/>
    </row>
    <row r="11984" spans="1:2" x14ac:dyDescent="0.15">
      <c r="A11984" s="4"/>
      <c r="B11984" s="4"/>
    </row>
    <row r="11985" spans="1:2" x14ac:dyDescent="0.15">
      <c r="A11985" s="4"/>
      <c r="B11985" s="4"/>
    </row>
    <row r="11986" spans="1:2" x14ac:dyDescent="0.15">
      <c r="A11986" s="4"/>
      <c r="B11986" s="4"/>
    </row>
    <row r="11987" spans="1:2" x14ac:dyDescent="0.15">
      <c r="A11987" s="4"/>
      <c r="B11987" s="4"/>
    </row>
    <row r="11988" spans="1:2" x14ac:dyDescent="0.15">
      <c r="A11988" s="4"/>
      <c r="B11988" s="4"/>
    </row>
    <row r="11989" spans="1:2" x14ac:dyDescent="0.15">
      <c r="A11989" s="4"/>
      <c r="B11989" s="4"/>
    </row>
    <row r="11990" spans="1:2" x14ac:dyDescent="0.15">
      <c r="A11990" s="4"/>
      <c r="B11990" s="4"/>
    </row>
    <row r="11991" spans="1:2" x14ac:dyDescent="0.15">
      <c r="A11991" s="4"/>
      <c r="B11991" s="4"/>
    </row>
    <row r="11992" spans="1:2" x14ac:dyDescent="0.15">
      <c r="A11992" s="4"/>
      <c r="B11992" s="4"/>
    </row>
    <row r="11993" spans="1:2" x14ac:dyDescent="0.15">
      <c r="A11993" s="4"/>
      <c r="B11993" s="4"/>
    </row>
    <row r="11994" spans="1:2" x14ac:dyDescent="0.15">
      <c r="A11994" s="4"/>
      <c r="B11994" s="4"/>
    </row>
    <row r="11995" spans="1:2" x14ac:dyDescent="0.15">
      <c r="A11995" s="4"/>
      <c r="B11995" s="4"/>
    </row>
    <row r="11996" spans="1:2" x14ac:dyDescent="0.15">
      <c r="A11996" s="4"/>
      <c r="B11996" s="4"/>
    </row>
    <row r="11997" spans="1:2" x14ac:dyDescent="0.15">
      <c r="A11997" s="4"/>
      <c r="B11997" s="4"/>
    </row>
    <row r="11998" spans="1:2" x14ac:dyDescent="0.15">
      <c r="A11998" s="4"/>
      <c r="B11998" s="4"/>
    </row>
    <row r="11999" spans="1:2" x14ac:dyDescent="0.15">
      <c r="A11999" s="4"/>
      <c r="B11999" s="4"/>
    </row>
    <row r="12000" spans="1:2" x14ac:dyDescent="0.15">
      <c r="A12000" s="4"/>
      <c r="B12000" s="4"/>
    </row>
    <row r="12001" spans="1:2" x14ac:dyDescent="0.15">
      <c r="A12001" s="4"/>
      <c r="B12001" s="4"/>
    </row>
    <row r="12002" spans="1:2" x14ac:dyDescent="0.15">
      <c r="A12002" s="4"/>
      <c r="B12002" s="4"/>
    </row>
    <row r="12003" spans="1:2" x14ac:dyDescent="0.15">
      <c r="A12003" s="4"/>
      <c r="B12003" s="4"/>
    </row>
    <row r="12004" spans="1:2" x14ac:dyDescent="0.15">
      <c r="A12004" s="4"/>
      <c r="B12004" s="4"/>
    </row>
    <row r="12005" spans="1:2" x14ac:dyDescent="0.15">
      <c r="A12005" s="4"/>
      <c r="B12005" s="4"/>
    </row>
    <row r="12006" spans="1:2" x14ac:dyDescent="0.15">
      <c r="A12006" s="4"/>
      <c r="B12006" s="4"/>
    </row>
    <row r="12007" spans="1:2" x14ac:dyDescent="0.15">
      <c r="A12007" s="4"/>
      <c r="B12007" s="4"/>
    </row>
    <row r="12008" spans="1:2" x14ac:dyDescent="0.15">
      <c r="A12008" s="4"/>
      <c r="B12008" s="4"/>
    </row>
    <row r="12009" spans="1:2" x14ac:dyDescent="0.15">
      <c r="A12009" s="4"/>
      <c r="B12009" s="4"/>
    </row>
    <row r="12010" spans="1:2" x14ac:dyDescent="0.15">
      <c r="A12010" s="4"/>
      <c r="B12010" s="4"/>
    </row>
    <row r="12011" spans="1:2" x14ac:dyDescent="0.15">
      <c r="A12011" s="4"/>
      <c r="B12011" s="4"/>
    </row>
    <row r="12012" spans="1:2" x14ac:dyDescent="0.15">
      <c r="A12012" s="4"/>
      <c r="B12012" s="4"/>
    </row>
    <row r="12013" spans="1:2" x14ac:dyDescent="0.15">
      <c r="A12013" s="4"/>
      <c r="B12013" s="4"/>
    </row>
    <row r="12014" spans="1:2" x14ac:dyDescent="0.15">
      <c r="A12014" s="4"/>
      <c r="B12014" s="4"/>
    </row>
    <row r="12015" spans="1:2" x14ac:dyDescent="0.15">
      <c r="A12015" s="4"/>
      <c r="B12015" s="4"/>
    </row>
    <row r="12016" spans="1:2" x14ac:dyDescent="0.15">
      <c r="A12016" s="4"/>
      <c r="B12016" s="4"/>
    </row>
    <row r="12017" spans="1:2" x14ac:dyDescent="0.15">
      <c r="A12017" s="4"/>
      <c r="B12017" s="4"/>
    </row>
    <row r="12018" spans="1:2" x14ac:dyDescent="0.15">
      <c r="A12018" s="4"/>
      <c r="B12018" s="4"/>
    </row>
    <row r="12019" spans="1:2" x14ac:dyDescent="0.15">
      <c r="A12019" s="4"/>
      <c r="B12019" s="4"/>
    </row>
    <row r="12020" spans="1:2" x14ac:dyDescent="0.15">
      <c r="A12020" s="4"/>
      <c r="B12020" s="4"/>
    </row>
    <row r="12021" spans="1:2" x14ac:dyDescent="0.15">
      <c r="A12021" s="4"/>
      <c r="B12021" s="4"/>
    </row>
    <row r="12022" spans="1:2" x14ac:dyDescent="0.15">
      <c r="A12022" s="4"/>
      <c r="B12022" s="4"/>
    </row>
    <row r="12023" spans="1:2" x14ac:dyDescent="0.15">
      <c r="A12023" s="4"/>
      <c r="B12023" s="4"/>
    </row>
    <row r="12024" spans="1:2" x14ac:dyDescent="0.15">
      <c r="A12024" s="4"/>
      <c r="B12024" s="4"/>
    </row>
    <row r="12025" spans="1:2" x14ac:dyDescent="0.15">
      <c r="A12025" s="4"/>
      <c r="B12025" s="4"/>
    </row>
    <row r="12026" spans="1:2" x14ac:dyDescent="0.15">
      <c r="A12026" s="4"/>
      <c r="B12026" s="4"/>
    </row>
    <row r="12027" spans="1:2" x14ac:dyDescent="0.15">
      <c r="A12027" s="4"/>
      <c r="B12027" s="4"/>
    </row>
    <row r="12028" spans="1:2" x14ac:dyDescent="0.15">
      <c r="A12028" s="4"/>
      <c r="B12028" s="4"/>
    </row>
    <row r="12029" spans="1:2" x14ac:dyDescent="0.15">
      <c r="A12029" s="4"/>
      <c r="B12029" s="4"/>
    </row>
    <row r="12030" spans="1:2" x14ac:dyDescent="0.15">
      <c r="A12030" s="4"/>
      <c r="B12030" s="4"/>
    </row>
    <row r="12031" spans="1:2" x14ac:dyDescent="0.15">
      <c r="A12031" s="4"/>
      <c r="B12031" s="4"/>
    </row>
    <row r="12032" spans="1:2" x14ac:dyDescent="0.15">
      <c r="A12032" s="4"/>
      <c r="B12032" s="4"/>
    </row>
    <row r="12033" spans="1:2" x14ac:dyDescent="0.15">
      <c r="A12033" s="4"/>
      <c r="B12033" s="4"/>
    </row>
    <row r="12034" spans="1:2" x14ac:dyDescent="0.15">
      <c r="A12034" s="4"/>
      <c r="B12034" s="4"/>
    </row>
    <row r="12035" spans="1:2" x14ac:dyDescent="0.15">
      <c r="A12035" s="4"/>
      <c r="B12035" s="4"/>
    </row>
    <row r="12036" spans="1:2" x14ac:dyDescent="0.15">
      <c r="A12036" s="4"/>
      <c r="B12036" s="4"/>
    </row>
    <row r="12037" spans="1:2" x14ac:dyDescent="0.15">
      <c r="A12037" s="4"/>
      <c r="B12037" s="4"/>
    </row>
    <row r="12038" spans="1:2" x14ac:dyDescent="0.15">
      <c r="A12038" s="4"/>
      <c r="B12038" s="4"/>
    </row>
    <row r="12039" spans="1:2" x14ac:dyDescent="0.15">
      <c r="A12039" s="4"/>
      <c r="B12039" s="4"/>
    </row>
    <row r="12040" spans="1:2" x14ac:dyDescent="0.15">
      <c r="A12040" s="4"/>
      <c r="B12040" s="4"/>
    </row>
    <row r="12041" spans="1:2" x14ac:dyDescent="0.15">
      <c r="A12041" s="4"/>
      <c r="B12041" s="4"/>
    </row>
    <row r="12042" spans="1:2" x14ac:dyDescent="0.15">
      <c r="A12042" s="4"/>
      <c r="B12042" s="4"/>
    </row>
    <row r="12043" spans="1:2" x14ac:dyDescent="0.15">
      <c r="A12043" s="4"/>
      <c r="B12043" s="4"/>
    </row>
    <row r="12044" spans="1:2" x14ac:dyDescent="0.15">
      <c r="A12044" s="4"/>
      <c r="B12044" s="4"/>
    </row>
    <row r="12045" spans="1:2" x14ac:dyDescent="0.15">
      <c r="A12045" s="4"/>
      <c r="B12045" s="4"/>
    </row>
    <row r="12046" spans="1:2" x14ac:dyDescent="0.15">
      <c r="A12046" s="4"/>
      <c r="B12046" s="4"/>
    </row>
    <row r="12047" spans="1:2" x14ac:dyDescent="0.15">
      <c r="A12047" s="4"/>
      <c r="B12047" s="4"/>
    </row>
    <row r="12048" spans="1:2" x14ac:dyDescent="0.15">
      <c r="A12048" s="4"/>
      <c r="B12048" s="4"/>
    </row>
    <row r="12049" spans="1:2" x14ac:dyDescent="0.15">
      <c r="A12049" s="4"/>
      <c r="B12049" s="4"/>
    </row>
    <row r="12050" spans="1:2" x14ac:dyDescent="0.15">
      <c r="A12050" s="4"/>
      <c r="B12050" s="4"/>
    </row>
    <row r="12051" spans="1:2" x14ac:dyDescent="0.15">
      <c r="A12051" s="4"/>
      <c r="B12051" s="4"/>
    </row>
    <row r="12052" spans="1:2" x14ac:dyDescent="0.15">
      <c r="A12052" s="4"/>
      <c r="B12052" s="4"/>
    </row>
    <row r="12053" spans="1:2" x14ac:dyDescent="0.15">
      <c r="A12053" s="4"/>
      <c r="B12053" s="4"/>
    </row>
    <row r="12054" spans="1:2" x14ac:dyDescent="0.15">
      <c r="A12054" s="4"/>
      <c r="B12054" s="4"/>
    </row>
    <row r="12055" spans="1:2" x14ac:dyDescent="0.15">
      <c r="A12055" s="4"/>
      <c r="B12055" s="4"/>
    </row>
    <row r="12056" spans="1:2" x14ac:dyDescent="0.15">
      <c r="A12056" s="4"/>
      <c r="B12056" s="4"/>
    </row>
    <row r="12057" spans="1:2" x14ac:dyDescent="0.15">
      <c r="A12057" s="4"/>
      <c r="B12057" s="4"/>
    </row>
    <row r="12058" spans="1:2" x14ac:dyDescent="0.15">
      <c r="A12058" s="4"/>
      <c r="B12058" s="4"/>
    </row>
    <row r="12059" spans="1:2" x14ac:dyDescent="0.15">
      <c r="A12059" s="4"/>
      <c r="B12059" s="4"/>
    </row>
    <row r="12060" spans="1:2" x14ac:dyDescent="0.15">
      <c r="A12060" s="4"/>
      <c r="B12060" s="4"/>
    </row>
    <row r="12061" spans="1:2" x14ac:dyDescent="0.15">
      <c r="A12061" s="4"/>
      <c r="B12061" s="4"/>
    </row>
    <row r="12062" spans="1:2" x14ac:dyDescent="0.15">
      <c r="A12062" s="4"/>
      <c r="B12062" s="4"/>
    </row>
    <row r="12063" spans="1:2" x14ac:dyDescent="0.15">
      <c r="A12063" s="4"/>
      <c r="B12063" s="4"/>
    </row>
    <row r="12064" spans="1:2" x14ac:dyDescent="0.15">
      <c r="A12064" s="4"/>
      <c r="B12064" s="4"/>
    </row>
    <row r="12065" spans="1:2" x14ac:dyDescent="0.15">
      <c r="A12065" s="4"/>
      <c r="B12065" s="4"/>
    </row>
    <row r="12066" spans="1:2" x14ac:dyDescent="0.15">
      <c r="A12066" s="4"/>
      <c r="B12066" s="4"/>
    </row>
    <row r="12067" spans="1:2" x14ac:dyDescent="0.15">
      <c r="A12067" s="4"/>
      <c r="B12067" s="4"/>
    </row>
    <row r="12068" spans="1:2" x14ac:dyDescent="0.15">
      <c r="A12068" s="4"/>
      <c r="B12068" s="4"/>
    </row>
    <row r="12069" spans="1:2" x14ac:dyDescent="0.15">
      <c r="A12069" s="4"/>
      <c r="B12069" s="4"/>
    </row>
    <row r="12070" spans="1:2" x14ac:dyDescent="0.15">
      <c r="A12070" s="4"/>
      <c r="B12070" s="4"/>
    </row>
    <row r="12071" spans="1:2" x14ac:dyDescent="0.15">
      <c r="A12071" s="4"/>
      <c r="B12071" s="4"/>
    </row>
    <row r="12072" spans="1:2" x14ac:dyDescent="0.15">
      <c r="A12072" s="4"/>
      <c r="B12072" s="4"/>
    </row>
    <row r="12073" spans="1:2" x14ac:dyDescent="0.15">
      <c r="A12073" s="4"/>
      <c r="B12073" s="4"/>
    </row>
    <row r="12074" spans="1:2" x14ac:dyDescent="0.15">
      <c r="A12074" s="4"/>
      <c r="B12074" s="4"/>
    </row>
    <row r="12075" spans="1:2" x14ac:dyDescent="0.15">
      <c r="A12075" s="4"/>
      <c r="B12075" s="4"/>
    </row>
    <row r="12076" spans="1:2" x14ac:dyDescent="0.15">
      <c r="A12076" s="4"/>
      <c r="B12076" s="4"/>
    </row>
    <row r="12077" spans="1:2" x14ac:dyDescent="0.15">
      <c r="A12077" s="4"/>
      <c r="B12077" s="4"/>
    </row>
    <row r="12078" spans="1:2" x14ac:dyDescent="0.15">
      <c r="A12078" s="4"/>
      <c r="B12078" s="4"/>
    </row>
    <row r="12079" spans="1:2" x14ac:dyDescent="0.15">
      <c r="A12079" s="4"/>
      <c r="B12079" s="4"/>
    </row>
    <row r="12080" spans="1:2" x14ac:dyDescent="0.15">
      <c r="A12080" s="4"/>
      <c r="B12080" s="4"/>
    </row>
    <row r="12081" spans="1:2" x14ac:dyDescent="0.15">
      <c r="A12081" s="4"/>
      <c r="B12081" s="4"/>
    </row>
    <row r="12082" spans="1:2" x14ac:dyDescent="0.15">
      <c r="A12082" s="4"/>
      <c r="B12082" s="4"/>
    </row>
    <row r="12083" spans="1:2" x14ac:dyDescent="0.15">
      <c r="A12083" s="4"/>
      <c r="B12083" s="4"/>
    </row>
    <row r="12084" spans="1:2" x14ac:dyDescent="0.15">
      <c r="A12084" s="4"/>
      <c r="B12084" s="4"/>
    </row>
    <row r="12085" spans="1:2" x14ac:dyDescent="0.15">
      <c r="A12085" s="4"/>
      <c r="B12085" s="4"/>
    </row>
    <row r="12086" spans="1:2" x14ac:dyDescent="0.15">
      <c r="A12086" s="4"/>
      <c r="B12086" s="4"/>
    </row>
    <row r="12087" spans="1:2" x14ac:dyDescent="0.15">
      <c r="A12087" s="4"/>
      <c r="B12087" s="4"/>
    </row>
    <row r="12088" spans="1:2" x14ac:dyDescent="0.15">
      <c r="A12088" s="4"/>
      <c r="B12088" s="4"/>
    </row>
    <row r="12089" spans="1:2" x14ac:dyDescent="0.15">
      <c r="A12089" s="4"/>
      <c r="B12089" s="4"/>
    </row>
    <row r="12090" spans="1:2" x14ac:dyDescent="0.15">
      <c r="A12090" s="4"/>
      <c r="B12090" s="4"/>
    </row>
    <row r="12091" spans="1:2" x14ac:dyDescent="0.15">
      <c r="A12091" s="4"/>
      <c r="B12091" s="4"/>
    </row>
    <row r="12092" spans="1:2" x14ac:dyDescent="0.15">
      <c r="A12092" s="4"/>
      <c r="B12092" s="4"/>
    </row>
    <row r="12093" spans="1:2" x14ac:dyDescent="0.15">
      <c r="A12093" s="4"/>
      <c r="B12093" s="4"/>
    </row>
    <row r="12094" spans="1:2" x14ac:dyDescent="0.15">
      <c r="A12094" s="4"/>
      <c r="B12094" s="4"/>
    </row>
    <row r="12095" spans="1:2" x14ac:dyDescent="0.15">
      <c r="A12095" s="4"/>
      <c r="B12095" s="4"/>
    </row>
    <row r="12096" spans="1:2" x14ac:dyDescent="0.15">
      <c r="A12096" s="4"/>
      <c r="B12096" s="4"/>
    </row>
    <row r="12097" spans="1:2" x14ac:dyDescent="0.15">
      <c r="A12097" s="4"/>
      <c r="B12097" s="4"/>
    </row>
    <row r="12098" spans="1:2" x14ac:dyDescent="0.15">
      <c r="A12098" s="4"/>
      <c r="B12098" s="4"/>
    </row>
    <row r="12099" spans="1:2" x14ac:dyDescent="0.15">
      <c r="A12099" s="4"/>
      <c r="B12099" s="4"/>
    </row>
    <row r="12100" spans="1:2" x14ac:dyDescent="0.15">
      <c r="A12100" s="4"/>
      <c r="B12100" s="4"/>
    </row>
    <row r="12101" spans="1:2" x14ac:dyDescent="0.15">
      <c r="A12101" s="4"/>
      <c r="B12101" s="4"/>
    </row>
    <row r="12102" spans="1:2" x14ac:dyDescent="0.15">
      <c r="A12102" s="4"/>
      <c r="B12102" s="4"/>
    </row>
    <row r="12103" spans="1:2" x14ac:dyDescent="0.15">
      <c r="A12103" s="4"/>
      <c r="B12103" s="4"/>
    </row>
    <row r="12104" spans="1:2" x14ac:dyDescent="0.15">
      <c r="A12104" s="4"/>
      <c r="B12104" s="4"/>
    </row>
    <row r="12105" spans="1:2" x14ac:dyDescent="0.15">
      <c r="A12105" s="4"/>
      <c r="B12105" s="4"/>
    </row>
    <row r="12106" spans="1:2" x14ac:dyDescent="0.15">
      <c r="A12106" s="4"/>
      <c r="B12106" s="4"/>
    </row>
    <row r="12107" spans="1:2" x14ac:dyDescent="0.15">
      <c r="A12107" s="4"/>
      <c r="B12107" s="4"/>
    </row>
    <row r="12108" spans="1:2" x14ac:dyDescent="0.15">
      <c r="A12108" s="4"/>
      <c r="B12108" s="4"/>
    </row>
    <row r="12109" spans="1:2" x14ac:dyDescent="0.15">
      <c r="A12109" s="4"/>
      <c r="B12109" s="4"/>
    </row>
    <row r="12110" spans="1:2" x14ac:dyDescent="0.15">
      <c r="A12110" s="4"/>
      <c r="B12110" s="4"/>
    </row>
    <row r="12111" spans="1:2" x14ac:dyDescent="0.15">
      <c r="A12111" s="4"/>
      <c r="B12111" s="4"/>
    </row>
    <row r="12112" spans="1:2" x14ac:dyDescent="0.15">
      <c r="A12112" s="4"/>
      <c r="B12112" s="4"/>
    </row>
    <row r="12113" spans="1:2" x14ac:dyDescent="0.15">
      <c r="A12113" s="4"/>
      <c r="B12113" s="4"/>
    </row>
    <row r="12114" spans="1:2" x14ac:dyDescent="0.15">
      <c r="A12114" s="4"/>
      <c r="B12114" s="4"/>
    </row>
    <row r="12115" spans="1:2" x14ac:dyDescent="0.15">
      <c r="A12115" s="4"/>
      <c r="B12115" s="4"/>
    </row>
    <row r="12116" spans="1:2" x14ac:dyDescent="0.15">
      <c r="A12116" s="4"/>
      <c r="B12116" s="4"/>
    </row>
    <row r="12117" spans="1:2" x14ac:dyDescent="0.15">
      <c r="A12117" s="4"/>
      <c r="B12117" s="4"/>
    </row>
    <row r="12118" spans="1:2" x14ac:dyDescent="0.15">
      <c r="A12118" s="4"/>
      <c r="B12118" s="4"/>
    </row>
    <row r="12119" spans="1:2" x14ac:dyDescent="0.15">
      <c r="A12119" s="4"/>
      <c r="B12119" s="4"/>
    </row>
    <row r="12120" spans="1:2" x14ac:dyDescent="0.15">
      <c r="A12120" s="4"/>
      <c r="B12120" s="4"/>
    </row>
    <row r="12121" spans="1:2" x14ac:dyDescent="0.15">
      <c r="A12121" s="4"/>
      <c r="B12121" s="4"/>
    </row>
    <row r="12122" spans="1:2" x14ac:dyDescent="0.15">
      <c r="A12122" s="4"/>
      <c r="B12122" s="4"/>
    </row>
    <row r="12123" spans="1:2" x14ac:dyDescent="0.15">
      <c r="A12123" s="4"/>
      <c r="B12123" s="4"/>
    </row>
    <row r="12124" spans="1:2" x14ac:dyDescent="0.15">
      <c r="A12124" s="4"/>
      <c r="B12124" s="4"/>
    </row>
    <row r="12125" spans="1:2" x14ac:dyDescent="0.15">
      <c r="A12125" s="4"/>
      <c r="B12125" s="4"/>
    </row>
    <row r="12126" spans="1:2" x14ac:dyDescent="0.15">
      <c r="A12126" s="4"/>
      <c r="B12126" s="4"/>
    </row>
    <row r="12127" spans="1:2" x14ac:dyDescent="0.15">
      <c r="A12127" s="4"/>
      <c r="B12127" s="4"/>
    </row>
    <row r="12128" spans="1:2" x14ac:dyDescent="0.15">
      <c r="A12128" s="4"/>
      <c r="B12128" s="4"/>
    </row>
    <row r="12129" spans="1:2" x14ac:dyDescent="0.15">
      <c r="A12129" s="4"/>
      <c r="B12129" s="4"/>
    </row>
    <row r="12130" spans="1:2" x14ac:dyDescent="0.15">
      <c r="A12130" s="4"/>
      <c r="B12130" s="4"/>
    </row>
    <row r="12131" spans="1:2" x14ac:dyDescent="0.15">
      <c r="A12131" s="4"/>
      <c r="B12131" s="4"/>
    </row>
    <row r="12132" spans="1:2" x14ac:dyDescent="0.15">
      <c r="A12132" s="4"/>
      <c r="B12132" s="4"/>
    </row>
    <row r="12133" spans="1:2" x14ac:dyDescent="0.15">
      <c r="A12133" s="4"/>
      <c r="B12133" s="4"/>
    </row>
    <row r="12134" spans="1:2" x14ac:dyDescent="0.15">
      <c r="A12134" s="4"/>
      <c r="B12134" s="4"/>
    </row>
    <row r="12135" spans="1:2" x14ac:dyDescent="0.15">
      <c r="A12135" s="4"/>
      <c r="B12135" s="4"/>
    </row>
    <row r="12136" spans="1:2" x14ac:dyDescent="0.15">
      <c r="A12136" s="4"/>
      <c r="B12136" s="4"/>
    </row>
    <row r="12137" spans="1:2" x14ac:dyDescent="0.15">
      <c r="A12137" s="4"/>
      <c r="B12137" s="4"/>
    </row>
    <row r="12138" spans="1:2" x14ac:dyDescent="0.15">
      <c r="A12138" s="4"/>
      <c r="B12138" s="4"/>
    </row>
    <row r="12139" spans="1:2" x14ac:dyDescent="0.15">
      <c r="A12139" s="4"/>
      <c r="B12139" s="4"/>
    </row>
    <row r="12140" spans="1:2" x14ac:dyDescent="0.15">
      <c r="A12140" s="4"/>
      <c r="B12140" s="4"/>
    </row>
    <row r="12141" spans="1:2" x14ac:dyDescent="0.15">
      <c r="A12141" s="4"/>
      <c r="B12141" s="4"/>
    </row>
    <row r="12142" spans="1:2" x14ac:dyDescent="0.15">
      <c r="A12142" s="4"/>
      <c r="B12142" s="4"/>
    </row>
    <row r="12143" spans="1:2" x14ac:dyDescent="0.15">
      <c r="A12143" s="4"/>
      <c r="B12143" s="4"/>
    </row>
    <row r="12144" spans="1:2" x14ac:dyDescent="0.15">
      <c r="A12144" s="4"/>
      <c r="B12144" s="4"/>
    </row>
    <row r="12145" spans="1:2" x14ac:dyDescent="0.15">
      <c r="A12145" s="4"/>
      <c r="B12145" s="4"/>
    </row>
    <row r="12146" spans="1:2" x14ac:dyDescent="0.15">
      <c r="A12146" s="4"/>
      <c r="B12146" s="4"/>
    </row>
    <row r="12147" spans="1:2" x14ac:dyDescent="0.15">
      <c r="A12147" s="4"/>
      <c r="B12147" s="4"/>
    </row>
    <row r="12148" spans="1:2" x14ac:dyDescent="0.15">
      <c r="A12148" s="4"/>
      <c r="B12148" s="4"/>
    </row>
    <row r="12149" spans="1:2" x14ac:dyDescent="0.15">
      <c r="A12149" s="4"/>
      <c r="B12149" s="4"/>
    </row>
    <row r="12150" spans="1:2" x14ac:dyDescent="0.15">
      <c r="A12150" s="4"/>
      <c r="B12150" s="4"/>
    </row>
    <row r="12151" spans="1:2" x14ac:dyDescent="0.15">
      <c r="A12151" s="4"/>
      <c r="B12151" s="4"/>
    </row>
    <row r="12152" spans="1:2" x14ac:dyDescent="0.15">
      <c r="A12152" s="4"/>
      <c r="B12152" s="4"/>
    </row>
    <row r="12153" spans="1:2" x14ac:dyDescent="0.15">
      <c r="A12153" s="4"/>
      <c r="B12153" s="4"/>
    </row>
    <row r="12154" spans="1:2" x14ac:dyDescent="0.15">
      <c r="A12154" s="4"/>
      <c r="B12154" s="4"/>
    </row>
    <row r="12155" spans="1:2" x14ac:dyDescent="0.15">
      <c r="A12155" s="4"/>
      <c r="B12155" s="4"/>
    </row>
    <row r="12156" spans="1:2" x14ac:dyDescent="0.15">
      <c r="A12156" s="4"/>
      <c r="B12156" s="4"/>
    </row>
    <row r="12157" spans="1:2" x14ac:dyDescent="0.15">
      <c r="A12157" s="4"/>
      <c r="B12157" s="4"/>
    </row>
    <row r="12158" spans="1:2" x14ac:dyDescent="0.15">
      <c r="A12158" s="4"/>
      <c r="B12158" s="4"/>
    </row>
    <row r="12159" spans="1:2" x14ac:dyDescent="0.15">
      <c r="A12159" s="4"/>
      <c r="B12159" s="4"/>
    </row>
    <row r="12160" spans="1:2" x14ac:dyDescent="0.15">
      <c r="A12160" s="4"/>
      <c r="B12160" s="4"/>
    </row>
    <row r="12161" spans="1:2" x14ac:dyDescent="0.15">
      <c r="A12161" s="4"/>
      <c r="B12161" s="4"/>
    </row>
    <row r="12162" spans="1:2" x14ac:dyDescent="0.15">
      <c r="A12162" s="4"/>
      <c r="B12162" s="4"/>
    </row>
    <row r="12163" spans="1:2" x14ac:dyDescent="0.15">
      <c r="A12163" s="4"/>
      <c r="B12163" s="4"/>
    </row>
    <row r="12164" spans="1:2" x14ac:dyDescent="0.15">
      <c r="A12164" s="4"/>
      <c r="B12164" s="4"/>
    </row>
    <row r="12165" spans="1:2" x14ac:dyDescent="0.15">
      <c r="A12165" s="4"/>
      <c r="B12165" s="4"/>
    </row>
    <row r="12166" spans="1:2" x14ac:dyDescent="0.15">
      <c r="A12166" s="4"/>
      <c r="B12166" s="4"/>
    </row>
    <row r="12167" spans="1:2" x14ac:dyDescent="0.15">
      <c r="A12167" s="4"/>
      <c r="B12167" s="4"/>
    </row>
    <row r="12168" spans="1:2" x14ac:dyDescent="0.15">
      <c r="A12168" s="4"/>
      <c r="B12168" s="4"/>
    </row>
    <row r="12169" spans="1:2" x14ac:dyDescent="0.15">
      <c r="A12169" s="4"/>
      <c r="B12169" s="4"/>
    </row>
    <row r="12170" spans="1:2" x14ac:dyDescent="0.15">
      <c r="A12170" s="4"/>
      <c r="B12170" s="4"/>
    </row>
    <row r="12171" spans="1:2" x14ac:dyDescent="0.15">
      <c r="A12171" s="4"/>
      <c r="B12171" s="4"/>
    </row>
    <row r="12172" spans="1:2" x14ac:dyDescent="0.15">
      <c r="A12172" s="4"/>
      <c r="B12172" s="4"/>
    </row>
    <row r="12173" spans="1:2" x14ac:dyDescent="0.15">
      <c r="A12173" s="4"/>
      <c r="B12173" s="4"/>
    </row>
    <row r="12174" spans="1:2" x14ac:dyDescent="0.15">
      <c r="A12174" s="4"/>
      <c r="B12174" s="4"/>
    </row>
    <row r="12175" spans="1:2" x14ac:dyDescent="0.15">
      <c r="A12175" s="4"/>
      <c r="B12175" s="4"/>
    </row>
    <row r="12176" spans="1:2" x14ac:dyDescent="0.15">
      <c r="A12176" s="4"/>
      <c r="B12176" s="4"/>
    </row>
    <row r="12177" spans="1:2" x14ac:dyDescent="0.15">
      <c r="A12177" s="4"/>
      <c r="B12177" s="4"/>
    </row>
    <row r="12178" spans="1:2" x14ac:dyDescent="0.15">
      <c r="A12178" s="4"/>
      <c r="B12178" s="4"/>
    </row>
    <row r="12179" spans="1:2" x14ac:dyDescent="0.15">
      <c r="A12179" s="4"/>
      <c r="B12179" s="4"/>
    </row>
    <row r="12180" spans="1:2" x14ac:dyDescent="0.15">
      <c r="A12180" s="4"/>
      <c r="B12180" s="4"/>
    </row>
    <row r="12181" spans="1:2" x14ac:dyDescent="0.15">
      <c r="A12181" s="4"/>
      <c r="B12181" s="4"/>
    </row>
    <row r="12182" spans="1:2" x14ac:dyDescent="0.15">
      <c r="A12182" s="4"/>
      <c r="B12182" s="4"/>
    </row>
    <row r="12183" spans="1:2" x14ac:dyDescent="0.15">
      <c r="A12183" s="4"/>
      <c r="B12183" s="4"/>
    </row>
    <row r="12184" spans="1:2" x14ac:dyDescent="0.15">
      <c r="A12184" s="4"/>
      <c r="B12184" s="4"/>
    </row>
    <row r="12185" spans="1:2" x14ac:dyDescent="0.15">
      <c r="A12185" s="4"/>
      <c r="B12185" s="4"/>
    </row>
    <row r="12186" spans="1:2" x14ac:dyDescent="0.15">
      <c r="A12186" s="4"/>
      <c r="B12186" s="4"/>
    </row>
    <row r="12187" spans="1:2" x14ac:dyDescent="0.15">
      <c r="A12187" s="4"/>
      <c r="B12187" s="4"/>
    </row>
    <row r="12188" spans="1:2" x14ac:dyDescent="0.15">
      <c r="A12188" s="4"/>
      <c r="B12188" s="4"/>
    </row>
    <row r="12189" spans="1:2" x14ac:dyDescent="0.15">
      <c r="A12189" s="4"/>
      <c r="B12189" s="4"/>
    </row>
    <row r="12190" spans="1:2" x14ac:dyDescent="0.15">
      <c r="A12190" s="4"/>
      <c r="B12190" s="4"/>
    </row>
    <row r="12191" spans="1:2" x14ac:dyDescent="0.15">
      <c r="A12191" s="4"/>
      <c r="B12191" s="4"/>
    </row>
    <row r="12192" spans="1:2" x14ac:dyDescent="0.15">
      <c r="A12192" s="4"/>
      <c r="B12192" s="4"/>
    </row>
    <row r="12193" spans="1:2" x14ac:dyDescent="0.15">
      <c r="A12193" s="4"/>
      <c r="B12193" s="4"/>
    </row>
    <row r="12194" spans="1:2" x14ac:dyDescent="0.15">
      <c r="A12194" s="4"/>
      <c r="B12194" s="4"/>
    </row>
    <row r="12195" spans="1:2" x14ac:dyDescent="0.15">
      <c r="A12195" s="4"/>
      <c r="B12195" s="4"/>
    </row>
    <row r="12196" spans="1:2" x14ac:dyDescent="0.15">
      <c r="A12196" s="4"/>
      <c r="B12196" s="4"/>
    </row>
    <row r="12197" spans="1:2" x14ac:dyDescent="0.15">
      <c r="A12197" s="4"/>
      <c r="B12197" s="4"/>
    </row>
    <row r="12198" spans="1:2" x14ac:dyDescent="0.15">
      <c r="A12198" s="4"/>
      <c r="B12198" s="4"/>
    </row>
    <row r="12199" spans="1:2" x14ac:dyDescent="0.15">
      <c r="A12199" s="4"/>
      <c r="B12199" s="4"/>
    </row>
    <row r="12200" spans="1:2" x14ac:dyDescent="0.15">
      <c r="A12200" s="4"/>
      <c r="B12200" s="4"/>
    </row>
    <row r="12201" spans="1:2" x14ac:dyDescent="0.15">
      <c r="A12201" s="4"/>
      <c r="B12201" s="4"/>
    </row>
    <row r="12202" spans="1:2" x14ac:dyDescent="0.15">
      <c r="A12202" s="4"/>
      <c r="B12202" s="4"/>
    </row>
    <row r="12203" spans="1:2" x14ac:dyDescent="0.15">
      <c r="A12203" s="4"/>
      <c r="B12203" s="4"/>
    </row>
    <row r="12204" spans="1:2" x14ac:dyDescent="0.15">
      <c r="A12204" s="4"/>
      <c r="B12204" s="4"/>
    </row>
    <row r="12205" spans="1:2" x14ac:dyDescent="0.15">
      <c r="A12205" s="4"/>
      <c r="B12205" s="4"/>
    </row>
    <row r="12206" spans="1:2" x14ac:dyDescent="0.15">
      <c r="A12206" s="4"/>
      <c r="B12206" s="4"/>
    </row>
    <row r="12207" spans="1:2" x14ac:dyDescent="0.15">
      <c r="A12207" s="4"/>
      <c r="B12207" s="4"/>
    </row>
    <row r="12208" spans="1:2" x14ac:dyDescent="0.15">
      <c r="A12208" s="4"/>
      <c r="B12208" s="4"/>
    </row>
    <row r="12209" spans="1:2" x14ac:dyDescent="0.15">
      <c r="A12209" s="4"/>
      <c r="B12209" s="4"/>
    </row>
    <row r="12210" spans="1:2" x14ac:dyDescent="0.15">
      <c r="A12210" s="4"/>
      <c r="B12210" s="4"/>
    </row>
    <row r="12211" spans="1:2" x14ac:dyDescent="0.15">
      <c r="A12211" s="4"/>
      <c r="B12211" s="4"/>
    </row>
    <row r="12212" spans="1:2" x14ac:dyDescent="0.15">
      <c r="A12212" s="4"/>
      <c r="B12212" s="4"/>
    </row>
    <row r="12213" spans="1:2" x14ac:dyDescent="0.15">
      <c r="A12213" s="4"/>
      <c r="B12213" s="4"/>
    </row>
    <row r="12214" spans="1:2" x14ac:dyDescent="0.15">
      <c r="A12214" s="4"/>
      <c r="B12214" s="4"/>
    </row>
    <row r="12215" spans="1:2" x14ac:dyDescent="0.15">
      <c r="A12215" s="4"/>
      <c r="B12215" s="4"/>
    </row>
    <row r="12216" spans="1:2" x14ac:dyDescent="0.15">
      <c r="A12216" s="4"/>
      <c r="B12216" s="4"/>
    </row>
    <row r="12217" spans="1:2" x14ac:dyDescent="0.15">
      <c r="A12217" s="4"/>
      <c r="B12217" s="4"/>
    </row>
    <row r="12218" spans="1:2" x14ac:dyDescent="0.15">
      <c r="A12218" s="4"/>
      <c r="B12218" s="4"/>
    </row>
    <row r="12219" spans="1:2" x14ac:dyDescent="0.15">
      <c r="A12219" s="4"/>
      <c r="B12219" s="4"/>
    </row>
    <row r="12220" spans="1:2" x14ac:dyDescent="0.15">
      <c r="A12220" s="4"/>
      <c r="B12220" s="4"/>
    </row>
    <row r="12221" spans="1:2" x14ac:dyDescent="0.15">
      <c r="A12221" s="4"/>
      <c r="B12221" s="4"/>
    </row>
    <row r="12222" spans="1:2" x14ac:dyDescent="0.15">
      <c r="A12222" s="4"/>
      <c r="B12222" s="4"/>
    </row>
    <row r="12223" spans="1:2" x14ac:dyDescent="0.15">
      <c r="A12223" s="4"/>
      <c r="B12223" s="4"/>
    </row>
    <row r="12224" spans="1:2" x14ac:dyDescent="0.15">
      <c r="A12224" s="4"/>
      <c r="B12224" s="4"/>
    </row>
    <row r="12225" spans="1:2" x14ac:dyDescent="0.15">
      <c r="A12225" s="4"/>
      <c r="B12225" s="4"/>
    </row>
    <row r="12226" spans="1:2" x14ac:dyDescent="0.15">
      <c r="A12226" s="4"/>
      <c r="B12226" s="4"/>
    </row>
    <row r="12227" spans="1:2" x14ac:dyDescent="0.15">
      <c r="A12227" s="4"/>
      <c r="B12227" s="4"/>
    </row>
    <row r="12228" spans="1:2" x14ac:dyDescent="0.15">
      <c r="A12228" s="4"/>
      <c r="B12228" s="4"/>
    </row>
    <row r="12229" spans="1:2" x14ac:dyDescent="0.15">
      <c r="A12229" s="4"/>
      <c r="B12229" s="4"/>
    </row>
    <row r="12230" spans="1:2" x14ac:dyDescent="0.15">
      <c r="A12230" s="4"/>
      <c r="B12230" s="4"/>
    </row>
    <row r="12231" spans="1:2" x14ac:dyDescent="0.15">
      <c r="A12231" s="4"/>
      <c r="B12231" s="4"/>
    </row>
    <row r="12232" spans="1:2" x14ac:dyDescent="0.15">
      <c r="A12232" s="4"/>
      <c r="B12232" s="4"/>
    </row>
    <row r="12233" spans="1:2" x14ac:dyDescent="0.15">
      <c r="A12233" s="4"/>
      <c r="B12233" s="4"/>
    </row>
    <row r="12234" spans="1:2" x14ac:dyDescent="0.15">
      <c r="A12234" s="4"/>
      <c r="B12234" s="4"/>
    </row>
    <row r="12235" spans="1:2" x14ac:dyDescent="0.15">
      <c r="A12235" s="4"/>
      <c r="B12235" s="4"/>
    </row>
    <row r="12236" spans="1:2" x14ac:dyDescent="0.15">
      <c r="A12236" s="4"/>
      <c r="B12236" s="4"/>
    </row>
    <row r="12237" spans="1:2" x14ac:dyDescent="0.15">
      <c r="A12237" s="4"/>
      <c r="B12237" s="4"/>
    </row>
    <row r="12238" spans="1:2" x14ac:dyDescent="0.15">
      <c r="A12238" s="4"/>
      <c r="B12238" s="4"/>
    </row>
    <row r="12239" spans="1:2" x14ac:dyDescent="0.15">
      <c r="A12239" s="4"/>
      <c r="B12239" s="4"/>
    </row>
    <row r="12240" spans="1:2" x14ac:dyDescent="0.15">
      <c r="A12240" s="4"/>
      <c r="B12240" s="4"/>
    </row>
    <row r="12241" spans="1:2" x14ac:dyDescent="0.15">
      <c r="A12241" s="4"/>
      <c r="B12241" s="4"/>
    </row>
    <row r="12242" spans="1:2" x14ac:dyDescent="0.15">
      <c r="A12242" s="4"/>
      <c r="B12242" s="4"/>
    </row>
    <row r="12243" spans="1:2" x14ac:dyDescent="0.15">
      <c r="A12243" s="4"/>
      <c r="B12243" s="4"/>
    </row>
    <row r="12244" spans="1:2" x14ac:dyDescent="0.15">
      <c r="A12244" s="4"/>
      <c r="B12244" s="4"/>
    </row>
    <row r="12245" spans="1:2" x14ac:dyDescent="0.15">
      <c r="A12245" s="4"/>
      <c r="B12245" s="4"/>
    </row>
    <row r="12246" spans="1:2" x14ac:dyDescent="0.15">
      <c r="A12246" s="4"/>
      <c r="B12246" s="4"/>
    </row>
    <row r="12247" spans="1:2" x14ac:dyDescent="0.15">
      <c r="A12247" s="4"/>
      <c r="B12247" s="4"/>
    </row>
    <row r="12248" spans="1:2" x14ac:dyDescent="0.15">
      <c r="A12248" s="4"/>
      <c r="B12248" s="4"/>
    </row>
    <row r="12249" spans="1:2" x14ac:dyDescent="0.15">
      <c r="A12249" s="4"/>
      <c r="B12249" s="4"/>
    </row>
    <row r="12250" spans="1:2" x14ac:dyDescent="0.15">
      <c r="A12250" s="4"/>
      <c r="B12250" s="4"/>
    </row>
    <row r="12251" spans="1:2" x14ac:dyDescent="0.15">
      <c r="A12251" s="4"/>
      <c r="B12251" s="4"/>
    </row>
    <row r="12252" spans="1:2" x14ac:dyDescent="0.15">
      <c r="A12252" s="4"/>
      <c r="B12252" s="4"/>
    </row>
    <row r="12253" spans="1:2" x14ac:dyDescent="0.15">
      <c r="A12253" s="4"/>
      <c r="B12253" s="4"/>
    </row>
    <row r="12254" spans="1:2" x14ac:dyDescent="0.15">
      <c r="A12254" s="4"/>
      <c r="B12254" s="4"/>
    </row>
    <row r="12255" spans="1:2" x14ac:dyDescent="0.15">
      <c r="A12255" s="4"/>
      <c r="B12255" s="4"/>
    </row>
    <row r="12256" spans="1:2" x14ac:dyDescent="0.15">
      <c r="A12256" s="4"/>
      <c r="B12256" s="4"/>
    </row>
    <row r="12257" spans="1:2" x14ac:dyDescent="0.15">
      <c r="A12257" s="4"/>
      <c r="B12257" s="4"/>
    </row>
    <row r="12258" spans="1:2" x14ac:dyDescent="0.15">
      <c r="A12258" s="4"/>
      <c r="B12258" s="4"/>
    </row>
    <row r="12259" spans="1:2" x14ac:dyDescent="0.15">
      <c r="A12259" s="4"/>
      <c r="B12259" s="4"/>
    </row>
    <row r="12260" spans="1:2" x14ac:dyDescent="0.15">
      <c r="A12260" s="4"/>
      <c r="B12260" s="4"/>
    </row>
    <row r="12261" spans="1:2" x14ac:dyDescent="0.15">
      <c r="A12261" s="4"/>
      <c r="B12261" s="4"/>
    </row>
    <row r="12262" spans="1:2" x14ac:dyDescent="0.15">
      <c r="A12262" s="4"/>
      <c r="B12262" s="4"/>
    </row>
    <row r="12263" spans="1:2" x14ac:dyDescent="0.15">
      <c r="A12263" s="4"/>
      <c r="B12263" s="4"/>
    </row>
    <row r="12264" spans="1:2" x14ac:dyDescent="0.15">
      <c r="A12264" s="4"/>
      <c r="B12264" s="4"/>
    </row>
    <row r="12265" spans="1:2" x14ac:dyDescent="0.15">
      <c r="A12265" s="4"/>
      <c r="B12265" s="4"/>
    </row>
    <row r="12266" spans="1:2" x14ac:dyDescent="0.15">
      <c r="A12266" s="4"/>
      <c r="B12266" s="4"/>
    </row>
    <row r="12267" spans="1:2" x14ac:dyDescent="0.15">
      <c r="A12267" s="4"/>
      <c r="B12267" s="4"/>
    </row>
    <row r="12268" spans="1:2" x14ac:dyDescent="0.15">
      <c r="A12268" s="4"/>
      <c r="B12268" s="4"/>
    </row>
    <row r="12269" spans="1:2" x14ac:dyDescent="0.15">
      <c r="A12269" s="4"/>
      <c r="B12269" s="4"/>
    </row>
    <row r="12270" spans="1:2" x14ac:dyDescent="0.15">
      <c r="A12270" s="4"/>
      <c r="B12270" s="4"/>
    </row>
    <row r="12271" spans="1:2" x14ac:dyDescent="0.15">
      <c r="A12271" s="4"/>
      <c r="B12271" s="4"/>
    </row>
    <row r="12272" spans="1:2" x14ac:dyDescent="0.15">
      <c r="A12272" s="4"/>
      <c r="B12272" s="4"/>
    </row>
    <row r="12273" spans="1:2" x14ac:dyDescent="0.15">
      <c r="A12273" s="4"/>
      <c r="B12273" s="4"/>
    </row>
    <row r="12274" spans="1:2" x14ac:dyDescent="0.15">
      <c r="A12274" s="4"/>
      <c r="B12274" s="4"/>
    </row>
    <row r="12275" spans="1:2" x14ac:dyDescent="0.15">
      <c r="A12275" s="4"/>
      <c r="B12275" s="4"/>
    </row>
    <row r="12276" spans="1:2" x14ac:dyDescent="0.15">
      <c r="A12276" s="4"/>
      <c r="B12276" s="4"/>
    </row>
    <row r="12277" spans="1:2" x14ac:dyDescent="0.15">
      <c r="A12277" s="4"/>
      <c r="B12277" s="4"/>
    </row>
    <row r="12278" spans="1:2" x14ac:dyDescent="0.15">
      <c r="A12278" s="4"/>
      <c r="B12278" s="4"/>
    </row>
    <row r="12279" spans="1:2" x14ac:dyDescent="0.15">
      <c r="A12279" s="4"/>
      <c r="B12279" s="4"/>
    </row>
    <row r="12280" spans="1:2" x14ac:dyDescent="0.15">
      <c r="A12280" s="4"/>
      <c r="B12280" s="4"/>
    </row>
    <row r="12281" spans="1:2" x14ac:dyDescent="0.15">
      <c r="A12281" s="4"/>
      <c r="B12281" s="4"/>
    </row>
    <row r="12282" spans="1:2" x14ac:dyDescent="0.15">
      <c r="A12282" s="4"/>
      <c r="B12282" s="4"/>
    </row>
    <row r="12283" spans="1:2" x14ac:dyDescent="0.15">
      <c r="A12283" s="4"/>
      <c r="B12283" s="4"/>
    </row>
    <row r="12284" spans="1:2" x14ac:dyDescent="0.15">
      <c r="A12284" s="4"/>
      <c r="B12284" s="4"/>
    </row>
    <row r="12285" spans="1:2" x14ac:dyDescent="0.15">
      <c r="A12285" s="4"/>
      <c r="B12285" s="4"/>
    </row>
    <row r="12286" spans="1:2" x14ac:dyDescent="0.15">
      <c r="A12286" s="4"/>
      <c r="B12286" s="4"/>
    </row>
    <row r="12287" spans="1:2" x14ac:dyDescent="0.15">
      <c r="A12287" s="4"/>
      <c r="B12287" s="4"/>
    </row>
    <row r="12288" spans="1:2" x14ac:dyDescent="0.15">
      <c r="A12288" s="4"/>
      <c r="B12288" s="4"/>
    </row>
    <row r="12289" spans="1:2" x14ac:dyDescent="0.15">
      <c r="A12289" s="4"/>
      <c r="B12289" s="4"/>
    </row>
    <row r="12290" spans="1:2" x14ac:dyDescent="0.15">
      <c r="A12290" s="4"/>
      <c r="B12290" s="4"/>
    </row>
    <row r="12291" spans="1:2" x14ac:dyDescent="0.15">
      <c r="A12291" s="4"/>
      <c r="B12291" s="4"/>
    </row>
    <row r="12292" spans="1:2" x14ac:dyDescent="0.15">
      <c r="A12292" s="4"/>
      <c r="B12292" s="4"/>
    </row>
    <row r="12293" spans="1:2" x14ac:dyDescent="0.15">
      <c r="A12293" s="4"/>
      <c r="B12293" s="4"/>
    </row>
    <row r="12294" spans="1:2" x14ac:dyDescent="0.15">
      <c r="A12294" s="4"/>
      <c r="B12294" s="4"/>
    </row>
    <row r="12295" spans="1:2" x14ac:dyDescent="0.15">
      <c r="A12295" s="4"/>
      <c r="B12295" s="4"/>
    </row>
    <row r="12296" spans="1:2" x14ac:dyDescent="0.15">
      <c r="A12296" s="4"/>
      <c r="B12296" s="4"/>
    </row>
    <row r="12297" spans="1:2" x14ac:dyDescent="0.15">
      <c r="A12297" s="4"/>
      <c r="B12297" s="4"/>
    </row>
    <row r="12298" spans="1:2" x14ac:dyDescent="0.15">
      <c r="A12298" s="4"/>
      <c r="B12298" s="4"/>
    </row>
    <row r="12299" spans="1:2" x14ac:dyDescent="0.15">
      <c r="A12299" s="4"/>
      <c r="B12299" s="4"/>
    </row>
    <row r="12300" spans="1:2" x14ac:dyDescent="0.15">
      <c r="A12300" s="4"/>
      <c r="B12300" s="4"/>
    </row>
    <row r="12301" spans="1:2" x14ac:dyDescent="0.15">
      <c r="A12301" s="4"/>
      <c r="B12301" s="4"/>
    </row>
    <row r="12302" spans="1:2" x14ac:dyDescent="0.15">
      <c r="A12302" s="4"/>
      <c r="B12302" s="4"/>
    </row>
    <row r="12303" spans="1:2" x14ac:dyDescent="0.15">
      <c r="A12303" s="4"/>
      <c r="B12303" s="4"/>
    </row>
    <row r="12304" spans="1:2" x14ac:dyDescent="0.15">
      <c r="A12304" s="4"/>
      <c r="B12304" s="4"/>
    </row>
    <row r="12305" spans="1:2" x14ac:dyDescent="0.15">
      <c r="A12305" s="4"/>
      <c r="B12305" s="4"/>
    </row>
    <row r="12306" spans="1:2" x14ac:dyDescent="0.15">
      <c r="A12306" s="4"/>
      <c r="B12306" s="4"/>
    </row>
    <row r="12307" spans="1:2" x14ac:dyDescent="0.15">
      <c r="A12307" s="4"/>
      <c r="B12307" s="4"/>
    </row>
    <row r="12308" spans="1:2" x14ac:dyDescent="0.15">
      <c r="A12308" s="4"/>
      <c r="B12308" s="4"/>
    </row>
    <row r="12309" spans="1:2" x14ac:dyDescent="0.15">
      <c r="A12309" s="4"/>
      <c r="B12309" s="4"/>
    </row>
    <row r="12310" spans="1:2" x14ac:dyDescent="0.15">
      <c r="A12310" s="4"/>
      <c r="B12310" s="4"/>
    </row>
    <row r="12311" spans="1:2" x14ac:dyDescent="0.15">
      <c r="A12311" s="4"/>
      <c r="B12311" s="4"/>
    </row>
    <row r="12312" spans="1:2" x14ac:dyDescent="0.15">
      <c r="A12312" s="4"/>
      <c r="B12312" s="4"/>
    </row>
    <row r="12313" spans="1:2" x14ac:dyDescent="0.15">
      <c r="A12313" s="4"/>
      <c r="B12313" s="4"/>
    </row>
    <row r="12314" spans="1:2" x14ac:dyDescent="0.15">
      <c r="A12314" s="4"/>
      <c r="B12314" s="4"/>
    </row>
    <row r="12315" spans="1:2" x14ac:dyDescent="0.15">
      <c r="A12315" s="4"/>
      <c r="B12315" s="4"/>
    </row>
    <row r="12316" spans="1:2" x14ac:dyDescent="0.15">
      <c r="A12316" s="4"/>
      <c r="B12316" s="4"/>
    </row>
    <row r="12317" spans="1:2" x14ac:dyDescent="0.15">
      <c r="A12317" s="4"/>
      <c r="B12317" s="4"/>
    </row>
    <row r="12318" spans="1:2" x14ac:dyDescent="0.15">
      <c r="A12318" s="4"/>
      <c r="B12318" s="4"/>
    </row>
    <row r="12319" spans="1:2" x14ac:dyDescent="0.15">
      <c r="A12319" s="4"/>
      <c r="B12319" s="4"/>
    </row>
    <row r="12320" spans="1:2" x14ac:dyDescent="0.15">
      <c r="A12320" s="4"/>
      <c r="B12320" s="4"/>
    </row>
    <row r="12321" spans="1:2" x14ac:dyDescent="0.15">
      <c r="A12321" s="4"/>
      <c r="B12321" s="4"/>
    </row>
    <row r="12322" spans="1:2" x14ac:dyDescent="0.15">
      <c r="A12322" s="4"/>
      <c r="B12322" s="4"/>
    </row>
    <row r="12323" spans="1:2" x14ac:dyDescent="0.15">
      <c r="A12323" s="4"/>
      <c r="B12323" s="4"/>
    </row>
    <row r="12324" spans="1:2" x14ac:dyDescent="0.15">
      <c r="A12324" s="4"/>
      <c r="B12324" s="4"/>
    </row>
    <row r="12325" spans="1:2" x14ac:dyDescent="0.15">
      <c r="A12325" s="4"/>
      <c r="B12325" s="4"/>
    </row>
    <row r="12326" spans="1:2" x14ac:dyDescent="0.15">
      <c r="A12326" s="4"/>
      <c r="B12326" s="4"/>
    </row>
    <row r="12327" spans="1:2" x14ac:dyDescent="0.15">
      <c r="A12327" s="4"/>
      <c r="B12327" s="4"/>
    </row>
    <row r="12328" spans="1:2" x14ac:dyDescent="0.15">
      <c r="A12328" s="4"/>
      <c r="B12328" s="4"/>
    </row>
    <row r="12329" spans="1:2" x14ac:dyDescent="0.15">
      <c r="A12329" s="4"/>
      <c r="B12329" s="4"/>
    </row>
    <row r="12330" spans="1:2" x14ac:dyDescent="0.15">
      <c r="A12330" s="4"/>
      <c r="B12330" s="4"/>
    </row>
    <row r="12331" spans="1:2" x14ac:dyDescent="0.15">
      <c r="A12331" s="4"/>
      <c r="B12331" s="4"/>
    </row>
    <row r="12332" spans="1:2" x14ac:dyDescent="0.15">
      <c r="A12332" s="4"/>
      <c r="B12332" s="4"/>
    </row>
    <row r="12333" spans="1:2" x14ac:dyDescent="0.15">
      <c r="A12333" s="4"/>
      <c r="B12333" s="4"/>
    </row>
    <row r="12334" spans="1:2" x14ac:dyDescent="0.15">
      <c r="A12334" s="4"/>
      <c r="B12334" s="4"/>
    </row>
    <row r="12335" spans="1:2" x14ac:dyDescent="0.15">
      <c r="A12335" s="4"/>
      <c r="B12335" s="4"/>
    </row>
    <row r="12336" spans="1:2" x14ac:dyDescent="0.15">
      <c r="A12336" s="4"/>
      <c r="B12336" s="4"/>
    </row>
    <row r="12337" spans="1:2" x14ac:dyDescent="0.15">
      <c r="A12337" s="4"/>
      <c r="B12337" s="4"/>
    </row>
    <row r="12338" spans="1:2" x14ac:dyDescent="0.15">
      <c r="A12338" s="4"/>
      <c r="B12338" s="4"/>
    </row>
    <row r="12339" spans="1:2" x14ac:dyDescent="0.15">
      <c r="A12339" s="4"/>
      <c r="B12339" s="4"/>
    </row>
    <row r="12340" spans="1:2" x14ac:dyDescent="0.15">
      <c r="A12340" s="4"/>
      <c r="B12340" s="4"/>
    </row>
    <row r="12341" spans="1:2" x14ac:dyDescent="0.15">
      <c r="A12341" s="4"/>
      <c r="B12341" s="4"/>
    </row>
    <row r="12342" spans="1:2" x14ac:dyDescent="0.15">
      <c r="A12342" s="4"/>
      <c r="B12342" s="4"/>
    </row>
    <row r="12343" spans="1:2" x14ac:dyDescent="0.15">
      <c r="A12343" s="4"/>
      <c r="B12343" s="4"/>
    </row>
    <row r="12344" spans="1:2" x14ac:dyDescent="0.15">
      <c r="A12344" s="4"/>
      <c r="B12344" s="4"/>
    </row>
    <row r="12345" spans="1:2" x14ac:dyDescent="0.15">
      <c r="A12345" s="4"/>
      <c r="B12345" s="4"/>
    </row>
    <row r="12346" spans="1:2" x14ac:dyDescent="0.15">
      <c r="A12346" s="4"/>
      <c r="B12346" s="4"/>
    </row>
    <row r="12347" spans="1:2" x14ac:dyDescent="0.15">
      <c r="A12347" s="4"/>
      <c r="B12347" s="4"/>
    </row>
    <row r="12348" spans="1:2" x14ac:dyDescent="0.15">
      <c r="A12348" s="4"/>
      <c r="B12348" s="4"/>
    </row>
    <row r="12349" spans="1:2" x14ac:dyDescent="0.15">
      <c r="A12349" s="4"/>
      <c r="B12349" s="4"/>
    </row>
    <row r="12350" spans="1:2" x14ac:dyDescent="0.15">
      <c r="A12350" s="4"/>
      <c r="B12350" s="4"/>
    </row>
    <row r="12351" spans="1:2" x14ac:dyDescent="0.15">
      <c r="A12351" s="4"/>
      <c r="B12351" s="4"/>
    </row>
    <row r="12352" spans="1:2" x14ac:dyDescent="0.15">
      <c r="A12352" s="4"/>
      <c r="B12352" s="4"/>
    </row>
    <row r="12353" spans="1:2" x14ac:dyDescent="0.15">
      <c r="A12353" s="4"/>
      <c r="B12353" s="4"/>
    </row>
    <row r="12354" spans="1:2" x14ac:dyDescent="0.15">
      <c r="A12354" s="4"/>
      <c r="B12354" s="4"/>
    </row>
    <row r="12355" spans="1:2" x14ac:dyDescent="0.15">
      <c r="A12355" s="4"/>
      <c r="B12355" s="4"/>
    </row>
    <row r="12356" spans="1:2" x14ac:dyDescent="0.15">
      <c r="A12356" s="4"/>
      <c r="B12356" s="4"/>
    </row>
    <row r="12357" spans="1:2" x14ac:dyDescent="0.15">
      <c r="A12357" s="4"/>
      <c r="B12357" s="4"/>
    </row>
    <row r="12358" spans="1:2" x14ac:dyDescent="0.15">
      <c r="A12358" s="4"/>
      <c r="B12358" s="4"/>
    </row>
    <row r="12359" spans="1:2" x14ac:dyDescent="0.15">
      <c r="A12359" s="4"/>
      <c r="B12359" s="4"/>
    </row>
    <row r="12360" spans="1:2" x14ac:dyDescent="0.15">
      <c r="A12360" s="4"/>
      <c r="B12360" s="4"/>
    </row>
    <row r="12361" spans="1:2" x14ac:dyDescent="0.15">
      <c r="A12361" s="4"/>
      <c r="B12361" s="4"/>
    </row>
    <row r="12362" spans="1:2" x14ac:dyDescent="0.15">
      <c r="A12362" s="4"/>
      <c r="B12362" s="4"/>
    </row>
    <row r="12363" spans="1:2" x14ac:dyDescent="0.15">
      <c r="A12363" s="4"/>
      <c r="B12363" s="4"/>
    </row>
    <row r="12364" spans="1:2" x14ac:dyDescent="0.15">
      <c r="A12364" s="4"/>
      <c r="B12364" s="4"/>
    </row>
    <row r="12365" spans="1:2" x14ac:dyDescent="0.15">
      <c r="A12365" s="4"/>
      <c r="B12365" s="4"/>
    </row>
    <row r="12366" spans="1:2" x14ac:dyDescent="0.15">
      <c r="A12366" s="4"/>
      <c r="B12366" s="4"/>
    </row>
    <row r="12367" spans="1:2" x14ac:dyDescent="0.15">
      <c r="A12367" s="4"/>
      <c r="B12367" s="4"/>
    </row>
    <row r="12368" spans="1:2" x14ac:dyDescent="0.15">
      <c r="A12368" s="4"/>
      <c r="B12368" s="4"/>
    </row>
    <row r="12369" spans="1:2" x14ac:dyDescent="0.15">
      <c r="A12369" s="4"/>
      <c r="B12369" s="4"/>
    </row>
    <row r="12370" spans="1:2" x14ac:dyDescent="0.15">
      <c r="A12370" s="4"/>
      <c r="B12370" s="4"/>
    </row>
    <row r="12371" spans="1:2" x14ac:dyDescent="0.15">
      <c r="A12371" s="4"/>
      <c r="B12371" s="4"/>
    </row>
    <row r="12372" spans="1:2" x14ac:dyDescent="0.15">
      <c r="A12372" s="4"/>
      <c r="B12372" s="4"/>
    </row>
    <row r="12373" spans="1:2" x14ac:dyDescent="0.15">
      <c r="A12373" s="4"/>
      <c r="B12373" s="4"/>
    </row>
    <row r="12374" spans="1:2" x14ac:dyDescent="0.15">
      <c r="A12374" s="4"/>
      <c r="B12374" s="4"/>
    </row>
    <row r="12375" spans="1:2" x14ac:dyDescent="0.15">
      <c r="A12375" s="4"/>
      <c r="B12375" s="4"/>
    </row>
    <row r="12376" spans="1:2" x14ac:dyDescent="0.15">
      <c r="A12376" s="4"/>
      <c r="B12376" s="4"/>
    </row>
    <row r="12377" spans="1:2" x14ac:dyDescent="0.15">
      <c r="A12377" s="4"/>
      <c r="B12377" s="4"/>
    </row>
    <row r="12378" spans="1:2" x14ac:dyDescent="0.15">
      <c r="A12378" s="4"/>
      <c r="B12378" s="4"/>
    </row>
    <row r="12379" spans="1:2" x14ac:dyDescent="0.15">
      <c r="A12379" s="4"/>
      <c r="B12379" s="4"/>
    </row>
    <row r="12380" spans="1:2" x14ac:dyDescent="0.15">
      <c r="A12380" s="4"/>
      <c r="B12380" s="4"/>
    </row>
    <row r="12381" spans="1:2" x14ac:dyDescent="0.15">
      <c r="A12381" s="4"/>
      <c r="B12381" s="4"/>
    </row>
    <row r="12382" spans="1:2" x14ac:dyDescent="0.15">
      <c r="A12382" s="4"/>
      <c r="B12382" s="4"/>
    </row>
    <row r="12383" spans="1:2" x14ac:dyDescent="0.15">
      <c r="A12383" s="4"/>
      <c r="B12383" s="4"/>
    </row>
    <row r="12384" spans="1:2" x14ac:dyDescent="0.15">
      <c r="A12384" s="4"/>
      <c r="B12384" s="4"/>
    </row>
    <row r="12385" spans="1:2" x14ac:dyDescent="0.15">
      <c r="A12385" s="4"/>
      <c r="B12385" s="4"/>
    </row>
    <row r="12386" spans="1:2" x14ac:dyDescent="0.15">
      <c r="A12386" s="4"/>
      <c r="B12386" s="4"/>
    </row>
    <row r="12387" spans="1:2" x14ac:dyDescent="0.15">
      <c r="A12387" s="4"/>
      <c r="B12387" s="4"/>
    </row>
    <row r="12388" spans="1:2" x14ac:dyDescent="0.15">
      <c r="A12388" s="4"/>
      <c r="B12388" s="4"/>
    </row>
    <row r="12389" spans="1:2" x14ac:dyDescent="0.15">
      <c r="A12389" s="4"/>
      <c r="B12389" s="4"/>
    </row>
    <row r="12390" spans="1:2" x14ac:dyDescent="0.15">
      <c r="A12390" s="4"/>
      <c r="B12390" s="4"/>
    </row>
    <row r="12391" spans="1:2" x14ac:dyDescent="0.15">
      <c r="A12391" s="4"/>
      <c r="B12391" s="4"/>
    </row>
    <row r="12392" spans="1:2" x14ac:dyDescent="0.15">
      <c r="A12392" s="4"/>
      <c r="B12392" s="4"/>
    </row>
    <row r="12393" spans="1:2" x14ac:dyDescent="0.15">
      <c r="A12393" s="4"/>
      <c r="B12393" s="4"/>
    </row>
    <row r="12394" spans="1:2" x14ac:dyDescent="0.15">
      <c r="A12394" s="4"/>
      <c r="B12394" s="4"/>
    </row>
    <row r="12395" spans="1:2" x14ac:dyDescent="0.15">
      <c r="A12395" s="4"/>
      <c r="B12395" s="4"/>
    </row>
    <row r="12396" spans="1:2" x14ac:dyDescent="0.15">
      <c r="A12396" s="4"/>
      <c r="B12396" s="4"/>
    </row>
    <row r="12397" spans="1:2" x14ac:dyDescent="0.15">
      <c r="A12397" s="4"/>
      <c r="B12397" s="4"/>
    </row>
    <row r="12398" spans="1:2" x14ac:dyDescent="0.15">
      <c r="A12398" s="4"/>
      <c r="B12398" s="4"/>
    </row>
    <row r="12399" spans="1:2" x14ac:dyDescent="0.15">
      <c r="A12399" s="4"/>
      <c r="B12399" s="4"/>
    </row>
    <row r="12400" spans="1:2" x14ac:dyDescent="0.15">
      <c r="A12400" s="4"/>
      <c r="B12400" s="4"/>
    </row>
    <row r="12401" spans="1:2" x14ac:dyDescent="0.15">
      <c r="A12401" s="4"/>
      <c r="B12401" s="4"/>
    </row>
    <row r="12402" spans="1:2" x14ac:dyDescent="0.15">
      <c r="A12402" s="4"/>
      <c r="B12402" s="4"/>
    </row>
    <row r="12403" spans="1:2" x14ac:dyDescent="0.15">
      <c r="A12403" s="4"/>
      <c r="B12403" s="4"/>
    </row>
    <row r="12404" spans="1:2" x14ac:dyDescent="0.15">
      <c r="A12404" s="4"/>
      <c r="B12404" s="4"/>
    </row>
    <row r="12405" spans="1:2" x14ac:dyDescent="0.15">
      <c r="A12405" s="4"/>
      <c r="B12405" s="4"/>
    </row>
    <row r="12406" spans="1:2" x14ac:dyDescent="0.15">
      <c r="A12406" s="4"/>
      <c r="B12406" s="4"/>
    </row>
    <row r="12407" spans="1:2" x14ac:dyDescent="0.15">
      <c r="A12407" s="4"/>
      <c r="B12407" s="4"/>
    </row>
    <row r="12408" spans="1:2" x14ac:dyDescent="0.15">
      <c r="A12408" s="4"/>
      <c r="B12408" s="4"/>
    </row>
    <row r="12409" spans="1:2" x14ac:dyDescent="0.15">
      <c r="A12409" s="4"/>
      <c r="B12409" s="4"/>
    </row>
    <row r="12410" spans="1:2" x14ac:dyDescent="0.15">
      <c r="A12410" s="4"/>
      <c r="B12410" s="4"/>
    </row>
    <row r="12411" spans="1:2" x14ac:dyDescent="0.15">
      <c r="A12411" s="4"/>
      <c r="B12411" s="4"/>
    </row>
    <row r="12412" spans="1:2" x14ac:dyDescent="0.15">
      <c r="A12412" s="4"/>
      <c r="B12412" s="4"/>
    </row>
    <row r="12413" spans="1:2" x14ac:dyDescent="0.15">
      <c r="A12413" s="4"/>
      <c r="B12413" s="4"/>
    </row>
    <row r="12414" spans="1:2" x14ac:dyDescent="0.15">
      <c r="A12414" s="4"/>
      <c r="B12414" s="4"/>
    </row>
    <row r="12415" spans="1:2" x14ac:dyDescent="0.15">
      <c r="A12415" s="4"/>
      <c r="B12415" s="4"/>
    </row>
    <row r="12416" spans="1:2" x14ac:dyDescent="0.15">
      <c r="A12416" s="4"/>
      <c r="B12416" s="4"/>
    </row>
    <row r="12417" spans="1:2" x14ac:dyDescent="0.15">
      <c r="A12417" s="4"/>
      <c r="B12417" s="4"/>
    </row>
    <row r="12418" spans="1:2" x14ac:dyDescent="0.15">
      <c r="A12418" s="4"/>
      <c r="B12418" s="4"/>
    </row>
    <row r="12419" spans="1:2" x14ac:dyDescent="0.15">
      <c r="A12419" s="4"/>
      <c r="B12419" s="4"/>
    </row>
    <row r="12420" spans="1:2" x14ac:dyDescent="0.15">
      <c r="A12420" s="4"/>
      <c r="B12420" s="4"/>
    </row>
    <row r="12421" spans="1:2" x14ac:dyDescent="0.15">
      <c r="A12421" s="4"/>
      <c r="B12421" s="4"/>
    </row>
    <row r="12422" spans="1:2" x14ac:dyDescent="0.15">
      <c r="A12422" s="4"/>
      <c r="B12422" s="4"/>
    </row>
    <row r="12423" spans="1:2" x14ac:dyDescent="0.15">
      <c r="A12423" s="4"/>
      <c r="B12423" s="4"/>
    </row>
    <row r="12424" spans="1:2" x14ac:dyDescent="0.15">
      <c r="A12424" s="4"/>
      <c r="B12424" s="4"/>
    </row>
    <row r="12425" spans="1:2" x14ac:dyDescent="0.15">
      <c r="A12425" s="4"/>
      <c r="B12425" s="4"/>
    </row>
    <row r="12426" spans="1:2" x14ac:dyDescent="0.15">
      <c r="A12426" s="4"/>
      <c r="B12426" s="4"/>
    </row>
    <row r="12427" spans="1:2" x14ac:dyDescent="0.15">
      <c r="A12427" s="4"/>
      <c r="B12427" s="4"/>
    </row>
    <row r="12428" spans="1:2" x14ac:dyDescent="0.15">
      <c r="A12428" s="4"/>
      <c r="B12428" s="4"/>
    </row>
    <row r="12429" spans="1:2" x14ac:dyDescent="0.15">
      <c r="A12429" s="4"/>
      <c r="B12429" s="4"/>
    </row>
    <row r="12430" spans="1:2" x14ac:dyDescent="0.15">
      <c r="A12430" s="4"/>
      <c r="B12430" s="4"/>
    </row>
    <row r="12431" spans="1:2" x14ac:dyDescent="0.15">
      <c r="A12431" s="4"/>
      <c r="B12431" s="4"/>
    </row>
    <row r="12432" spans="1:2" x14ac:dyDescent="0.15">
      <c r="A12432" s="4"/>
      <c r="B12432" s="4"/>
    </row>
    <row r="12433" spans="1:2" x14ac:dyDescent="0.15">
      <c r="A12433" s="4"/>
      <c r="B12433" s="4"/>
    </row>
    <row r="12434" spans="1:2" x14ac:dyDescent="0.15">
      <c r="A12434" s="4"/>
      <c r="B12434" s="4"/>
    </row>
    <row r="12435" spans="1:2" x14ac:dyDescent="0.15">
      <c r="A12435" s="4"/>
      <c r="B12435" s="4"/>
    </row>
    <row r="12436" spans="1:2" x14ac:dyDescent="0.15">
      <c r="A12436" s="4"/>
      <c r="B12436" s="4"/>
    </row>
    <row r="12437" spans="1:2" x14ac:dyDescent="0.15">
      <c r="A12437" s="4"/>
      <c r="B12437" s="4"/>
    </row>
    <row r="12438" spans="1:2" x14ac:dyDescent="0.15">
      <c r="A12438" s="4"/>
      <c r="B12438" s="4"/>
    </row>
    <row r="12439" spans="1:2" x14ac:dyDescent="0.15">
      <c r="A12439" s="4"/>
      <c r="B12439" s="4"/>
    </row>
    <row r="12440" spans="1:2" x14ac:dyDescent="0.15">
      <c r="A12440" s="4"/>
      <c r="B12440" s="4"/>
    </row>
    <row r="12441" spans="1:2" x14ac:dyDescent="0.15">
      <c r="A12441" s="4"/>
      <c r="B12441" s="4"/>
    </row>
    <row r="12442" spans="1:2" x14ac:dyDescent="0.15">
      <c r="A12442" s="4"/>
      <c r="B12442" s="4"/>
    </row>
    <row r="12443" spans="1:2" x14ac:dyDescent="0.15">
      <c r="A12443" s="4"/>
      <c r="B12443" s="4"/>
    </row>
    <row r="12444" spans="1:2" x14ac:dyDescent="0.15">
      <c r="A12444" s="4"/>
      <c r="B12444" s="4"/>
    </row>
    <row r="12445" spans="1:2" x14ac:dyDescent="0.15">
      <c r="A12445" s="4"/>
      <c r="B12445" s="4"/>
    </row>
    <row r="12446" spans="1:2" x14ac:dyDescent="0.15">
      <c r="A12446" s="4"/>
      <c r="B12446" s="4"/>
    </row>
    <row r="12447" spans="1:2" x14ac:dyDescent="0.15">
      <c r="A12447" s="4"/>
      <c r="B12447" s="4"/>
    </row>
    <row r="12448" spans="1:2" x14ac:dyDescent="0.15">
      <c r="A12448" s="4"/>
      <c r="B12448" s="4"/>
    </row>
    <row r="12449" spans="1:2" x14ac:dyDescent="0.15">
      <c r="A12449" s="4"/>
      <c r="B12449" s="4"/>
    </row>
    <row r="12450" spans="1:2" x14ac:dyDescent="0.15">
      <c r="A12450" s="4"/>
      <c r="B12450" s="4"/>
    </row>
    <row r="12451" spans="1:2" x14ac:dyDescent="0.15">
      <c r="A12451" s="4"/>
      <c r="B12451" s="4"/>
    </row>
    <row r="12452" spans="1:2" x14ac:dyDescent="0.15">
      <c r="A12452" s="4"/>
      <c r="B12452" s="4"/>
    </row>
    <row r="12453" spans="1:2" x14ac:dyDescent="0.15">
      <c r="A12453" s="4"/>
      <c r="B12453" s="4"/>
    </row>
    <row r="12454" spans="1:2" x14ac:dyDescent="0.15">
      <c r="A12454" s="4"/>
      <c r="B12454" s="4"/>
    </row>
    <row r="12455" spans="1:2" x14ac:dyDescent="0.15">
      <c r="A12455" s="4"/>
      <c r="B12455" s="4"/>
    </row>
    <row r="12456" spans="1:2" x14ac:dyDescent="0.15">
      <c r="A12456" s="4"/>
      <c r="B12456" s="4"/>
    </row>
    <row r="12457" spans="1:2" x14ac:dyDescent="0.15">
      <c r="A12457" s="4"/>
      <c r="B12457" s="4"/>
    </row>
    <row r="12458" spans="1:2" x14ac:dyDescent="0.15">
      <c r="A12458" s="4"/>
      <c r="B12458" s="4"/>
    </row>
    <row r="12459" spans="1:2" x14ac:dyDescent="0.15">
      <c r="A12459" s="4"/>
      <c r="B12459" s="4"/>
    </row>
    <row r="12460" spans="1:2" x14ac:dyDescent="0.15">
      <c r="A12460" s="4"/>
      <c r="B12460" s="4"/>
    </row>
    <row r="12461" spans="1:2" x14ac:dyDescent="0.15">
      <c r="A12461" s="4"/>
      <c r="B12461" s="4"/>
    </row>
    <row r="12462" spans="1:2" x14ac:dyDescent="0.15">
      <c r="A12462" s="4"/>
      <c r="B12462" s="4"/>
    </row>
    <row r="12463" spans="1:2" x14ac:dyDescent="0.15">
      <c r="A12463" s="4"/>
      <c r="B12463" s="4"/>
    </row>
    <row r="12464" spans="1:2" x14ac:dyDescent="0.15">
      <c r="A12464" s="4"/>
      <c r="B12464" s="4"/>
    </row>
    <row r="12465" spans="1:2" x14ac:dyDescent="0.15">
      <c r="A12465" s="4"/>
      <c r="B12465" s="4"/>
    </row>
    <row r="12466" spans="1:2" x14ac:dyDescent="0.15">
      <c r="A12466" s="4"/>
      <c r="B12466" s="4"/>
    </row>
    <row r="12467" spans="1:2" x14ac:dyDescent="0.15">
      <c r="A12467" s="4"/>
      <c r="B12467" s="4"/>
    </row>
    <row r="12468" spans="1:2" x14ac:dyDescent="0.15">
      <c r="A12468" s="4"/>
      <c r="B12468" s="4"/>
    </row>
    <row r="12469" spans="1:2" x14ac:dyDescent="0.15">
      <c r="A12469" s="4"/>
      <c r="B12469" s="4"/>
    </row>
    <row r="12470" spans="1:2" x14ac:dyDescent="0.15">
      <c r="A12470" s="4"/>
      <c r="B12470" s="4"/>
    </row>
    <row r="12471" spans="1:2" x14ac:dyDescent="0.15">
      <c r="A12471" s="4"/>
      <c r="B12471" s="4"/>
    </row>
    <row r="12472" spans="1:2" x14ac:dyDescent="0.15">
      <c r="A12472" s="4"/>
      <c r="B12472" s="4"/>
    </row>
    <row r="12473" spans="1:2" x14ac:dyDescent="0.15">
      <c r="A12473" s="4"/>
      <c r="B12473" s="4"/>
    </row>
    <row r="12474" spans="1:2" x14ac:dyDescent="0.15">
      <c r="A12474" s="4"/>
      <c r="B12474" s="4"/>
    </row>
    <row r="12475" spans="1:2" x14ac:dyDescent="0.15">
      <c r="A12475" s="4"/>
      <c r="B12475" s="4"/>
    </row>
    <row r="12476" spans="1:2" x14ac:dyDescent="0.15">
      <c r="A12476" s="4"/>
      <c r="B12476" s="4"/>
    </row>
    <row r="12477" spans="1:2" x14ac:dyDescent="0.15">
      <c r="A12477" s="4"/>
      <c r="B12477" s="4"/>
    </row>
    <row r="12478" spans="1:2" x14ac:dyDescent="0.15">
      <c r="A12478" s="4"/>
      <c r="B12478" s="4"/>
    </row>
    <row r="12479" spans="1:2" x14ac:dyDescent="0.15">
      <c r="A12479" s="4"/>
      <c r="B12479" s="4"/>
    </row>
    <row r="12480" spans="1:2" x14ac:dyDescent="0.15">
      <c r="A12480" s="4"/>
      <c r="B12480" s="4"/>
    </row>
    <row r="12481" spans="1:2" x14ac:dyDescent="0.15">
      <c r="A12481" s="4"/>
      <c r="B12481" s="4"/>
    </row>
    <row r="12482" spans="1:2" x14ac:dyDescent="0.15">
      <c r="A12482" s="4"/>
      <c r="B12482" s="4"/>
    </row>
    <row r="12483" spans="1:2" x14ac:dyDescent="0.15">
      <c r="A12483" s="4"/>
      <c r="B12483" s="4"/>
    </row>
    <row r="12484" spans="1:2" x14ac:dyDescent="0.15">
      <c r="A12484" s="4"/>
      <c r="B12484" s="4"/>
    </row>
    <row r="12485" spans="1:2" x14ac:dyDescent="0.15">
      <c r="A12485" s="4"/>
      <c r="B12485" s="4"/>
    </row>
    <row r="12486" spans="1:2" x14ac:dyDescent="0.15">
      <c r="A12486" s="4"/>
      <c r="B12486" s="4"/>
    </row>
    <row r="12487" spans="1:2" x14ac:dyDescent="0.15">
      <c r="A12487" s="4"/>
      <c r="B12487" s="4"/>
    </row>
    <row r="12488" spans="1:2" x14ac:dyDescent="0.15">
      <c r="A12488" s="4"/>
      <c r="B12488" s="4"/>
    </row>
    <row r="12489" spans="1:2" x14ac:dyDescent="0.15">
      <c r="A12489" s="4"/>
      <c r="B12489" s="4"/>
    </row>
    <row r="12490" spans="1:2" x14ac:dyDescent="0.15">
      <c r="A12490" s="4"/>
      <c r="B12490" s="4"/>
    </row>
    <row r="12491" spans="1:2" x14ac:dyDescent="0.15">
      <c r="A12491" s="4"/>
      <c r="B12491" s="4"/>
    </row>
    <row r="12492" spans="1:2" x14ac:dyDescent="0.15">
      <c r="A12492" s="4"/>
      <c r="B12492" s="4"/>
    </row>
    <row r="12493" spans="1:2" x14ac:dyDescent="0.15">
      <c r="A12493" s="4"/>
      <c r="B12493" s="4"/>
    </row>
    <row r="12494" spans="1:2" x14ac:dyDescent="0.15">
      <c r="A12494" s="4"/>
      <c r="B12494" s="4"/>
    </row>
    <row r="12495" spans="1:2" x14ac:dyDescent="0.15">
      <c r="A12495" s="4"/>
      <c r="B12495" s="4"/>
    </row>
    <row r="12496" spans="1:2" x14ac:dyDescent="0.15">
      <c r="A12496" s="4"/>
      <c r="B12496" s="4"/>
    </row>
    <row r="12497" spans="1:2" x14ac:dyDescent="0.15">
      <c r="A12497" s="4"/>
      <c r="B12497" s="4"/>
    </row>
    <row r="12498" spans="1:2" x14ac:dyDescent="0.15">
      <c r="A12498" s="4"/>
      <c r="B12498" s="4"/>
    </row>
    <row r="12499" spans="1:2" x14ac:dyDescent="0.15">
      <c r="A12499" s="4"/>
      <c r="B12499" s="4"/>
    </row>
    <row r="12500" spans="1:2" x14ac:dyDescent="0.15">
      <c r="A12500" s="4"/>
      <c r="B12500" s="4"/>
    </row>
    <row r="12501" spans="1:2" x14ac:dyDescent="0.15">
      <c r="A12501" s="4"/>
      <c r="B12501" s="4"/>
    </row>
    <row r="12502" spans="1:2" x14ac:dyDescent="0.15">
      <c r="A12502" s="4"/>
      <c r="B12502" s="4"/>
    </row>
    <row r="12503" spans="1:2" x14ac:dyDescent="0.15">
      <c r="A12503" s="4"/>
      <c r="B12503" s="4"/>
    </row>
    <row r="12504" spans="1:2" x14ac:dyDescent="0.15">
      <c r="A12504" s="4"/>
      <c r="B12504" s="4"/>
    </row>
    <row r="12505" spans="1:2" x14ac:dyDescent="0.15">
      <c r="A12505" s="4"/>
      <c r="B12505" s="4"/>
    </row>
    <row r="12506" spans="1:2" x14ac:dyDescent="0.15">
      <c r="A12506" s="4"/>
      <c r="B12506" s="4"/>
    </row>
    <row r="12507" spans="1:2" x14ac:dyDescent="0.15">
      <c r="A12507" s="4"/>
      <c r="B12507" s="4"/>
    </row>
    <row r="12508" spans="1:2" x14ac:dyDescent="0.15">
      <c r="A12508" s="4"/>
      <c r="B12508" s="4"/>
    </row>
    <row r="12509" spans="1:2" x14ac:dyDescent="0.15">
      <c r="A12509" s="4"/>
      <c r="B12509" s="4"/>
    </row>
    <row r="12510" spans="1:2" x14ac:dyDescent="0.15">
      <c r="A12510" s="4"/>
      <c r="B12510" s="4"/>
    </row>
    <row r="12511" spans="1:2" x14ac:dyDescent="0.15">
      <c r="A12511" s="4"/>
      <c r="B12511" s="4"/>
    </row>
    <row r="12512" spans="1:2" x14ac:dyDescent="0.15">
      <c r="A12512" s="4"/>
      <c r="B12512" s="4"/>
    </row>
    <row r="12513" spans="1:2" x14ac:dyDescent="0.15">
      <c r="A12513" s="4"/>
      <c r="B12513" s="4"/>
    </row>
    <row r="12514" spans="1:2" x14ac:dyDescent="0.15">
      <c r="A12514" s="4"/>
      <c r="B12514" s="4"/>
    </row>
    <row r="12515" spans="1:2" x14ac:dyDescent="0.15">
      <c r="A12515" s="4"/>
      <c r="B12515" s="4"/>
    </row>
    <row r="12516" spans="1:2" x14ac:dyDescent="0.15">
      <c r="A12516" s="4"/>
      <c r="B12516" s="4"/>
    </row>
    <row r="12517" spans="1:2" x14ac:dyDescent="0.15">
      <c r="A12517" s="4"/>
      <c r="B12517" s="4"/>
    </row>
    <row r="12518" spans="1:2" x14ac:dyDescent="0.15">
      <c r="A12518" s="4"/>
      <c r="B12518" s="4"/>
    </row>
    <row r="12519" spans="1:2" x14ac:dyDescent="0.15">
      <c r="A12519" s="4"/>
      <c r="B12519" s="4"/>
    </row>
    <row r="12520" spans="1:2" x14ac:dyDescent="0.15">
      <c r="A12520" s="4"/>
      <c r="B12520" s="4"/>
    </row>
    <row r="12521" spans="1:2" x14ac:dyDescent="0.15">
      <c r="A12521" s="4"/>
      <c r="B12521" s="4"/>
    </row>
    <row r="12522" spans="1:2" x14ac:dyDescent="0.15">
      <c r="A12522" s="4"/>
      <c r="B12522" s="4"/>
    </row>
    <row r="12523" spans="1:2" x14ac:dyDescent="0.15">
      <c r="A12523" s="4"/>
      <c r="B12523" s="4"/>
    </row>
    <row r="12524" spans="1:2" x14ac:dyDescent="0.15">
      <c r="A12524" s="4"/>
      <c r="B12524" s="4"/>
    </row>
    <row r="12525" spans="1:2" x14ac:dyDescent="0.15">
      <c r="A12525" s="4"/>
      <c r="B12525" s="4"/>
    </row>
    <row r="12526" spans="1:2" x14ac:dyDescent="0.15">
      <c r="A12526" s="4"/>
      <c r="B12526" s="4"/>
    </row>
    <row r="12527" spans="1:2" x14ac:dyDescent="0.15">
      <c r="A12527" s="4"/>
      <c r="B12527" s="4"/>
    </row>
    <row r="12528" spans="1:2" x14ac:dyDescent="0.15">
      <c r="A12528" s="4"/>
      <c r="B12528" s="4"/>
    </row>
    <row r="12529" spans="1:2" x14ac:dyDescent="0.15">
      <c r="A12529" s="4"/>
      <c r="B12529" s="4"/>
    </row>
    <row r="12530" spans="1:2" x14ac:dyDescent="0.15">
      <c r="A12530" s="4"/>
      <c r="B12530" s="4"/>
    </row>
    <row r="12531" spans="1:2" x14ac:dyDescent="0.15">
      <c r="A12531" s="4"/>
      <c r="B12531" s="4"/>
    </row>
    <row r="12532" spans="1:2" x14ac:dyDescent="0.15">
      <c r="A12532" s="4"/>
      <c r="B12532" s="4"/>
    </row>
    <row r="12533" spans="1:2" x14ac:dyDescent="0.15">
      <c r="A12533" s="4"/>
      <c r="B12533" s="4"/>
    </row>
    <row r="12534" spans="1:2" x14ac:dyDescent="0.15">
      <c r="A12534" s="4"/>
      <c r="B12534" s="4"/>
    </row>
    <row r="12535" spans="1:2" x14ac:dyDescent="0.15">
      <c r="A12535" s="4"/>
      <c r="B12535" s="4"/>
    </row>
    <row r="12536" spans="1:2" x14ac:dyDescent="0.15">
      <c r="A12536" s="4"/>
      <c r="B12536" s="4"/>
    </row>
    <row r="12537" spans="1:2" x14ac:dyDescent="0.15">
      <c r="A12537" s="4"/>
      <c r="B12537" s="4"/>
    </row>
    <row r="12538" spans="1:2" x14ac:dyDescent="0.15">
      <c r="A12538" s="4"/>
      <c r="B12538" s="4"/>
    </row>
    <row r="12539" spans="1:2" x14ac:dyDescent="0.15">
      <c r="A12539" s="4"/>
      <c r="B12539" s="4"/>
    </row>
    <row r="12540" spans="1:2" x14ac:dyDescent="0.15">
      <c r="A12540" s="4"/>
      <c r="B12540" s="4"/>
    </row>
    <row r="12541" spans="1:2" x14ac:dyDescent="0.15">
      <c r="A12541" s="4"/>
      <c r="B12541" s="4"/>
    </row>
    <row r="12542" spans="1:2" x14ac:dyDescent="0.15">
      <c r="A12542" s="4"/>
      <c r="B12542" s="4"/>
    </row>
    <row r="12543" spans="1:2" x14ac:dyDescent="0.15">
      <c r="A12543" s="4"/>
      <c r="B12543" s="4"/>
    </row>
    <row r="12544" spans="1:2" x14ac:dyDescent="0.15">
      <c r="A12544" s="4"/>
      <c r="B12544" s="4"/>
    </row>
    <row r="12545" spans="1:2" x14ac:dyDescent="0.15">
      <c r="A12545" s="4"/>
      <c r="B12545" s="4"/>
    </row>
    <row r="12546" spans="1:2" x14ac:dyDescent="0.15">
      <c r="A12546" s="4"/>
      <c r="B12546" s="4"/>
    </row>
    <row r="12547" spans="1:2" x14ac:dyDescent="0.15">
      <c r="A12547" s="4"/>
      <c r="B12547" s="4"/>
    </row>
    <row r="12548" spans="1:2" x14ac:dyDescent="0.15">
      <c r="A12548" s="4"/>
      <c r="B12548" s="4"/>
    </row>
    <row r="12549" spans="1:2" x14ac:dyDescent="0.15">
      <c r="A12549" s="4"/>
      <c r="B12549" s="4"/>
    </row>
    <row r="12550" spans="1:2" x14ac:dyDescent="0.15">
      <c r="A12550" s="4"/>
      <c r="B12550" s="4"/>
    </row>
    <row r="12551" spans="1:2" x14ac:dyDescent="0.15">
      <c r="A12551" s="4"/>
      <c r="B12551" s="4"/>
    </row>
    <row r="12552" spans="1:2" x14ac:dyDescent="0.15">
      <c r="A12552" s="4"/>
      <c r="B12552" s="4"/>
    </row>
    <row r="12553" spans="1:2" x14ac:dyDescent="0.15">
      <c r="A12553" s="4"/>
      <c r="B12553" s="4"/>
    </row>
    <row r="12554" spans="1:2" x14ac:dyDescent="0.15">
      <c r="A12554" s="4"/>
      <c r="B12554" s="4"/>
    </row>
    <row r="12555" spans="1:2" x14ac:dyDescent="0.15">
      <c r="A12555" s="4"/>
      <c r="B12555" s="4"/>
    </row>
    <row r="12556" spans="1:2" x14ac:dyDescent="0.15">
      <c r="A12556" s="4"/>
      <c r="B12556" s="4"/>
    </row>
    <row r="12557" spans="1:2" x14ac:dyDescent="0.15">
      <c r="A12557" s="4"/>
      <c r="B12557" s="4"/>
    </row>
    <row r="12558" spans="1:2" x14ac:dyDescent="0.15">
      <c r="A12558" s="4"/>
      <c r="B12558" s="4"/>
    </row>
    <row r="12559" spans="1:2" x14ac:dyDescent="0.15">
      <c r="A12559" s="4"/>
      <c r="B12559" s="4"/>
    </row>
    <row r="12560" spans="1:2" x14ac:dyDescent="0.15">
      <c r="A12560" s="4"/>
      <c r="B12560" s="4"/>
    </row>
    <row r="12561" spans="1:2" x14ac:dyDescent="0.15">
      <c r="A12561" s="4"/>
      <c r="B12561" s="4"/>
    </row>
    <row r="12562" spans="1:2" x14ac:dyDescent="0.15">
      <c r="A12562" s="4"/>
      <c r="B12562" s="4"/>
    </row>
    <row r="12563" spans="1:2" x14ac:dyDescent="0.15">
      <c r="A12563" s="4"/>
      <c r="B12563" s="4"/>
    </row>
    <row r="12564" spans="1:2" x14ac:dyDescent="0.15">
      <c r="A12564" s="4"/>
      <c r="B12564" s="4"/>
    </row>
    <row r="12565" spans="1:2" x14ac:dyDescent="0.15">
      <c r="A12565" s="4"/>
      <c r="B12565" s="4"/>
    </row>
    <row r="12566" spans="1:2" x14ac:dyDescent="0.15">
      <c r="A12566" s="4"/>
      <c r="B12566" s="4"/>
    </row>
    <row r="12567" spans="1:2" x14ac:dyDescent="0.15">
      <c r="A12567" s="4"/>
      <c r="B12567" s="4"/>
    </row>
    <row r="12568" spans="1:2" x14ac:dyDescent="0.15">
      <c r="A12568" s="4"/>
      <c r="B12568" s="4"/>
    </row>
    <row r="12569" spans="1:2" x14ac:dyDescent="0.15">
      <c r="A12569" s="4"/>
      <c r="B12569" s="4"/>
    </row>
    <row r="12570" spans="1:2" x14ac:dyDescent="0.15">
      <c r="A12570" s="4"/>
      <c r="B12570" s="4"/>
    </row>
    <row r="12571" spans="1:2" x14ac:dyDescent="0.15">
      <c r="A12571" s="4"/>
      <c r="B12571" s="4"/>
    </row>
    <row r="12572" spans="1:2" x14ac:dyDescent="0.15">
      <c r="A12572" s="4"/>
      <c r="B12572" s="4"/>
    </row>
    <row r="12573" spans="1:2" x14ac:dyDescent="0.15">
      <c r="A12573" s="4"/>
      <c r="B12573" s="4"/>
    </row>
    <row r="12574" spans="1:2" x14ac:dyDescent="0.15">
      <c r="A12574" s="4"/>
      <c r="B12574" s="4"/>
    </row>
    <row r="12575" spans="1:2" x14ac:dyDescent="0.15">
      <c r="A12575" s="4"/>
      <c r="B12575" s="4"/>
    </row>
    <row r="12576" spans="1:2" x14ac:dyDescent="0.15">
      <c r="A12576" s="4"/>
      <c r="B12576" s="4"/>
    </row>
    <row r="12577" spans="1:2" x14ac:dyDescent="0.15">
      <c r="A12577" s="4"/>
      <c r="B12577" s="4"/>
    </row>
    <row r="12578" spans="1:2" x14ac:dyDescent="0.15">
      <c r="A12578" s="4"/>
      <c r="B12578" s="4"/>
    </row>
    <row r="12579" spans="1:2" x14ac:dyDescent="0.15">
      <c r="A12579" s="4"/>
      <c r="B12579" s="4"/>
    </row>
    <row r="12580" spans="1:2" x14ac:dyDescent="0.15">
      <c r="A12580" s="4"/>
      <c r="B12580" s="4"/>
    </row>
    <row r="12581" spans="1:2" x14ac:dyDescent="0.15">
      <c r="A12581" s="4"/>
      <c r="B12581" s="4"/>
    </row>
    <row r="12582" spans="1:2" x14ac:dyDescent="0.15">
      <c r="A12582" s="4"/>
      <c r="B12582" s="4"/>
    </row>
    <row r="12583" spans="1:2" x14ac:dyDescent="0.15">
      <c r="A12583" s="4"/>
      <c r="B12583" s="4"/>
    </row>
    <row r="12584" spans="1:2" x14ac:dyDescent="0.15">
      <c r="A12584" s="4"/>
      <c r="B12584" s="4"/>
    </row>
    <row r="12585" spans="1:2" x14ac:dyDescent="0.15">
      <c r="A12585" s="4"/>
      <c r="B12585" s="4"/>
    </row>
    <row r="12586" spans="1:2" x14ac:dyDescent="0.15">
      <c r="A12586" s="4"/>
      <c r="B12586" s="4"/>
    </row>
    <row r="12587" spans="1:2" x14ac:dyDescent="0.15">
      <c r="A12587" s="4"/>
      <c r="B12587" s="4"/>
    </row>
    <row r="12588" spans="1:2" x14ac:dyDescent="0.15">
      <c r="A12588" s="4"/>
      <c r="B12588" s="4"/>
    </row>
    <row r="12589" spans="1:2" x14ac:dyDescent="0.15">
      <c r="A12589" s="4"/>
      <c r="B12589" s="4"/>
    </row>
    <row r="12590" spans="1:2" x14ac:dyDescent="0.15">
      <c r="A12590" s="4"/>
      <c r="B12590" s="4"/>
    </row>
    <row r="12591" spans="1:2" x14ac:dyDescent="0.15">
      <c r="A12591" s="4"/>
      <c r="B12591" s="4"/>
    </row>
    <row r="12592" spans="1:2" x14ac:dyDescent="0.15">
      <c r="A12592" s="4"/>
      <c r="B12592" s="4"/>
    </row>
    <row r="12593" spans="1:2" x14ac:dyDescent="0.15">
      <c r="A12593" s="4"/>
      <c r="B12593" s="4"/>
    </row>
    <row r="12594" spans="1:2" x14ac:dyDescent="0.15">
      <c r="A12594" s="4"/>
      <c r="B12594" s="4"/>
    </row>
    <row r="12595" spans="1:2" x14ac:dyDescent="0.15">
      <c r="A12595" s="4"/>
      <c r="B12595" s="4"/>
    </row>
    <row r="12596" spans="1:2" x14ac:dyDescent="0.15">
      <c r="A12596" s="4"/>
      <c r="B12596" s="4"/>
    </row>
    <row r="12597" spans="1:2" x14ac:dyDescent="0.15">
      <c r="A12597" s="4"/>
      <c r="B12597" s="4"/>
    </row>
    <row r="12598" spans="1:2" x14ac:dyDescent="0.15">
      <c r="A12598" s="4"/>
      <c r="B12598" s="4"/>
    </row>
    <row r="12599" spans="1:2" x14ac:dyDescent="0.15">
      <c r="A12599" s="4"/>
      <c r="B12599" s="4"/>
    </row>
    <row r="12600" spans="1:2" x14ac:dyDescent="0.15">
      <c r="A12600" s="4"/>
      <c r="B12600" s="4"/>
    </row>
    <row r="12601" spans="1:2" x14ac:dyDescent="0.15">
      <c r="A12601" s="4"/>
      <c r="B12601" s="4"/>
    </row>
    <row r="12602" spans="1:2" x14ac:dyDescent="0.15">
      <c r="A12602" s="4"/>
      <c r="B12602" s="4"/>
    </row>
    <row r="12603" spans="1:2" x14ac:dyDescent="0.15">
      <c r="A12603" s="4"/>
      <c r="B12603" s="4"/>
    </row>
    <row r="12604" spans="1:2" x14ac:dyDescent="0.15">
      <c r="A12604" s="4"/>
      <c r="B12604" s="4"/>
    </row>
    <row r="12605" spans="1:2" x14ac:dyDescent="0.15">
      <c r="A12605" s="4"/>
      <c r="B12605" s="4"/>
    </row>
    <row r="12606" spans="1:2" x14ac:dyDescent="0.15">
      <c r="A12606" s="4"/>
      <c r="B12606" s="4"/>
    </row>
    <row r="12607" spans="1:2" x14ac:dyDescent="0.15">
      <c r="A12607" s="4"/>
      <c r="B12607" s="4"/>
    </row>
    <row r="12608" spans="1:2" x14ac:dyDescent="0.15">
      <c r="A12608" s="4"/>
      <c r="B12608" s="4"/>
    </row>
    <row r="12609" spans="1:2" x14ac:dyDescent="0.15">
      <c r="A12609" s="4"/>
      <c r="B12609" s="4"/>
    </row>
    <row r="12610" spans="1:2" x14ac:dyDescent="0.15">
      <c r="A12610" s="4"/>
      <c r="B12610" s="4"/>
    </row>
    <row r="12611" spans="1:2" x14ac:dyDescent="0.15">
      <c r="A12611" s="4"/>
      <c r="B12611" s="4"/>
    </row>
    <row r="12612" spans="1:2" x14ac:dyDescent="0.15">
      <c r="A12612" s="4"/>
      <c r="B12612" s="4"/>
    </row>
    <row r="12613" spans="1:2" x14ac:dyDescent="0.15">
      <c r="A12613" s="4"/>
      <c r="B12613" s="4"/>
    </row>
    <row r="12614" spans="1:2" x14ac:dyDescent="0.15">
      <c r="A12614" s="4"/>
      <c r="B12614" s="4"/>
    </row>
    <row r="12615" spans="1:2" x14ac:dyDescent="0.15">
      <c r="A12615" s="4"/>
      <c r="B12615" s="4"/>
    </row>
    <row r="12616" spans="1:2" x14ac:dyDescent="0.15">
      <c r="A12616" s="4"/>
      <c r="B12616" s="4"/>
    </row>
    <row r="12617" spans="1:2" x14ac:dyDescent="0.15">
      <c r="A12617" s="4"/>
      <c r="B12617" s="4"/>
    </row>
    <row r="12618" spans="1:2" x14ac:dyDescent="0.15">
      <c r="A12618" s="4"/>
      <c r="B12618" s="4"/>
    </row>
    <row r="12619" spans="1:2" x14ac:dyDescent="0.15">
      <c r="A12619" s="4"/>
      <c r="B12619" s="4"/>
    </row>
    <row r="12620" spans="1:2" x14ac:dyDescent="0.15">
      <c r="A12620" s="4"/>
      <c r="B12620" s="4"/>
    </row>
    <row r="12621" spans="1:2" x14ac:dyDescent="0.15">
      <c r="A12621" s="4"/>
      <c r="B12621" s="4"/>
    </row>
    <row r="12622" spans="1:2" x14ac:dyDescent="0.15">
      <c r="A12622" s="4"/>
      <c r="B12622" s="4"/>
    </row>
    <row r="12623" spans="1:2" x14ac:dyDescent="0.15">
      <c r="A12623" s="4"/>
      <c r="B12623" s="4"/>
    </row>
    <row r="12624" spans="1:2" x14ac:dyDescent="0.15">
      <c r="A12624" s="4"/>
      <c r="B12624" s="4"/>
    </row>
    <row r="12625" spans="1:2" x14ac:dyDescent="0.15">
      <c r="A12625" s="4"/>
      <c r="B12625" s="4"/>
    </row>
    <row r="12626" spans="1:2" x14ac:dyDescent="0.15">
      <c r="A12626" s="4"/>
      <c r="B12626" s="4"/>
    </row>
    <row r="12627" spans="1:2" x14ac:dyDescent="0.15">
      <c r="A12627" s="4"/>
      <c r="B12627" s="4"/>
    </row>
    <row r="12628" spans="1:2" x14ac:dyDescent="0.15">
      <c r="A12628" s="4"/>
      <c r="B12628" s="4"/>
    </row>
    <row r="12629" spans="1:2" x14ac:dyDescent="0.15">
      <c r="A12629" s="4"/>
      <c r="B12629" s="4"/>
    </row>
    <row r="12630" spans="1:2" x14ac:dyDescent="0.15">
      <c r="A12630" s="4"/>
      <c r="B12630" s="4"/>
    </row>
    <row r="12631" spans="1:2" x14ac:dyDescent="0.15">
      <c r="A12631" s="4"/>
      <c r="B12631" s="4"/>
    </row>
    <row r="12632" spans="1:2" x14ac:dyDescent="0.15">
      <c r="A12632" s="4"/>
      <c r="B12632" s="4"/>
    </row>
    <row r="12633" spans="1:2" x14ac:dyDescent="0.15">
      <c r="A12633" s="4"/>
      <c r="B12633" s="4"/>
    </row>
    <row r="12634" spans="1:2" x14ac:dyDescent="0.15">
      <c r="A12634" s="4"/>
      <c r="B12634" s="4"/>
    </row>
    <row r="12635" spans="1:2" x14ac:dyDescent="0.15">
      <c r="A12635" s="4"/>
      <c r="B12635" s="4"/>
    </row>
    <row r="12636" spans="1:2" x14ac:dyDescent="0.15">
      <c r="A12636" s="4"/>
      <c r="B12636" s="4"/>
    </row>
    <row r="12637" spans="1:2" x14ac:dyDescent="0.15">
      <c r="A12637" s="4"/>
      <c r="B12637" s="4"/>
    </row>
    <row r="12638" spans="1:2" x14ac:dyDescent="0.15">
      <c r="A12638" s="4"/>
      <c r="B12638" s="4"/>
    </row>
    <row r="12639" spans="1:2" x14ac:dyDescent="0.15">
      <c r="A12639" s="4"/>
      <c r="B12639" s="4"/>
    </row>
    <row r="12640" spans="1:2" x14ac:dyDescent="0.15">
      <c r="A12640" s="4"/>
      <c r="B12640" s="4"/>
    </row>
    <row r="12641" spans="1:2" x14ac:dyDescent="0.15">
      <c r="A12641" s="4"/>
      <c r="B12641" s="4"/>
    </row>
    <row r="12642" spans="1:2" x14ac:dyDescent="0.15">
      <c r="A12642" s="4"/>
      <c r="B12642" s="4"/>
    </row>
    <row r="12643" spans="1:2" x14ac:dyDescent="0.15">
      <c r="A12643" s="4"/>
      <c r="B12643" s="4"/>
    </row>
    <row r="12644" spans="1:2" x14ac:dyDescent="0.15">
      <c r="A12644" s="4"/>
      <c r="B12644" s="4"/>
    </row>
    <row r="12645" spans="1:2" x14ac:dyDescent="0.15">
      <c r="A12645" s="4"/>
      <c r="B12645" s="4"/>
    </row>
    <row r="12646" spans="1:2" x14ac:dyDescent="0.15">
      <c r="A12646" s="4"/>
      <c r="B12646" s="4"/>
    </row>
    <row r="12647" spans="1:2" x14ac:dyDescent="0.15">
      <c r="A12647" s="4"/>
      <c r="B12647" s="4"/>
    </row>
    <row r="12648" spans="1:2" x14ac:dyDescent="0.15">
      <c r="A12648" s="4"/>
      <c r="B12648" s="4"/>
    </row>
    <row r="12649" spans="1:2" x14ac:dyDescent="0.15">
      <c r="A12649" s="4"/>
      <c r="B12649" s="4"/>
    </row>
    <row r="12650" spans="1:2" x14ac:dyDescent="0.15">
      <c r="A12650" s="4"/>
      <c r="B12650" s="4"/>
    </row>
    <row r="12651" spans="1:2" x14ac:dyDescent="0.15">
      <c r="A12651" s="4"/>
      <c r="B12651" s="4"/>
    </row>
    <row r="12652" spans="1:2" x14ac:dyDescent="0.15">
      <c r="A12652" s="4"/>
      <c r="B12652" s="4"/>
    </row>
    <row r="12653" spans="1:2" x14ac:dyDescent="0.15">
      <c r="A12653" s="4"/>
      <c r="B12653" s="4"/>
    </row>
    <row r="12654" spans="1:2" x14ac:dyDescent="0.15">
      <c r="A12654" s="4"/>
      <c r="B12654" s="4"/>
    </row>
    <row r="12655" spans="1:2" x14ac:dyDescent="0.15">
      <c r="A12655" s="4"/>
      <c r="B12655" s="4"/>
    </row>
    <row r="12656" spans="1:2" x14ac:dyDescent="0.15">
      <c r="A12656" s="4"/>
      <c r="B12656" s="4"/>
    </row>
    <row r="12657" spans="1:2" x14ac:dyDescent="0.15">
      <c r="A12657" s="4"/>
      <c r="B12657" s="4"/>
    </row>
    <row r="12658" spans="1:2" x14ac:dyDescent="0.15">
      <c r="A12658" s="4"/>
      <c r="B12658" s="4"/>
    </row>
    <row r="12659" spans="1:2" x14ac:dyDescent="0.15">
      <c r="A12659" s="4"/>
      <c r="B12659" s="4"/>
    </row>
    <row r="12660" spans="1:2" x14ac:dyDescent="0.15">
      <c r="A12660" s="4"/>
      <c r="B12660" s="4"/>
    </row>
    <row r="12661" spans="1:2" x14ac:dyDescent="0.15">
      <c r="A12661" s="4"/>
      <c r="B12661" s="4"/>
    </row>
    <row r="12662" spans="1:2" x14ac:dyDescent="0.15">
      <c r="A12662" s="4"/>
      <c r="B12662" s="4"/>
    </row>
    <row r="12663" spans="1:2" x14ac:dyDescent="0.15">
      <c r="A12663" s="4"/>
      <c r="B12663" s="4"/>
    </row>
    <row r="12664" spans="1:2" x14ac:dyDescent="0.15">
      <c r="A12664" s="4"/>
      <c r="B12664" s="4"/>
    </row>
    <row r="12665" spans="1:2" x14ac:dyDescent="0.15">
      <c r="A12665" s="4"/>
      <c r="B12665" s="4"/>
    </row>
    <row r="12666" spans="1:2" x14ac:dyDescent="0.15">
      <c r="A12666" s="4"/>
      <c r="B12666" s="4"/>
    </row>
    <row r="12667" spans="1:2" x14ac:dyDescent="0.15">
      <c r="A12667" s="4"/>
      <c r="B12667" s="4"/>
    </row>
    <row r="12668" spans="1:2" x14ac:dyDescent="0.15">
      <c r="A12668" s="4"/>
      <c r="B12668" s="4"/>
    </row>
    <row r="12669" spans="1:2" x14ac:dyDescent="0.15">
      <c r="A12669" s="4"/>
      <c r="B12669" s="4"/>
    </row>
    <row r="12670" spans="1:2" x14ac:dyDescent="0.15">
      <c r="A12670" s="4"/>
      <c r="B12670" s="4"/>
    </row>
    <row r="12671" spans="1:2" x14ac:dyDescent="0.15">
      <c r="A12671" s="4"/>
      <c r="B12671" s="4"/>
    </row>
    <row r="12672" spans="1:2" x14ac:dyDescent="0.15">
      <c r="A12672" s="4"/>
      <c r="B12672" s="4"/>
    </row>
    <row r="12673" spans="1:2" x14ac:dyDescent="0.15">
      <c r="A12673" s="4"/>
      <c r="B12673" s="4"/>
    </row>
    <row r="12674" spans="1:2" x14ac:dyDescent="0.15">
      <c r="A12674" s="4"/>
      <c r="B12674" s="4"/>
    </row>
    <row r="12675" spans="1:2" x14ac:dyDescent="0.15">
      <c r="A12675" s="4"/>
      <c r="B12675" s="4"/>
    </row>
    <row r="12676" spans="1:2" x14ac:dyDescent="0.15">
      <c r="A12676" s="4"/>
      <c r="B12676" s="4"/>
    </row>
    <row r="12677" spans="1:2" x14ac:dyDescent="0.15">
      <c r="A12677" s="4"/>
      <c r="B12677" s="4"/>
    </row>
    <row r="12678" spans="1:2" x14ac:dyDescent="0.15">
      <c r="A12678" s="4"/>
      <c r="B12678" s="4"/>
    </row>
    <row r="12679" spans="1:2" x14ac:dyDescent="0.15">
      <c r="A12679" s="4"/>
      <c r="B12679" s="4"/>
    </row>
    <row r="12680" spans="1:2" x14ac:dyDescent="0.15">
      <c r="A12680" s="4"/>
      <c r="B12680" s="4"/>
    </row>
    <row r="12681" spans="1:2" x14ac:dyDescent="0.15">
      <c r="A12681" s="4"/>
      <c r="B12681" s="4"/>
    </row>
    <row r="12682" spans="1:2" x14ac:dyDescent="0.15">
      <c r="A12682" s="4"/>
      <c r="B12682" s="4"/>
    </row>
    <row r="12683" spans="1:2" x14ac:dyDescent="0.15">
      <c r="A12683" s="4"/>
      <c r="B12683" s="4"/>
    </row>
    <row r="12684" spans="1:2" x14ac:dyDescent="0.15">
      <c r="A12684" s="4"/>
      <c r="B12684" s="4"/>
    </row>
    <row r="12685" spans="1:2" x14ac:dyDescent="0.15">
      <c r="A12685" s="4"/>
      <c r="B12685" s="4"/>
    </row>
    <row r="12686" spans="1:2" x14ac:dyDescent="0.15">
      <c r="A12686" s="4"/>
      <c r="B12686" s="4"/>
    </row>
    <row r="12687" spans="1:2" x14ac:dyDescent="0.15">
      <c r="A12687" s="4"/>
      <c r="B12687" s="4"/>
    </row>
    <row r="12688" spans="1:2" x14ac:dyDescent="0.15">
      <c r="A12688" s="4"/>
      <c r="B12688" s="4"/>
    </row>
    <row r="12689" spans="1:2" x14ac:dyDescent="0.15">
      <c r="A12689" s="4"/>
      <c r="B12689" s="4"/>
    </row>
    <row r="12690" spans="1:2" x14ac:dyDescent="0.15">
      <c r="A12690" s="4"/>
      <c r="B12690" s="4"/>
    </row>
    <row r="12691" spans="1:2" x14ac:dyDescent="0.15">
      <c r="A12691" s="4"/>
      <c r="B12691" s="4"/>
    </row>
    <row r="12692" spans="1:2" x14ac:dyDescent="0.15">
      <c r="A12692" s="4"/>
      <c r="B12692" s="4"/>
    </row>
    <row r="12693" spans="1:2" x14ac:dyDescent="0.15">
      <c r="A12693" s="4"/>
      <c r="B12693" s="4"/>
    </row>
    <row r="12694" spans="1:2" x14ac:dyDescent="0.15">
      <c r="A12694" s="4"/>
      <c r="B12694" s="4"/>
    </row>
    <row r="12695" spans="1:2" x14ac:dyDescent="0.15">
      <c r="A12695" s="4"/>
      <c r="B12695" s="4"/>
    </row>
    <row r="12696" spans="1:2" x14ac:dyDescent="0.15">
      <c r="A12696" s="4"/>
      <c r="B12696" s="4"/>
    </row>
    <row r="12697" spans="1:2" x14ac:dyDescent="0.15">
      <c r="A12697" s="4"/>
      <c r="B12697" s="4"/>
    </row>
    <row r="12698" spans="1:2" x14ac:dyDescent="0.15">
      <c r="A12698" s="4"/>
      <c r="B12698" s="4"/>
    </row>
    <row r="12699" spans="1:2" x14ac:dyDescent="0.15">
      <c r="A12699" s="4"/>
      <c r="B12699" s="4"/>
    </row>
    <row r="12700" spans="1:2" x14ac:dyDescent="0.15">
      <c r="A12700" s="4"/>
      <c r="B12700" s="4"/>
    </row>
    <row r="12701" spans="1:2" x14ac:dyDescent="0.15">
      <c r="A12701" s="4"/>
      <c r="B12701" s="4"/>
    </row>
    <row r="12702" spans="1:2" x14ac:dyDescent="0.15">
      <c r="A12702" s="4"/>
      <c r="B12702" s="4"/>
    </row>
    <row r="12703" spans="1:2" x14ac:dyDescent="0.15">
      <c r="A12703" s="4"/>
      <c r="B12703" s="4"/>
    </row>
    <row r="12704" spans="1:2" x14ac:dyDescent="0.15">
      <c r="A12704" s="4"/>
      <c r="B12704" s="4"/>
    </row>
    <row r="12705" spans="1:2" x14ac:dyDescent="0.15">
      <c r="A12705" s="4"/>
      <c r="B12705" s="4"/>
    </row>
    <row r="12706" spans="1:2" x14ac:dyDescent="0.15">
      <c r="A12706" s="4"/>
      <c r="B12706" s="4"/>
    </row>
    <row r="12707" spans="1:2" x14ac:dyDescent="0.15">
      <c r="A12707" s="4"/>
      <c r="B12707" s="4"/>
    </row>
    <row r="12708" spans="1:2" x14ac:dyDescent="0.15">
      <c r="A12708" s="4"/>
      <c r="B12708" s="4"/>
    </row>
    <row r="12709" spans="1:2" x14ac:dyDescent="0.15">
      <c r="A12709" s="4"/>
      <c r="B12709" s="4"/>
    </row>
    <row r="12710" spans="1:2" x14ac:dyDescent="0.15">
      <c r="A12710" s="4"/>
      <c r="B12710" s="4"/>
    </row>
    <row r="12711" spans="1:2" x14ac:dyDescent="0.15">
      <c r="A12711" s="4"/>
      <c r="B12711" s="4"/>
    </row>
    <row r="12712" spans="1:2" x14ac:dyDescent="0.15">
      <c r="A12712" s="4"/>
      <c r="B12712" s="4"/>
    </row>
    <row r="12713" spans="1:2" x14ac:dyDescent="0.15">
      <c r="A12713" s="4"/>
      <c r="B12713" s="4"/>
    </row>
    <row r="12714" spans="1:2" x14ac:dyDescent="0.15">
      <c r="A12714" s="4"/>
      <c r="B12714" s="4"/>
    </row>
    <row r="12715" spans="1:2" x14ac:dyDescent="0.15">
      <c r="A12715" s="4"/>
      <c r="B12715" s="4"/>
    </row>
    <row r="12716" spans="1:2" x14ac:dyDescent="0.15">
      <c r="A12716" s="4"/>
      <c r="B12716" s="4"/>
    </row>
    <row r="12717" spans="1:2" x14ac:dyDescent="0.15">
      <c r="A12717" s="4"/>
      <c r="B12717" s="4"/>
    </row>
    <row r="12718" spans="1:2" x14ac:dyDescent="0.15">
      <c r="A12718" s="4"/>
      <c r="B12718" s="4"/>
    </row>
    <row r="12719" spans="1:2" x14ac:dyDescent="0.15">
      <c r="A12719" s="4"/>
      <c r="B12719" s="4"/>
    </row>
    <row r="12720" spans="1:2" x14ac:dyDescent="0.15">
      <c r="A12720" s="4"/>
      <c r="B12720" s="4"/>
    </row>
    <row r="12721" spans="1:2" x14ac:dyDescent="0.15">
      <c r="A12721" s="4"/>
      <c r="B12721" s="4"/>
    </row>
    <row r="12722" spans="1:2" x14ac:dyDescent="0.15">
      <c r="A12722" s="4"/>
      <c r="B12722" s="4"/>
    </row>
    <row r="12723" spans="1:2" x14ac:dyDescent="0.15">
      <c r="A12723" s="4"/>
      <c r="B12723" s="4"/>
    </row>
    <row r="12724" spans="1:2" x14ac:dyDescent="0.15">
      <c r="A12724" s="4"/>
      <c r="B12724" s="4"/>
    </row>
    <row r="12725" spans="1:2" x14ac:dyDescent="0.15">
      <c r="A12725" s="4"/>
      <c r="B12725" s="4"/>
    </row>
    <row r="12726" spans="1:2" x14ac:dyDescent="0.15">
      <c r="A12726" s="4"/>
      <c r="B12726" s="4"/>
    </row>
    <row r="12727" spans="1:2" x14ac:dyDescent="0.15">
      <c r="A12727" s="4"/>
      <c r="B12727" s="4"/>
    </row>
    <row r="12728" spans="1:2" x14ac:dyDescent="0.15">
      <c r="A12728" s="4"/>
      <c r="B12728" s="4"/>
    </row>
    <row r="12729" spans="1:2" x14ac:dyDescent="0.15">
      <c r="A12729" s="4"/>
      <c r="B12729" s="4"/>
    </row>
    <row r="12730" spans="1:2" x14ac:dyDescent="0.15">
      <c r="A12730" s="4"/>
      <c r="B12730" s="4"/>
    </row>
    <row r="12731" spans="1:2" x14ac:dyDescent="0.15">
      <c r="A12731" s="4"/>
      <c r="B12731" s="4"/>
    </row>
    <row r="12732" spans="1:2" x14ac:dyDescent="0.15">
      <c r="A12732" s="4"/>
      <c r="B12732" s="4"/>
    </row>
    <row r="12733" spans="1:2" x14ac:dyDescent="0.15">
      <c r="A12733" s="4"/>
      <c r="B12733" s="4"/>
    </row>
    <row r="12734" spans="1:2" x14ac:dyDescent="0.15">
      <c r="A12734" s="4"/>
      <c r="B12734" s="4"/>
    </row>
    <row r="12735" spans="1:2" x14ac:dyDescent="0.15">
      <c r="A12735" s="4"/>
      <c r="B12735" s="4"/>
    </row>
    <row r="12736" spans="1:2" x14ac:dyDescent="0.15">
      <c r="A12736" s="4"/>
      <c r="B12736" s="4"/>
    </row>
    <row r="12737" spans="1:2" x14ac:dyDescent="0.15">
      <c r="A12737" s="4"/>
      <c r="B12737" s="4"/>
    </row>
    <row r="12738" spans="1:2" x14ac:dyDescent="0.15">
      <c r="A12738" s="4"/>
      <c r="B12738" s="4"/>
    </row>
    <row r="12739" spans="1:2" x14ac:dyDescent="0.15">
      <c r="A12739" s="4"/>
      <c r="B12739" s="4"/>
    </row>
    <row r="12740" spans="1:2" x14ac:dyDescent="0.15">
      <c r="A12740" s="4"/>
      <c r="B12740" s="4"/>
    </row>
    <row r="12741" spans="1:2" x14ac:dyDescent="0.15">
      <c r="A12741" s="4"/>
      <c r="B12741" s="4"/>
    </row>
    <row r="12742" spans="1:2" x14ac:dyDescent="0.15">
      <c r="A12742" s="4"/>
      <c r="B12742" s="4"/>
    </row>
    <row r="12743" spans="1:2" x14ac:dyDescent="0.15">
      <c r="A12743" s="4"/>
      <c r="B12743" s="4"/>
    </row>
    <row r="12744" spans="1:2" x14ac:dyDescent="0.15">
      <c r="A12744" s="4"/>
      <c r="B12744" s="4"/>
    </row>
    <row r="12745" spans="1:2" x14ac:dyDescent="0.15">
      <c r="A12745" s="4"/>
      <c r="B12745" s="4"/>
    </row>
    <row r="12746" spans="1:2" x14ac:dyDescent="0.15">
      <c r="A12746" s="4"/>
      <c r="B12746" s="4"/>
    </row>
    <row r="12747" spans="1:2" x14ac:dyDescent="0.15">
      <c r="A12747" s="4"/>
      <c r="B12747" s="4"/>
    </row>
    <row r="12748" spans="1:2" x14ac:dyDescent="0.15">
      <c r="A12748" s="4"/>
      <c r="B12748" s="4"/>
    </row>
    <row r="12749" spans="1:2" x14ac:dyDescent="0.15">
      <c r="A12749" s="4"/>
      <c r="B12749" s="4"/>
    </row>
    <row r="12750" spans="1:2" x14ac:dyDescent="0.15">
      <c r="A12750" s="4"/>
      <c r="B12750" s="4"/>
    </row>
    <row r="12751" spans="1:2" x14ac:dyDescent="0.15">
      <c r="A12751" s="4"/>
      <c r="B12751" s="4"/>
    </row>
    <row r="12752" spans="1:2" x14ac:dyDescent="0.15">
      <c r="A12752" s="4"/>
      <c r="B12752" s="4"/>
    </row>
    <row r="12753" spans="1:2" x14ac:dyDescent="0.15">
      <c r="A12753" s="4"/>
      <c r="B12753" s="4"/>
    </row>
    <row r="12754" spans="1:2" x14ac:dyDescent="0.15">
      <c r="A12754" s="4"/>
      <c r="B12754" s="4"/>
    </row>
    <row r="12755" spans="1:2" x14ac:dyDescent="0.15">
      <c r="A12755" s="4"/>
      <c r="B12755" s="4"/>
    </row>
    <row r="12756" spans="1:2" x14ac:dyDescent="0.15">
      <c r="A12756" s="4"/>
      <c r="B12756" s="4"/>
    </row>
    <row r="12757" spans="1:2" x14ac:dyDescent="0.15">
      <c r="A12757" s="4"/>
      <c r="B12757" s="4"/>
    </row>
    <row r="12758" spans="1:2" x14ac:dyDescent="0.15">
      <c r="A12758" s="4"/>
      <c r="B12758" s="4"/>
    </row>
    <row r="12759" spans="1:2" x14ac:dyDescent="0.15">
      <c r="A12759" s="4"/>
      <c r="B12759" s="4"/>
    </row>
    <row r="12760" spans="1:2" x14ac:dyDescent="0.15">
      <c r="A12760" s="4"/>
      <c r="B12760" s="4"/>
    </row>
    <row r="12761" spans="1:2" x14ac:dyDescent="0.15">
      <c r="A12761" s="4"/>
      <c r="B12761" s="4"/>
    </row>
    <row r="12762" spans="1:2" x14ac:dyDescent="0.15">
      <c r="A12762" s="4"/>
      <c r="B12762" s="4"/>
    </row>
    <row r="12763" spans="1:2" x14ac:dyDescent="0.15">
      <c r="A12763" s="4"/>
      <c r="B12763" s="4"/>
    </row>
    <row r="12764" spans="1:2" x14ac:dyDescent="0.15">
      <c r="A12764" s="4"/>
      <c r="B12764" s="4"/>
    </row>
    <row r="12765" spans="1:2" x14ac:dyDescent="0.15">
      <c r="A12765" s="4"/>
      <c r="B12765" s="4"/>
    </row>
    <row r="12766" spans="1:2" x14ac:dyDescent="0.15">
      <c r="A12766" s="4"/>
      <c r="B12766" s="4"/>
    </row>
    <row r="12767" spans="1:2" x14ac:dyDescent="0.15">
      <c r="A12767" s="4"/>
      <c r="B12767" s="4"/>
    </row>
    <row r="12768" spans="1:2" x14ac:dyDescent="0.15">
      <c r="A12768" s="4"/>
      <c r="B12768" s="4"/>
    </row>
    <row r="12769" spans="1:2" x14ac:dyDescent="0.15">
      <c r="A12769" s="4"/>
      <c r="B12769" s="4"/>
    </row>
    <row r="12770" spans="1:2" x14ac:dyDescent="0.15">
      <c r="A12770" s="4"/>
      <c r="B12770" s="4"/>
    </row>
    <row r="12771" spans="1:2" x14ac:dyDescent="0.15">
      <c r="A12771" s="4"/>
      <c r="B12771" s="4"/>
    </row>
    <row r="12772" spans="1:2" x14ac:dyDescent="0.15">
      <c r="A12772" s="4"/>
      <c r="B12772" s="4"/>
    </row>
    <row r="12773" spans="1:2" x14ac:dyDescent="0.15">
      <c r="A12773" s="4"/>
      <c r="B12773" s="4"/>
    </row>
    <row r="12774" spans="1:2" x14ac:dyDescent="0.15">
      <c r="A12774" s="4"/>
      <c r="B12774" s="4"/>
    </row>
    <row r="12775" spans="1:2" x14ac:dyDescent="0.15">
      <c r="A12775" s="4"/>
      <c r="B12775" s="4"/>
    </row>
    <row r="12776" spans="1:2" x14ac:dyDescent="0.15">
      <c r="A12776" s="4"/>
      <c r="B12776" s="4"/>
    </row>
    <row r="12777" spans="1:2" x14ac:dyDescent="0.15">
      <c r="A12777" s="4"/>
      <c r="B12777" s="4"/>
    </row>
    <row r="12778" spans="1:2" x14ac:dyDescent="0.15">
      <c r="A12778" s="4"/>
      <c r="B12778" s="4"/>
    </row>
    <row r="12779" spans="1:2" x14ac:dyDescent="0.15">
      <c r="A12779" s="4"/>
      <c r="B12779" s="4"/>
    </row>
    <row r="12780" spans="1:2" x14ac:dyDescent="0.15">
      <c r="A12780" s="4"/>
      <c r="B12780" s="4"/>
    </row>
    <row r="12781" spans="1:2" x14ac:dyDescent="0.15">
      <c r="A12781" s="4"/>
      <c r="B12781" s="4"/>
    </row>
    <row r="12782" spans="1:2" x14ac:dyDescent="0.15">
      <c r="A12782" s="4"/>
      <c r="B12782" s="4"/>
    </row>
    <row r="12783" spans="1:2" x14ac:dyDescent="0.15">
      <c r="A12783" s="4"/>
      <c r="B12783" s="4"/>
    </row>
    <row r="12784" spans="1:2" x14ac:dyDescent="0.15">
      <c r="A12784" s="4"/>
      <c r="B12784" s="4"/>
    </row>
    <row r="12785" spans="1:2" x14ac:dyDescent="0.15">
      <c r="A12785" s="4"/>
      <c r="B12785" s="4"/>
    </row>
    <row r="12786" spans="1:2" x14ac:dyDescent="0.15">
      <c r="A12786" s="4"/>
      <c r="B12786" s="4"/>
    </row>
    <row r="12787" spans="1:2" x14ac:dyDescent="0.15">
      <c r="A12787" s="4"/>
      <c r="B12787" s="4"/>
    </row>
    <row r="12788" spans="1:2" x14ac:dyDescent="0.15">
      <c r="A12788" s="4"/>
      <c r="B12788" s="4"/>
    </row>
    <row r="12789" spans="1:2" x14ac:dyDescent="0.15">
      <c r="A12789" s="4"/>
      <c r="B12789" s="4"/>
    </row>
    <row r="12790" spans="1:2" x14ac:dyDescent="0.15">
      <c r="A12790" s="4"/>
      <c r="B12790" s="4"/>
    </row>
    <row r="12791" spans="1:2" x14ac:dyDescent="0.15">
      <c r="A12791" s="4"/>
      <c r="B12791" s="4"/>
    </row>
    <row r="12792" spans="1:2" x14ac:dyDescent="0.15">
      <c r="A12792" s="4"/>
      <c r="B12792" s="4"/>
    </row>
    <row r="12793" spans="1:2" x14ac:dyDescent="0.15">
      <c r="A12793" s="4"/>
      <c r="B12793" s="4"/>
    </row>
    <row r="12794" spans="1:2" x14ac:dyDescent="0.15">
      <c r="A12794" s="4"/>
      <c r="B12794" s="4"/>
    </row>
    <row r="12795" spans="1:2" x14ac:dyDescent="0.15">
      <c r="A12795" s="4"/>
      <c r="B12795" s="4"/>
    </row>
    <row r="12796" spans="1:2" x14ac:dyDescent="0.15">
      <c r="A12796" s="4"/>
      <c r="B12796" s="4"/>
    </row>
    <row r="12797" spans="1:2" x14ac:dyDescent="0.15">
      <c r="A12797" s="4"/>
      <c r="B12797" s="4"/>
    </row>
    <row r="12798" spans="1:2" x14ac:dyDescent="0.15">
      <c r="A12798" s="4"/>
      <c r="B12798" s="4"/>
    </row>
    <row r="12799" spans="1:2" x14ac:dyDescent="0.15">
      <c r="A12799" s="4"/>
      <c r="B12799" s="4"/>
    </row>
    <row r="12800" spans="1:2" x14ac:dyDescent="0.15">
      <c r="A12800" s="4"/>
      <c r="B12800" s="4"/>
    </row>
    <row r="12801" spans="1:2" x14ac:dyDescent="0.15">
      <c r="A12801" s="4"/>
      <c r="B12801" s="4"/>
    </row>
    <row r="12802" spans="1:2" x14ac:dyDescent="0.15">
      <c r="A12802" s="4"/>
      <c r="B12802" s="4"/>
    </row>
    <row r="12803" spans="1:2" x14ac:dyDescent="0.15">
      <c r="A12803" s="4"/>
      <c r="B12803" s="4"/>
    </row>
    <row r="12804" spans="1:2" x14ac:dyDescent="0.15">
      <c r="A12804" s="4"/>
      <c r="B12804" s="4"/>
    </row>
    <row r="12805" spans="1:2" x14ac:dyDescent="0.15">
      <c r="A12805" s="4"/>
      <c r="B12805" s="4"/>
    </row>
    <row r="12806" spans="1:2" x14ac:dyDescent="0.15">
      <c r="A12806" s="4"/>
      <c r="B12806" s="4"/>
    </row>
    <row r="12807" spans="1:2" x14ac:dyDescent="0.15">
      <c r="A12807" s="4"/>
      <c r="B12807" s="4"/>
    </row>
    <row r="12808" spans="1:2" x14ac:dyDescent="0.15">
      <c r="A12808" s="4"/>
      <c r="B12808" s="4"/>
    </row>
    <row r="12809" spans="1:2" x14ac:dyDescent="0.15">
      <c r="A12809" s="4"/>
      <c r="B12809" s="4"/>
    </row>
    <row r="12810" spans="1:2" x14ac:dyDescent="0.15">
      <c r="A12810" s="4"/>
      <c r="B12810" s="4"/>
    </row>
    <row r="12811" spans="1:2" x14ac:dyDescent="0.15">
      <c r="A12811" s="4"/>
      <c r="B12811" s="4"/>
    </row>
    <row r="12812" spans="1:2" x14ac:dyDescent="0.15">
      <c r="A12812" s="4"/>
      <c r="B12812" s="4"/>
    </row>
    <row r="12813" spans="1:2" x14ac:dyDescent="0.15">
      <c r="A12813" s="4"/>
      <c r="B12813" s="4"/>
    </row>
    <row r="12814" spans="1:2" x14ac:dyDescent="0.15">
      <c r="A12814" s="4"/>
      <c r="B12814" s="4"/>
    </row>
    <row r="12815" spans="1:2" x14ac:dyDescent="0.15">
      <c r="A12815" s="4"/>
      <c r="B12815" s="4"/>
    </row>
    <row r="12816" spans="1:2" x14ac:dyDescent="0.15">
      <c r="A12816" s="4"/>
      <c r="B12816" s="4"/>
    </row>
    <row r="12817" spans="1:2" x14ac:dyDescent="0.15">
      <c r="A12817" s="4"/>
      <c r="B12817" s="4"/>
    </row>
    <row r="12818" spans="1:2" x14ac:dyDescent="0.15">
      <c r="A12818" s="4"/>
      <c r="B12818" s="4"/>
    </row>
    <row r="12819" spans="1:2" x14ac:dyDescent="0.15">
      <c r="A12819" s="4"/>
      <c r="B12819" s="4"/>
    </row>
    <row r="12820" spans="1:2" x14ac:dyDescent="0.15">
      <c r="A12820" s="4"/>
      <c r="B12820" s="4"/>
    </row>
    <row r="12821" spans="1:2" x14ac:dyDescent="0.15">
      <c r="A12821" s="4"/>
      <c r="B12821" s="4"/>
    </row>
    <row r="12822" spans="1:2" x14ac:dyDescent="0.15">
      <c r="A12822" s="4"/>
      <c r="B12822" s="4"/>
    </row>
    <row r="12823" spans="1:2" x14ac:dyDescent="0.15">
      <c r="A12823" s="4"/>
      <c r="B12823" s="4"/>
    </row>
    <row r="12824" spans="1:2" x14ac:dyDescent="0.15">
      <c r="A12824" s="4"/>
      <c r="B12824" s="4"/>
    </row>
    <row r="12825" spans="1:2" x14ac:dyDescent="0.15">
      <c r="A12825" s="4"/>
      <c r="B12825" s="4"/>
    </row>
    <row r="12826" spans="1:2" x14ac:dyDescent="0.15">
      <c r="A12826" s="4"/>
      <c r="B12826" s="4"/>
    </row>
    <row r="12827" spans="1:2" x14ac:dyDescent="0.15">
      <c r="A12827" s="4"/>
      <c r="B12827" s="4"/>
    </row>
    <row r="12828" spans="1:2" x14ac:dyDescent="0.15">
      <c r="A12828" s="4"/>
      <c r="B12828" s="4"/>
    </row>
    <row r="12829" spans="1:2" x14ac:dyDescent="0.15">
      <c r="A12829" s="4"/>
      <c r="B12829" s="4"/>
    </row>
    <row r="12830" spans="1:2" x14ac:dyDescent="0.15">
      <c r="A12830" s="4"/>
      <c r="B12830" s="4"/>
    </row>
    <row r="12831" spans="1:2" x14ac:dyDescent="0.15">
      <c r="A12831" s="4"/>
      <c r="B12831" s="4"/>
    </row>
    <row r="12832" spans="1:2" x14ac:dyDescent="0.15">
      <c r="A12832" s="4"/>
      <c r="B12832" s="4"/>
    </row>
    <row r="12833" spans="1:2" x14ac:dyDescent="0.15">
      <c r="A12833" s="4"/>
      <c r="B12833" s="4"/>
    </row>
    <row r="12834" spans="1:2" x14ac:dyDescent="0.15">
      <c r="A12834" s="4"/>
      <c r="B12834" s="4"/>
    </row>
    <row r="12835" spans="1:2" x14ac:dyDescent="0.15">
      <c r="A12835" s="4"/>
      <c r="B12835" s="4"/>
    </row>
    <row r="12836" spans="1:2" x14ac:dyDescent="0.15">
      <c r="A12836" s="4"/>
      <c r="B12836" s="4"/>
    </row>
    <row r="12837" spans="1:2" x14ac:dyDescent="0.15">
      <c r="A12837" s="4"/>
      <c r="B12837" s="4"/>
    </row>
    <row r="12838" spans="1:2" x14ac:dyDescent="0.15">
      <c r="A12838" s="4"/>
      <c r="B12838" s="4"/>
    </row>
    <row r="12839" spans="1:2" x14ac:dyDescent="0.15">
      <c r="A12839" s="4"/>
      <c r="B12839" s="4"/>
    </row>
    <row r="12840" spans="1:2" x14ac:dyDescent="0.15">
      <c r="A12840" s="4"/>
      <c r="B12840" s="4"/>
    </row>
    <row r="12841" spans="1:2" x14ac:dyDescent="0.15">
      <c r="A12841" s="4"/>
      <c r="B12841" s="4"/>
    </row>
    <row r="12842" spans="1:2" x14ac:dyDescent="0.15">
      <c r="A12842" s="4"/>
      <c r="B12842" s="4"/>
    </row>
    <row r="12843" spans="1:2" x14ac:dyDescent="0.15">
      <c r="A12843" s="4"/>
      <c r="B12843" s="4"/>
    </row>
    <row r="12844" spans="1:2" x14ac:dyDescent="0.15">
      <c r="A12844" s="4"/>
      <c r="B12844" s="4"/>
    </row>
    <row r="12845" spans="1:2" x14ac:dyDescent="0.15">
      <c r="A12845" s="4"/>
      <c r="B12845" s="4"/>
    </row>
    <row r="12846" spans="1:2" x14ac:dyDescent="0.15">
      <c r="A12846" s="4"/>
      <c r="B12846" s="4"/>
    </row>
    <row r="12847" spans="1:2" x14ac:dyDescent="0.15">
      <c r="A12847" s="4"/>
      <c r="B12847" s="4"/>
    </row>
    <row r="12848" spans="1:2" x14ac:dyDescent="0.15">
      <c r="A12848" s="4"/>
      <c r="B12848" s="4"/>
    </row>
    <row r="12849" spans="1:2" x14ac:dyDescent="0.15">
      <c r="A12849" s="4"/>
      <c r="B12849" s="4"/>
    </row>
    <row r="12850" spans="1:2" x14ac:dyDescent="0.15">
      <c r="A12850" s="4"/>
      <c r="B12850" s="4"/>
    </row>
    <row r="12851" spans="1:2" x14ac:dyDescent="0.15">
      <c r="A12851" s="4"/>
      <c r="B12851" s="4"/>
    </row>
    <row r="12852" spans="1:2" x14ac:dyDescent="0.15">
      <c r="A12852" s="4"/>
      <c r="B12852" s="4"/>
    </row>
    <row r="12853" spans="1:2" x14ac:dyDescent="0.15">
      <c r="A12853" s="4"/>
      <c r="B12853" s="4"/>
    </row>
    <row r="12854" spans="1:2" x14ac:dyDescent="0.15">
      <c r="A12854" s="4"/>
      <c r="B12854" s="4"/>
    </row>
    <row r="12855" spans="1:2" x14ac:dyDescent="0.15">
      <c r="A12855" s="4"/>
      <c r="B12855" s="4"/>
    </row>
    <row r="12856" spans="1:2" x14ac:dyDescent="0.15">
      <c r="A12856" s="4"/>
      <c r="B12856" s="4"/>
    </row>
    <row r="12857" spans="1:2" x14ac:dyDescent="0.15">
      <c r="A12857" s="4"/>
      <c r="B12857" s="4"/>
    </row>
    <row r="12858" spans="1:2" x14ac:dyDescent="0.15">
      <c r="A12858" s="4"/>
      <c r="B12858" s="4"/>
    </row>
    <row r="12859" spans="1:2" x14ac:dyDescent="0.15">
      <c r="A12859" s="4"/>
      <c r="B12859" s="4"/>
    </row>
    <row r="12860" spans="1:2" x14ac:dyDescent="0.15">
      <c r="A12860" s="4"/>
      <c r="B12860" s="4"/>
    </row>
    <row r="12861" spans="1:2" x14ac:dyDescent="0.15">
      <c r="A12861" s="4"/>
      <c r="B12861" s="4"/>
    </row>
    <row r="12862" spans="1:2" x14ac:dyDescent="0.15">
      <c r="A12862" s="4"/>
      <c r="B12862" s="4"/>
    </row>
    <row r="12863" spans="1:2" x14ac:dyDescent="0.15">
      <c r="A12863" s="4"/>
      <c r="B12863" s="4"/>
    </row>
    <row r="12864" spans="1:2" x14ac:dyDescent="0.15">
      <c r="A12864" s="4"/>
      <c r="B12864" s="4"/>
    </row>
    <row r="12865" spans="1:2" x14ac:dyDescent="0.15">
      <c r="A12865" s="4"/>
      <c r="B12865" s="4"/>
    </row>
    <row r="12866" spans="1:2" x14ac:dyDescent="0.15">
      <c r="A12866" s="4"/>
      <c r="B12866" s="4"/>
    </row>
    <row r="12867" spans="1:2" x14ac:dyDescent="0.15">
      <c r="A12867" s="4"/>
      <c r="B12867" s="4"/>
    </row>
    <row r="12868" spans="1:2" x14ac:dyDescent="0.15">
      <c r="A12868" s="4"/>
      <c r="B12868" s="4"/>
    </row>
    <row r="12869" spans="1:2" x14ac:dyDescent="0.15">
      <c r="A12869" s="4"/>
      <c r="B12869" s="4"/>
    </row>
    <row r="12870" spans="1:2" x14ac:dyDescent="0.15">
      <c r="A12870" s="4"/>
      <c r="B12870" s="4"/>
    </row>
    <row r="12871" spans="1:2" x14ac:dyDescent="0.15">
      <c r="A12871" s="4"/>
      <c r="B12871" s="4"/>
    </row>
    <row r="12872" spans="1:2" x14ac:dyDescent="0.15">
      <c r="A12872" s="4"/>
      <c r="B12872" s="4"/>
    </row>
    <row r="12873" spans="1:2" x14ac:dyDescent="0.15">
      <c r="A12873" s="4"/>
      <c r="B12873" s="4"/>
    </row>
    <row r="12874" spans="1:2" x14ac:dyDescent="0.15">
      <c r="A12874" s="4"/>
      <c r="B12874" s="4"/>
    </row>
    <row r="12875" spans="1:2" x14ac:dyDescent="0.15">
      <c r="A12875" s="4"/>
      <c r="B12875" s="4"/>
    </row>
    <row r="12876" spans="1:2" x14ac:dyDescent="0.15">
      <c r="A12876" s="4"/>
      <c r="B12876" s="4"/>
    </row>
    <row r="12877" spans="1:2" x14ac:dyDescent="0.15">
      <c r="A12877" s="4"/>
      <c r="B12877" s="4"/>
    </row>
    <row r="12878" spans="1:2" x14ac:dyDescent="0.15">
      <c r="A12878" s="4"/>
      <c r="B12878" s="4"/>
    </row>
    <row r="12879" spans="1:2" x14ac:dyDescent="0.15">
      <c r="A12879" s="4"/>
      <c r="B12879" s="4"/>
    </row>
    <row r="12880" spans="1:2" x14ac:dyDescent="0.15">
      <c r="A12880" s="4"/>
      <c r="B12880" s="4"/>
    </row>
    <row r="12881" spans="1:2" x14ac:dyDescent="0.15">
      <c r="A12881" s="4"/>
      <c r="B12881" s="4"/>
    </row>
    <row r="12882" spans="1:2" x14ac:dyDescent="0.15">
      <c r="A12882" s="4"/>
      <c r="B12882" s="4"/>
    </row>
    <row r="12883" spans="1:2" x14ac:dyDescent="0.15">
      <c r="A12883" s="4"/>
      <c r="B12883" s="4"/>
    </row>
    <row r="12884" spans="1:2" x14ac:dyDescent="0.15">
      <c r="A12884" s="4"/>
      <c r="B12884" s="4"/>
    </row>
    <row r="12885" spans="1:2" x14ac:dyDescent="0.15">
      <c r="A12885" s="4"/>
      <c r="B12885" s="4"/>
    </row>
    <row r="12886" spans="1:2" x14ac:dyDescent="0.15">
      <c r="A12886" s="4"/>
      <c r="B12886" s="4"/>
    </row>
    <row r="12887" spans="1:2" x14ac:dyDescent="0.15">
      <c r="A12887" s="4"/>
      <c r="B12887" s="4"/>
    </row>
    <row r="12888" spans="1:2" x14ac:dyDescent="0.15">
      <c r="A12888" s="4"/>
      <c r="B12888" s="4"/>
    </row>
    <row r="12889" spans="1:2" x14ac:dyDescent="0.15">
      <c r="A12889" s="4"/>
      <c r="B12889" s="4"/>
    </row>
    <row r="12890" spans="1:2" x14ac:dyDescent="0.15">
      <c r="A12890" s="4"/>
      <c r="B12890" s="4"/>
    </row>
    <row r="12891" spans="1:2" x14ac:dyDescent="0.15">
      <c r="A12891" s="4"/>
      <c r="B12891" s="4"/>
    </row>
    <row r="12892" spans="1:2" x14ac:dyDescent="0.15">
      <c r="A12892" s="4"/>
      <c r="B12892" s="4"/>
    </row>
    <row r="12893" spans="1:2" x14ac:dyDescent="0.15">
      <c r="A12893" s="4"/>
      <c r="B12893" s="4"/>
    </row>
    <row r="12894" spans="1:2" x14ac:dyDescent="0.15">
      <c r="A12894" s="4"/>
      <c r="B12894" s="4"/>
    </row>
    <row r="12895" spans="1:2" x14ac:dyDescent="0.15">
      <c r="A12895" s="4"/>
      <c r="B12895" s="4"/>
    </row>
    <row r="12896" spans="1:2" x14ac:dyDescent="0.15">
      <c r="A12896" s="4"/>
      <c r="B12896" s="4"/>
    </row>
    <row r="12897" spans="1:2" x14ac:dyDescent="0.15">
      <c r="A12897" s="4"/>
      <c r="B12897" s="4"/>
    </row>
    <row r="12898" spans="1:2" x14ac:dyDescent="0.15">
      <c r="A12898" s="4"/>
      <c r="B12898" s="4"/>
    </row>
    <row r="12899" spans="1:2" x14ac:dyDescent="0.15">
      <c r="A12899" s="4"/>
      <c r="B12899" s="4"/>
    </row>
    <row r="12900" spans="1:2" x14ac:dyDescent="0.15">
      <c r="A12900" s="4"/>
      <c r="B12900" s="4"/>
    </row>
    <row r="12901" spans="1:2" x14ac:dyDescent="0.15">
      <c r="A12901" s="4"/>
      <c r="B12901" s="4"/>
    </row>
    <row r="12902" spans="1:2" x14ac:dyDescent="0.15">
      <c r="A12902" s="4"/>
      <c r="B12902" s="4"/>
    </row>
    <row r="12903" spans="1:2" x14ac:dyDescent="0.15">
      <c r="A12903" s="4"/>
      <c r="B12903" s="4"/>
    </row>
    <row r="12904" spans="1:2" x14ac:dyDescent="0.15">
      <c r="A12904" s="4"/>
      <c r="B12904" s="4"/>
    </row>
    <row r="12905" spans="1:2" x14ac:dyDescent="0.15">
      <c r="A12905" s="4"/>
      <c r="B12905" s="4"/>
    </row>
    <row r="12906" spans="1:2" x14ac:dyDescent="0.15">
      <c r="A12906" s="4"/>
      <c r="B12906" s="4"/>
    </row>
    <row r="12907" spans="1:2" x14ac:dyDescent="0.15">
      <c r="A12907" s="4"/>
      <c r="B12907" s="4"/>
    </row>
    <row r="12908" spans="1:2" x14ac:dyDescent="0.15">
      <c r="A12908" s="4"/>
      <c r="B12908" s="4"/>
    </row>
    <row r="12909" spans="1:2" x14ac:dyDescent="0.15">
      <c r="A12909" s="4"/>
      <c r="B12909" s="4"/>
    </row>
    <row r="12910" spans="1:2" x14ac:dyDescent="0.15">
      <c r="A12910" s="4"/>
      <c r="B12910" s="4"/>
    </row>
    <row r="12911" spans="1:2" x14ac:dyDescent="0.15">
      <c r="A12911" s="4"/>
      <c r="B12911" s="4"/>
    </row>
    <row r="12912" spans="1:2" x14ac:dyDescent="0.15">
      <c r="A12912" s="4"/>
      <c r="B12912" s="4"/>
    </row>
    <row r="12913" spans="1:2" x14ac:dyDescent="0.15">
      <c r="A12913" s="4"/>
      <c r="B12913" s="4"/>
    </row>
    <row r="12914" spans="1:2" x14ac:dyDescent="0.15">
      <c r="A12914" s="4"/>
      <c r="B12914" s="4"/>
    </row>
    <row r="12915" spans="1:2" x14ac:dyDescent="0.15">
      <c r="A12915" s="4"/>
      <c r="B12915" s="4"/>
    </row>
    <row r="12916" spans="1:2" x14ac:dyDescent="0.15">
      <c r="A12916" s="4"/>
      <c r="B12916" s="4"/>
    </row>
    <row r="12917" spans="1:2" x14ac:dyDescent="0.15">
      <c r="A12917" s="4"/>
      <c r="B12917" s="4"/>
    </row>
    <row r="12918" spans="1:2" x14ac:dyDescent="0.15">
      <c r="A12918" s="4"/>
      <c r="B12918" s="4"/>
    </row>
    <row r="12919" spans="1:2" x14ac:dyDescent="0.15">
      <c r="A12919" s="4"/>
      <c r="B12919" s="4"/>
    </row>
    <row r="12920" spans="1:2" x14ac:dyDescent="0.15">
      <c r="A12920" s="4"/>
      <c r="B12920" s="4"/>
    </row>
    <row r="12921" spans="1:2" x14ac:dyDescent="0.15">
      <c r="A12921" s="4"/>
      <c r="B12921" s="4"/>
    </row>
    <row r="12922" spans="1:2" x14ac:dyDescent="0.15">
      <c r="A12922" s="4"/>
      <c r="B12922" s="4"/>
    </row>
    <row r="12923" spans="1:2" x14ac:dyDescent="0.15">
      <c r="A12923" s="4"/>
      <c r="B12923" s="4"/>
    </row>
    <row r="12924" spans="1:2" x14ac:dyDescent="0.15">
      <c r="A12924" s="4"/>
      <c r="B12924" s="4"/>
    </row>
    <row r="12925" spans="1:2" x14ac:dyDescent="0.15">
      <c r="A12925" s="4"/>
      <c r="B12925" s="4"/>
    </row>
    <row r="12926" spans="1:2" x14ac:dyDescent="0.15">
      <c r="A12926" s="4"/>
      <c r="B12926" s="4"/>
    </row>
    <row r="12927" spans="1:2" x14ac:dyDescent="0.15">
      <c r="A12927" s="4"/>
      <c r="B12927" s="4"/>
    </row>
    <row r="12928" spans="1:2" x14ac:dyDescent="0.15">
      <c r="A12928" s="4"/>
      <c r="B12928" s="4"/>
    </row>
    <row r="12929" spans="1:2" x14ac:dyDescent="0.15">
      <c r="A12929" s="4"/>
      <c r="B12929" s="4"/>
    </row>
    <row r="12930" spans="1:2" x14ac:dyDescent="0.15">
      <c r="A12930" s="4"/>
      <c r="B12930" s="4"/>
    </row>
    <row r="12931" spans="1:2" x14ac:dyDescent="0.15">
      <c r="A12931" s="4"/>
      <c r="B12931" s="4"/>
    </row>
    <row r="12932" spans="1:2" x14ac:dyDescent="0.15">
      <c r="A12932" s="4"/>
      <c r="B12932" s="4"/>
    </row>
    <row r="12933" spans="1:2" x14ac:dyDescent="0.15">
      <c r="A12933" s="4"/>
      <c r="B12933" s="4"/>
    </row>
    <row r="12934" spans="1:2" x14ac:dyDescent="0.15">
      <c r="A12934" s="4"/>
      <c r="B12934" s="4"/>
    </row>
    <row r="12935" spans="1:2" x14ac:dyDescent="0.15">
      <c r="A12935" s="4"/>
      <c r="B12935" s="4"/>
    </row>
    <row r="12936" spans="1:2" x14ac:dyDescent="0.15">
      <c r="A12936" s="4"/>
      <c r="B12936" s="4"/>
    </row>
    <row r="12937" spans="1:2" x14ac:dyDescent="0.15">
      <c r="A12937" s="4"/>
      <c r="B12937" s="4"/>
    </row>
    <row r="12938" spans="1:2" x14ac:dyDescent="0.15">
      <c r="A12938" s="4"/>
      <c r="B12938" s="4"/>
    </row>
    <row r="12939" spans="1:2" x14ac:dyDescent="0.15">
      <c r="A12939" s="4"/>
      <c r="B12939" s="4"/>
    </row>
    <row r="12940" spans="1:2" x14ac:dyDescent="0.15">
      <c r="A12940" s="4"/>
      <c r="B12940" s="4"/>
    </row>
    <row r="12941" spans="1:2" x14ac:dyDescent="0.15">
      <c r="A12941" s="4"/>
      <c r="B12941" s="4"/>
    </row>
    <row r="12942" spans="1:2" x14ac:dyDescent="0.15">
      <c r="A12942" s="4"/>
      <c r="B12942" s="4"/>
    </row>
    <row r="12943" spans="1:2" x14ac:dyDescent="0.15">
      <c r="A12943" s="4"/>
      <c r="B12943" s="4"/>
    </row>
    <row r="12944" spans="1:2" x14ac:dyDescent="0.15">
      <c r="A12944" s="4"/>
      <c r="B12944" s="4"/>
    </row>
    <row r="12945" spans="1:2" x14ac:dyDescent="0.15">
      <c r="A12945" s="4"/>
      <c r="B12945" s="4"/>
    </row>
    <row r="12946" spans="1:2" x14ac:dyDescent="0.15">
      <c r="A12946" s="4"/>
      <c r="B12946" s="4"/>
    </row>
    <row r="12947" spans="1:2" x14ac:dyDescent="0.15">
      <c r="A12947" s="4"/>
      <c r="B12947" s="4"/>
    </row>
    <row r="12948" spans="1:2" x14ac:dyDescent="0.15">
      <c r="A12948" s="4"/>
      <c r="B12948" s="4"/>
    </row>
    <row r="12949" spans="1:2" x14ac:dyDescent="0.15">
      <c r="A12949" s="4"/>
      <c r="B12949" s="4"/>
    </row>
    <row r="12950" spans="1:2" x14ac:dyDescent="0.15">
      <c r="A12950" s="4"/>
      <c r="B12950" s="4"/>
    </row>
    <row r="12951" spans="1:2" x14ac:dyDescent="0.15">
      <c r="A12951" s="4"/>
      <c r="B12951" s="4"/>
    </row>
    <row r="12952" spans="1:2" x14ac:dyDescent="0.15">
      <c r="A12952" s="4"/>
      <c r="B12952" s="4"/>
    </row>
    <row r="12953" spans="1:2" x14ac:dyDescent="0.15">
      <c r="A12953" s="4"/>
      <c r="B12953" s="4"/>
    </row>
    <row r="12954" spans="1:2" x14ac:dyDescent="0.15">
      <c r="A12954" s="4"/>
      <c r="B12954" s="4"/>
    </row>
    <row r="12955" spans="1:2" x14ac:dyDescent="0.15">
      <c r="A12955" s="4"/>
      <c r="B12955" s="4"/>
    </row>
    <row r="12956" spans="1:2" x14ac:dyDescent="0.15">
      <c r="A12956" s="4"/>
      <c r="B12956" s="4"/>
    </row>
    <row r="12957" spans="1:2" x14ac:dyDescent="0.15">
      <c r="A12957" s="4"/>
      <c r="B12957" s="4"/>
    </row>
    <row r="12958" spans="1:2" x14ac:dyDescent="0.15">
      <c r="A12958" s="4"/>
      <c r="B12958" s="4"/>
    </row>
    <row r="12959" spans="1:2" x14ac:dyDescent="0.15">
      <c r="A12959" s="4"/>
      <c r="B12959" s="4"/>
    </row>
    <row r="12960" spans="1:2" x14ac:dyDescent="0.15">
      <c r="A12960" s="4"/>
      <c r="B12960" s="4"/>
    </row>
    <row r="12961" spans="1:2" x14ac:dyDescent="0.15">
      <c r="A12961" s="4"/>
      <c r="B12961" s="4"/>
    </row>
    <row r="12962" spans="1:2" x14ac:dyDescent="0.15">
      <c r="A12962" s="4"/>
      <c r="B12962" s="4"/>
    </row>
    <row r="12963" spans="1:2" x14ac:dyDescent="0.15">
      <c r="A12963" s="4"/>
      <c r="B12963" s="4"/>
    </row>
    <row r="12964" spans="1:2" x14ac:dyDescent="0.15">
      <c r="A12964" s="4"/>
      <c r="B12964" s="4"/>
    </row>
    <row r="12965" spans="1:2" x14ac:dyDescent="0.15">
      <c r="A12965" s="4"/>
      <c r="B12965" s="4"/>
    </row>
    <row r="12966" spans="1:2" x14ac:dyDescent="0.15">
      <c r="A12966" s="4"/>
      <c r="B12966" s="4"/>
    </row>
    <row r="12967" spans="1:2" x14ac:dyDescent="0.15">
      <c r="A12967" s="4"/>
      <c r="B12967" s="4"/>
    </row>
    <row r="12968" spans="1:2" x14ac:dyDescent="0.15">
      <c r="A12968" s="4"/>
      <c r="B12968" s="4"/>
    </row>
    <row r="12969" spans="1:2" x14ac:dyDescent="0.15">
      <c r="A12969" s="4"/>
      <c r="B12969" s="4"/>
    </row>
    <row r="12970" spans="1:2" x14ac:dyDescent="0.15">
      <c r="A12970" s="4"/>
      <c r="B12970" s="4"/>
    </row>
    <row r="12971" spans="1:2" x14ac:dyDescent="0.15">
      <c r="A12971" s="4"/>
      <c r="B12971" s="4"/>
    </row>
    <row r="12972" spans="1:2" x14ac:dyDescent="0.15">
      <c r="A12972" s="4"/>
      <c r="B12972" s="4"/>
    </row>
    <row r="12973" spans="1:2" x14ac:dyDescent="0.15">
      <c r="A12973" s="4"/>
      <c r="B12973" s="4"/>
    </row>
    <row r="12974" spans="1:2" x14ac:dyDescent="0.15">
      <c r="A12974" s="4"/>
      <c r="B12974" s="4"/>
    </row>
    <row r="12975" spans="1:2" x14ac:dyDescent="0.15">
      <c r="A12975" s="4"/>
      <c r="B12975" s="4"/>
    </row>
    <row r="12976" spans="1:2" x14ac:dyDescent="0.15">
      <c r="A12976" s="4"/>
      <c r="B12976" s="4"/>
    </row>
    <row r="12977" spans="1:2" x14ac:dyDescent="0.15">
      <c r="A12977" s="4"/>
      <c r="B12977" s="4"/>
    </row>
    <row r="12978" spans="1:2" x14ac:dyDescent="0.15">
      <c r="A12978" s="4"/>
      <c r="B12978" s="4"/>
    </row>
    <row r="12979" spans="1:2" x14ac:dyDescent="0.15">
      <c r="A12979" s="4"/>
      <c r="B12979" s="4"/>
    </row>
    <row r="12980" spans="1:2" x14ac:dyDescent="0.15">
      <c r="A12980" s="4"/>
      <c r="B12980" s="4"/>
    </row>
    <row r="12981" spans="1:2" x14ac:dyDescent="0.15">
      <c r="A12981" s="4"/>
      <c r="B12981" s="4"/>
    </row>
    <row r="12982" spans="1:2" x14ac:dyDescent="0.15">
      <c r="A12982" s="4"/>
      <c r="B12982" s="4"/>
    </row>
    <row r="12983" spans="1:2" x14ac:dyDescent="0.15">
      <c r="A12983" s="4"/>
      <c r="B12983" s="4"/>
    </row>
    <row r="12984" spans="1:2" x14ac:dyDescent="0.15">
      <c r="A12984" s="4"/>
      <c r="B12984" s="4"/>
    </row>
    <row r="12985" spans="1:2" x14ac:dyDescent="0.15">
      <c r="A12985" s="4"/>
      <c r="B12985" s="4"/>
    </row>
    <row r="12986" spans="1:2" x14ac:dyDescent="0.15">
      <c r="A12986" s="4"/>
      <c r="B12986" s="4"/>
    </row>
    <row r="12987" spans="1:2" x14ac:dyDescent="0.15">
      <c r="A12987" s="4"/>
      <c r="B12987" s="4"/>
    </row>
    <row r="12988" spans="1:2" x14ac:dyDescent="0.15">
      <c r="A12988" s="4"/>
      <c r="B12988" s="4"/>
    </row>
    <row r="12989" spans="1:2" x14ac:dyDescent="0.15">
      <c r="A12989" s="4"/>
      <c r="B12989" s="4"/>
    </row>
    <row r="12990" spans="1:2" x14ac:dyDescent="0.15">
      <c r="A12990" s="4"/>
      <c r="B12990" s="4"/>
    </row>
    <row r="12991" spans="1:2" x14ac:dyDescent="0.15">
      <c r="A12991" s="4"/>
      <c r="B12991" s="4"/>
    </row>
    <row r="12992" spans="1:2" x14ac:dyDescent="0.15">
      <c r="A12992" s="4"/>
      <c r="B12992" s="4"/>
    </row>
    <row r="12993" spans="1:2" x14ac:dyDescent="0.15">
      <c r="A12993" s="4"/>
      <c r="B12993" s="4"/>
    </row>
    <row r="12994" spans="1:2" x14ac:dyDescent="0.15">
      <c r="A12994" s="4"/>
      <c r="B12994" s="4"/>
    </row>
    <row r="12995" spans="1:2" x14ac:dyDescent="0.15">
      <c r="A12995" s="4"/>
      <c r="B12995" s="4"/>
    </row>
    <row r="12996" spans="1:2" x14ac:dyDescent="0.15">
      <c r="A12996" s="4"/>
      <c r="B12996" s="4"/>
    </row>
    <row r="12997" spans="1:2" x14ac:dyDescent="0.15">
      <c r="A12997" s="4"/>
      <c r="B12997" s="4"/>
    </row>
    <row r="12998" spans="1:2" x14ac:dyDescent="0.15">
      <c r="A12998" s="4"/>
      <c r="B12998" s="4"/>
    </row>
    <row r="12999" spans="1:2" x14ac:dyDescent="0.15">
      <c r="A12999" s="4"/>
      <c r="B12999" s="4"/>
    </row>
    <row r="13000" spans="1:2" x14ac:dyDescent="0.15">
      <c r="A13000" s="4"/>
      <c r="B13000" s="4"/>
    </row>
    <row r="13001" spans="1:2" x14ac:dyDescent="0.15">
      <c r="A13001" s="4"/>
      <c r="B13001" s="4"/>
    </row>
    <row r="13002" spans="1:2" x14ac:dyDescent="0.15">
      <c r="A13002" s="4"/>
      <c r="B13002" s="4"/>
    </row>
    <row r="13003" spans="1:2" x14ac:dyDescent="0.15">
      <c r="A13003" s="4"/>
      <c r="B13003" s="4"/>
    </row>
    <row r="13004" spans="1:2" x14ac:dyDescent="0.15">
      <c r="A13004" s="4"/>
      <c r="B13004" s="4"/>
    </row>
    <row r="13005" spans="1:2" x14ac:dyDescent="0.15">
      <c r="A13005" s="4"/>
      <c r="B13005" s="4"/>
    </row>
    <row r="13006" spans="1:2" x14ac:dyDescent="0.15">
      <c r="A13006" s="4"/>
      <c r="B13006" s="4"/>
    </row>
    <row r="13007" spans="1:2" x14ac:dyDescent="0.15">
      <c r="A13007" s="4"/>
      <c r="B13007" s="4"/>
    </row>
    <row r="13008" spans="1:2" x14ac:dyDescent="0.15">
      <c r="A13008" s="4"/>
      <c r="B13008" s="4"/>
    </row>
    <row r="13009" spans="1:2" x14ac:dyDescent="0.15">
      <c r="A13009" s="4"/>
      <c r="B13009" s="4"/>
    </row>
    <row r="13010" spans="1:2" x14ac:dyDescent="0.15">
      <c r="A13010" s="4"/>
      <c r="B13010" s="4"/>
    </row>
    <row r="13011" spans="1:2" x14ac:dyDescent="0.15">
      <c r="A13011" s="4"/>
      <c r="B13011" s="4"/>
    </row>
    <row r="13012" spans="1:2" x14ac:dyDescent="0.15">
      <c r="A13012" s="4"/>
      <c r="B13012" s="4"/>
    </row>
    <row r="13013" spans="1:2" x14ac:dyDescent="0.15">
      <c r="A13013" s="4"/>
      <c r="B13013" s="4"/>
    </row>
    <row r="13014" spans="1:2" x14ac:dyDescent="0.15">
      <c r="A13014" s="4"/>
      <c r="B13014" s="4"/>
    </row>
    <row r="13015" spans="1:2" x14ac:dyDescent="0.15">
      <c r="A13015" s="4"/>
      <c r="B13015" s="4"/>
    </row>
    <row r="13016" spans="1:2" x14ac:dyDescent="0.15">
      <c r="A13016" s="4"/>
      <c r="B13016" s="4"/>
    </row>
    <row r="13017" spans="1:2" x14ac:dyDescent="0.15">
      <c r="A13017" s="4"/>
      <c r="B13017" s="4"/>
    </row>
    <row r="13018" spans="1:2" x14ac:dyDescent="0.15">
      <c r="A13018" s="4"/>
      <c r="B13018" s="4"/>
    </row>
    <row r="13019" spans="1:2" x14ac:dyDescent="0.15">
      <c r="A13019" s="4"/>
      <c r="B13019" s="4"/>
    </row>
    <row r="13020" spans="1:2" x14ac:dyDescent="0.15">
      <c r="A13020" s="4"/>
      <c r="B13020" s="4"/>
    </row>
    <row r="13021" spans="1:2" x14ac:dyDescent="0.15">
      <c r="A13021" s="4"/>
      <c r="B13021" s="4"/>
    </row>
    <row r="13022" spans="1:2" x14ac:dyDescent="0.15">
      <c r="A13022" s="4"/>
      <c r="B13022" s="4"/>
    </row>
    <row r="13023" spans="1:2" x14ac:dyDescent="0.15">
      <c r="A13023" s="4"/>
      <c r="B13023" s="4"/>
    </row>
    <row r="13024" spans="1:2" x14ac:dyDescent="0.15">
      <c r="A13024" s="4"/>
      <c r="B13024" s="4"/>
    </row>
    <row r="13025" spans="1:2" x14ac:dyDescent="0.15">
      <c r="A13025" s="4"/>
      <c r="B13025" s="4"/>
    </row>
    <row r="13026" spans="1:2" x14ac:dyDescent="0.15">
      <c r="A13026" s="4"/>
      <c r="B13026" s="4"/>
    </row>
    <row r="13027" spans="1:2" x14ac:dyDescent="0.15">
      <c r="A13027" s="4"/>
      <c r="B13027" s="4"/>
    </row>
    <row r="13028" spans="1:2" x14ac:dyDescent="0.15">
      <c r="A13028" s="4"/>
      <c r="B13028" s="4"/>
    </row>
    <row r="13029" spans="1:2" x14ac:dyDescent="0.15">
      <c r="A13029" s="4"/>
      <c r="B13029" s="4"/>
    </row>
    <row r="13030" spans="1:2" x14ac:dyDescent="0.15">
      <c r="A13030" s="4"/>
      <c r="B13030" s="4"/>
    </row>
    <row r="13031" spans="1:2" x14ac:dyDescent="0.15">
      <c r="A13031" s="4"/>
      <c r="B13031" s="4"/>
    </row>
    <row r="13032" spans="1:2" x14ac:dyDescent="0.15">
      <c r="A13032" s="4"/>
      <c r="B13032" s="4"/>
    </row>
    <row r="13033" spans="1:2" x14ac:dyDescent="0.15">
      <c r="A13033" s="4"/>
      <c r="B13033" s="4"/>
    </row>
    <row r="13034" spans="1:2" x14ac:dyDescent="0.15">
      <c r="A13034" s="4"/>
      <c r="B13034" s="4"/>
    </row>
    <row r="13035" spans="1:2" x14ac:dyDescent="0.15">
      <c r="A13035" s="4"/>
      <c r="B13035" s="4"/>
    </row>
    <row r="13036" spans="1:2" x14ac:dyDescent="0.15">
      <c r="A13036" s="4"/>
      <c r="B13036" s="4"/>
    </row>
    <row r="13037" spans="1:2" x14ac:dyDescent="0.15">
      <c r="A13037" s="4"/>
      <c r="B13037" s="4"/>
    </row>
    <row r="13038" spans="1:2" x14ac:dyDescent="0.15">
      <c r="A13038" s="4"/>
      <c r="B13038" s="4"/>
    </row>
    <row r="13039" spans="1:2" x14ac:dyDescent="0.15">
      <c r="A13039" s="4"/>
      <c r="B13039" s="4"/>
    </row>
    <row r="13040" spans="1:2" x14ac:dyDescent="0.15">
      <c r="A13040" s="4"/>
      <c r="B13040" s="4"/>
    </row>
    <row r="13041" spans="1:2" x14ac:dyDescent="0.15">
      <c r="A13041" s="4"/>
      <c r="B13041" s="4"/>
    </row>
    <row r="13042" spans="1:2" x14ac:dyDescent="0.15">
      <c r="A13042" s="4"/>
      <c r="B13042" s="4"/>
    </row>
    <row r="13043" spans="1:2" x14ac:dyDescent="0.15">
      <c r="A13043" s="4"/>
      <c r="B13043" s="4"/>
    </row>
    <row r="13044" spans="1:2" x14ac:dyDescent="0.15">
      <c r="A13044" s="4"/>
      <c r="B13044" s="4"/>
    </row>
    <row r="13045" spans="1:2" x14ac:dyDescent="0.15">
      <c r="A13045" s="4"/>
      <c r="B13045" s="4"/>
    </row>
    <row r="13046" spans="1:2" x14ac:dyDescent="0.15">
      <c r="A13046" s="4"/>
      <c r="B13046" s="4"/>
    </row>
    <row r="13047" spans="1:2" x14ac:dyDescent="0.15">
      <c r="A13047" s="4"/>
      <c r="B13047" s="4"/>
    </row>
    <row r="13048" spans="1:2" x14ac:dyDescent="0.15">
      <c r="A13048" s="4"/>
      <c r="B13048" s="4"/>
    </row>
    <row r="13049" spans="1:2" x14ac:dyDescent="0.15">
      <c r="A13049" s="4"/>
      <c r="B13049" s="4"/>
    </row>
    <row r="13050" spans="1:2" x14ac:dyDescent="0.15">
      <c r="A13050" s="4"/>
      <c r="B13050" s="4"/>
    </row>
    <row r="13051" spans="1:2" x14ac:dyDescent="0.15">
      <c r="A13051" s="4"/>
      <c r="B13051" s="4"/>
    </row>
    <row r="13052" spans="1:2" x14ac:dyDescent="0.15">
      <c r="A13052" s="4"/>
      <c r="B13052" s="4"/>
    </row>
    <row r="13053" spans="1:2" x14ac:dyDescent="0.15">
      <c r="A13053" s="4"/>
      <c r="B13053" s="4"/>
    </row>
    <row r="13054" spans="1:2" x14ac:dyDescent="0.15">
      <c r="A13054" s="4"/>
      <c r="B13054" s="4"/>
    </row>
    <row r="13055" spans="1:2" x14ac:dyDescent="0.15">
      <c r="A13055" s="4"/>
      <c r="B13055" s="4"/>
    </row>
    <row r="13056" spans="1:2" x14ac:dyDescent="0.15">
      <c r="A13056" s="4"/>
      <c r="B13056" s="4"/>
    </row>
    <row r="13057" spans="1:2" x14ac:dyDescent="0.15">
      <c r="A13057" s="4"/>
      <c r="B13057" s="4"/>
    </row>
    <row r="13058" spans="1:2" x14ac:dyDescent="0.15">
      <c r="A13058" s="4"/>
      <c r="B13058" s="4"/>
    </row>
    <row r="13059" spans="1:2" x14ac:dyDescent="0.15">
      <c r="A13059" s="4"/>
      <c r="B13059" s="4"/>
    </row>
    <row r="13060" spans="1:2" x14ac:dyDescent="0.15">
      <c r="A13060" s="4"/>
      <c r="B13060" s="4"/>
    </row>
    <row r="13061" spans="1:2" x14ac:dyDescent="0.15">
      <c r="A13061" s="4"/>
      <c r="B13061" s="4"/>
    </row>
    <row r="13062" spans="1:2" x14ac:dyDescent="0.15">
      <c r="A13062" s="4"/>
      <c r="B13062" s="4"/>
    </row>
    <row r="13063" spans="1:2" x14ac:dyDescent="0.15">
      <c r="A13063" s="4"/>
      <c r="B13063" s="4"/>
    </row>
    <row r="13064" spans="1:2" x14ac:dyDescent="0.15">
      <c r="A13064" s="4"/>
      <c r="B13064" s="4"/>
    </row>
    <row r="13065" spans="1:2" x14ac:dyDescent="0.15">
      <c r="A13065" s="4"/>
      <c r="B13065" s="4"/>
    </row>
    <row r="13066" spans="1:2" x14ac:dyDescent="0.15">
      <c r="A13066" s="4"/>
      <c r="B13066" s="4"/>
    </row>
    <row r="13067" spans="1:2" x14ac:dyDescent="0.15">
      <c r="A13067" s="4"/>
      <c r="B13067" s="4"/>
    </row>
    <row r="13068" spans="1:2" x14ac:dyDescent="0.15">
      <c r="A13068" s="4"/>
      <c r="B13068" s="4"/>
    </row>
    <row r="13069" spans="1:2" x14ac:dyDescent="0.15">
      <c r="A13069" s="4"/>
      <c r="B13069" s="4"/>
    </row>
    <row r="13070" spans="1:2" x14ac:dyDescent="0.15">
      <c r="A13070" s="4"/>
      <c r="B13070" s="4"/>
    </row>
    <row r="13071" spans="1:2" x14ac:dyDescent="0.15">
      <c r="A13071" s="4"/>
      <c r="B13071" s="4"/>
    </row>
    <row r="13072" spans="1:2" x14ac:dyDescent="0.15">
      <c r="A13072" s="4"/>
      <c r="B13072" s="4"/>
    </row>
    <row r="13073" spans="1:2" x14ac:dyDescent="0.15">
      <c r="A13073" s="4"/>
      <c r="B13073" s="4"/>
    </row>
    <row r="13074" spans="1:2" x14ac:dyDescent="0.15">
      <c r="A13074" s="4"/>
      <c r="B13074" s="4"/>
    </row>
    <row r="13075" spans="1:2" x14ac:dyDescent="0.15">
      <c r="A13075" s="4"/>
      <c r="B13075" s="4"/>
    </row>
    <row r="13076" spans="1:2" x14ac:dyDescent="0.15">
      <c r="A13076" s="4"/>
      <c r="B13076" s="4"/>
    </row>
    <row r="13077" spans="1:2" x14ac:dyDescent="0.15">
      <c r="A13077" s="4"/>
      <c r="B13077" s="4"/>
    </row>
    <row r="13078" spans="1:2" x14ac:dyDescent="0.15">
      <c r="A13078" s="4"/>
      <c r="B13078" s="4"/>
    </row>
    <row r="13079" spans="1:2" x14ac:dyDescent="0.15">
      <c r="A13079" s="4"/>
      <c r="B13079" s="4"/>
    </row>
    <row r="13080" spans="1:2" x14ac:dyDescent="0.15">
      <c r="A13080" s="4"/>
      <c r="B13080" s="4"/>
    </row>
    <row r="13081" spans="1:2" x14ac:dyDescent="0.15">
      <c r="A13081" s="4"/>
      <c r="B13081" s="4"/>
    </row>
    <row r="13082" spans="1:2" x14ac:dyDescent="0.15">
      <c r="A13082" s="4"/>
      <c r="B13082" s="4"/>
    </row>
    <row r="13083" spans="1:2" x14ac:dyDescent="0.15">
      <c r="A13083" s="4"/>
      <c r="B13083" s="4"/>
    </row>
    <row r="13084" spans="1:2" x14ac:dyDescent="0.15">
      <c r="A13084" s="4"/>
      <c r="B13084" s="4"/>
    </row>
    <row r="13085" spans="1:2" x14ac:dyDescent="0.15">
      <c r="A13085" s="4"/>
      <c r="B13085" s="4"/>
    </row>
    <row r="13086" spans="1:2" x14ac:dyDescent="0.15">
      <c r="A13086" s="4"/>
      <c r="B13086" s="4"/>
    </row>
    <row r="13087" spans="1:2" x14ac:dyDescent="0.15">
      <c r="A13087" s="4"/>
      <c r="B13087" s="4"/>
    </row>
    <row r="13088" spans="1:2" x14ac:dyDescent="0.15">
      <c r="A13088" s="4"/>
      <c r="B13088" s="4"/>
    </row>
    <row r="13089" spans="1:2" x14ac:dyDescent="0.15">
      <c r="A13089" s="4"/>
      <c r="B13089" s="4"/>
    </row>
    <row r="13090" spans="1:2" x14ac:dyDescent="0.15">
      <c r="A13090" s="4"/>
      <c r="B13090" s="4"/>
    </row>
    <row r="13091" spans="1:2" x14ac:dyDescent="0.15">
      <c r="A13091" s="4"/>
      <c r="B13091" s="4"/>
    </row>
    <row r="13092" spans="1:2" x14ac:dyDescent="0.15">
      <c r="A13092" s="4"/>
      <c r="B13092" s="4"/>
    </row>
    <row r="13093" spans="1:2" x14ac:dyDescent="0.15">
      <c r="A13093" s="4"/>
      <c r="B13093" s="4"/>
    </row>
    <row r="13094" spans="1:2" x14ac:dyDescent="0.15">
      <c r="A13094" s="4"/>
      <c r="B13094" s="4"/>
    </row>
    <row r="13095" spans="1:2" x14ac:dyDescent="0.15">
      <c r="A13095" s="4"/>
      <c r="B13095" s="4"/>
    </row>
    <row r="13096" spans="1:2" x14ac:dyDescent="0.15">
      <c r="A13096" s="4"/>
      <c r="B13096" s="4"/>
    </row>
    <row r="13097" spans="1:2" x14ac:dyDescent="0.15">
      <c r="A13097" s="4"/>
      <c r="B13097" s="4"/>
    </row>
    <row r="13098" spans="1:2" x14ac:dyDescent="0.15">
      <c r="A13098" s="4"/>
      <c r="B13098" s="4"/>
    </row>
    <row r="13099" spans="1:2" x14ac:dyDescent="0.15">
      <c r="A13099" s="4"/>
      <c r="B13099" s="4"/>
    </row>
    <row r="13100" spans="1:2" x14ac:dyDescent="0.15">
      <c r="A13100" s="4"/>
      <c r="B13100" s="4"/>
    </row>
    <row r="13101" spans="1:2" x14ac:dyDescent="0.15">
      <c r="A13101" s="4"/>
      <c r="B13101" s="4"/>
    </row>
    <row r="13102" spans="1:2" x14ac:dyDescent="0.15">
      <c r="A13102" s="4"/>
      <c r="B13102" s="4"/>
    </row>
    <row r="13103" spans="1:2" x14ac:dyDescent="0.15">
      <c r="A13103" s="4"/>
      <c r="B13103" s="4"/>
    </row>
    <row r="13104" spans="1:2" x14ac:dyDescent="0.15">
      <c r="A13104" s="4"/>
      <c r="B13104" s="4"/>
    </row>
    <row r="13105" spans="1:2" x14ac:dyDescent="0.15">
      <c r="A13105" s="4"/>
      <c r="B13105" s="4"/>
    </row>
    <row r="13106" spans="1:2" x14ac:dyDescent="0.15">
      <c r="A13106" s="4"/>
      <c r="B13106" s="4"/>
    </row>
    <row r="13107" spans="1:2" x14ac:dyDescent="0.15">
      <c r="A13107" s="4"/>
      <c r="B13107" s="4"/>
    </row>
    <row r="13108" spans="1:2" x14ac:dyDescent="0.15">
      <c r="A13108" s="4"/>
      <c r="B13108" s="4"/>
    </row>
    <row r="13109" spans="1:2" x14ac:dyDescent="0.15">
      <c r="A13109" s="4"/>
      <c r="B13109" s="4"/>
    </row>
    <row r="13110" spans="1:2" x14ac:dyDescent="0.15">
      <c r="A13110" s="4"/>
      <c r="B13110" s="4"/>
    </row>
    <row r="13111" spans="1:2" x14ac:dyDescent="0.15">
      <c r="A13111" s="4"/>
      <c r="B13111" s="4"/>
    </row>
    <row r="13112" spans="1:2" x14ac:dyDescent="0.15">
      <c r="A13112" s="4"/>
      <c r="B13112" s="4"/>
    </row>
    <row r="13113" spans="1:2" x14ac:dyDescent="0.15">
      <c r="A13113" s="4"/>
      <c r="B13113" s="4"/>
    </row>
    <row r="13114" spans="1:2" x14ac:dyDescent="0.15">
      <c r="A13114" s="4"/>
      <c r="B13114" s="4"/>
    </row>
    <row r="13115" spans="1:2" x14ac:dyDescent="0.15">
      <c r="A13115" s="4"/>
      <c r="B13115" s="4"/>
    </row>
    <row r="13116" spans="1:2" x14ac:dyDescent="0.15">
      <c r="A13116" s="4"/>
      <c r="B13116" s="4"/>
    </row>
    <row r="13117" spans="1:2" x14ac:dyDescent="0.15">
      <c r="A13117" s="4"/>
      <c r="B13117" s="4"/>
    </row>
    <row r="13118" spans="1:2" x14ac:dyDescent="0.15">
      <c r="A13118" s="4"/>
      <c r="B13118" s="4"/>
    </row>
    <row r="13119" spans="1:2" x14ac:dyDescent="0.15">
      <c r="A13119" s="4"/>
      <c r="B13119" s="4"/>
    </row>
    <row r="13120" spans="1:2" x14ac:dyDescent="0.15">
      <c r="A13120" s="4"/>
      <c r="B13120" s="4"/>
    </row>
    <row r="13121" spans="1:2" x14ac:dyDescent="0.15">
      <c r="A13121" s="4"/>
      <c r="B13121" s="4"/>
    </row>
    <row r="13122" spans="1:2" x14ac:dyDescent="0.15">
      <c r="A13122" s="4"/>
      <c r="B13122" s="4"/>
    </row>
    <row r="13123" spans="1:2" x14ac:dyDescent="0.15">
      <c r="A13123" s="4"/>
      <c r="B13123" s="4"/>
    </row>
    <row r="13124" spans="1:2" x14ac:dyDescent="0.15">
      <c r="A13124" s="4"/>
      <c r="B13124" s="4"/>
    </row>
    <row r="13125" spans="1:2" x14ac:dyDescent="0.15">
      <c r="A13125" s="4"/>
      <c r="B13125" s="4"/>
    </row>
    <row r="13126" spans="1:2" x14ac:dyDescent="0.15">
      <c r="A13126" s="4"/>
      <c r="B13126" s="4"/>
    </row>
    <row r="13127" spans="1:2" x14ac:dyDescent="0.15">
      <c r="A13127" s="4"/>
      <c r="B13127" s="4"/>
    </row>
    <row r="13128" spans="1:2" x14ac:dyDescent="0.15">
      <c r="A13128" s="4"/>
      <c r="B13128" s="4"/>
    </row>
    <row r="13129" spans="1:2" x14ac:dyDescent="0.15">
      <c r="A13129" s="4"/>
      <c r="B13129" s="4"/>
    </row>
    <row r="13130" spans="1:2" x14ac:dyDescent="0.15">
      <c r="A13130" s="4"/>
      <c r="B13130" s="4"/>
    </row>
    <row r="13131" spans="1:2" x14ac:dyDescent="0.15">
      <c r="A13131" s="4"/>
      <c r="B13131" s="4"/>
    </row>
    <row r="13132" spans="1:2" x14ac:dyDescent="0.15">
      <c r="A13132" s="4"/>
      <c r="B13132" s="4"/>
    </row>
    <row r="13133" spans="1:2" x14ac:dyDescent="0.15">
      <c r="A13133" s="4"/>
      <c r="B13133" s="4"/>
    </row>
    <row r="13134" spans="1:2" x14ac:dyDescent="0.15">
      <c r="A13134" s="4"/>
      <c r="B13134" s="4"/>
    </row>
    <row r="13135" spans="1:2" x14ac:dyDescent="0.15">
      <c r="A13135" s="4"/>
      <c r="B13135" s="4"/>
    </row>
    <row r="13136" spans="1:2" x14ac:dyDescent="0.15">
      <c r="A13136" s="4"/>
      <c r="B13136" s="4"/>
    </row>
    <row r="13137" spans="1:2" x14ac:dyDescent="0.15">
      <c r="A13137" s="4"/>
      <c r="B13137" s="4"/>
    </row>
    <row r="13138" spans="1:2" x14ac:dyDescent="0.15">
      <c r="A13138" s="4"/>
      <c r="B13138" s="4"/>
    </row>
    <row r="13139" spans="1:2" x14ac:dyDescent="0.15">
      <c r="A13139" s="4"/>
      <c r="B13139" s="4"/>
    </row>
    <row r="13140" spans="1:2" x14ac:dyDescent="0.15">
      <c r="A13140" s="4"/>
      <c r="B13140" s="4"/>
    </row>
    <row r="13141" spans="1:2" x14ac:dyDescent="0.15">
      <c r="A13141" s="4"/>
      <c r="B13141" s="4"/>
    </row>
    <row r="13142" spans="1:2" x14ac:dyDescent="0.15">
      <c r="A13142" s="4"/>
      <c r="B13142" s="4"/>
    </row>
    <row r="13143" spans="1:2" x14ac:dyDescent="0.15">
      <c r="A13143" s="4"/>
      <c r="B13143" s="4"/>
    </row>
    <row r="13144" spans="1:2" x14ac:dyDescent="0.15">
      <c r="A13144" s="4"/>
      <c r="B13144" s="4"/>
    </row>
    <row r="13145" spans="1:2" x14ac:dyDescent="0.15">
      <c r="A13145" s="4"/>
      <c r="B13145" s="4"/>
    </row>
    <row r="13146" spans="1:2" x14ac:dyDescent="0.15">
      <c r="A13146" s="4"/>
      <c r="B13146" s="4"/>
    </row>
    <row r="13147" spans="1:2" x14ac:dyDescent="0.15">
      <c r="A13147" s="4"/>
      <c r="B13147" s="4"/>
    </row>
    <row r="13148" spans="1:2" x14ac:dyDescent="0.15">
      <c r="A13148" s="4"/>
      <c r="B13148" s="4"/>
    </row>
    <row r="13149" spans="1:2" x14ac:dyDescent="0.15">
      <c r="A13149" s="4"/>
      <c r="B13149" s="4"/>
    </row>
    <row r="13150" spans="1:2" x14ac:dyDescent="0.15">
      <c r="A13150" s="4"/>
      <c r="B13150" s="4"/>
    </row>
    <row r="13151" spans="1:2" x14ac:dyDescent="0.15">
      <c r="A13151" s="4"/>
      <c r="B13151" s="4"/>
    </row>
    <row r="13152" spans="1:2" x14ac:dyDescent="0.15">
      <c r="A13152" s="4"/>
      <c r="B13152" s="4"/>
    </row>
    <row r="13153" spans="1:2" x14ac:dyDescent="0.15">
      <c r="A13153" s="4"/>
      <c r="B13153" s="4"/>
    </row>
    <row r="13154" spans="1:2" x14ac:dyDescent="0.15">
      <c r="A13154" s="4"/>
      <c r="B13154" s="4"/>
    </row>
    <row r="13155" spans="1:2" x14ac:dyDescent="0.15">
      <c r="A13155" s="4"/>
      <c r="B13155" s="4"/>
    </row>
    <row r="13156" spans="1:2" x14ac:dyDescent="0.15">
      <c r="A13156" s="4"/>
      <c r="B13156" s="4"/>
    </row>
    <row r="13157" spans="1:2" x14ac:dyDescent="0.15">
      <c r="A13157" s="4"/>
      <c r="B13157" s="4"/>
    </row>
    <row r="13158" spans="1:2" x14ac:dyDescent="0.15">
      <c r="A13158" s="4"/>
      <c r="B13158" s="4"/>
    </row>
    <row r="13159" spans="1:2" x14ac:dyDescent="0.15">
      <c r="A13159" s="4"/>
      <c r="B13159" s="4"/>
    </row>
    <row r="13160" spans="1:2" x14ac:dyDescent="0.15">
      <c r="A13160" s="4"/>
      <c r="B13160" s="4"/>
    </row>
    <row r="13161" spans="1:2" x14ac:dyDescent="0.15">
      <c r="A13161" s="4"/>
      <c r="B13161" s="4"/>
    </row>
    <row r="13162" spans="1:2" x14ac:dyDescent="0.15">
      <c r="A13162" s="4"/>
      <c r="B13162" s="4"/>
    </row>
    <row r="13163" spans="1:2" x14ac:dyDescent="0.15">
      <c r="A13163" s="4"/>
      <c r="B13163" s="4"/>
    </row>
    <row r="13164" spans="1:2" x14ac:dyDescent="0.15">
      <c r="A13164" s="4"/>
      <c r="B13164" s="4"/>
    </row>
    <row r="13165" spans="1:2" x14ac:dyDescent="0.15">
      <c r="A13165" s="4"/>
      <c r="B13165" s="4"/>
    </row>
    <row r="13166" spans="1:2" x14ac:dyDescent="0.15">
      <c r="A13166" s="4"/>
      <c r="B13166" s="4"/>
    </row>
    <row r="13167" spans="1:2" x14ac:dyDescent="0.15">
      <c r="A13167" s="4"/>
      <c r="B13167" s="4"/>
    </row>
    <row r="13168" spans="1:2" x14ac:dyDescent="0.15">
      <c r="A13168" s="4"/>
      <c r="B13168" s="4"/>
    </row>
    <row r="13169" spans="1:2" x14ac:dyDescent="0.15">
      <c r="A13169" s="4"/>
      <c r="B13169" s="4"/>
    </row>
    <row r="13170" spans="1:2" x14ac:dyDescent="0.15">
      <c r="A13170" s="4"/>
      <c r="B13170" s="4"/>
    </row>
    <row r="13171" spans="1:2" x14ac:dyDescent="0.15">
      <c r="A13171" s="4"/>
      <c r="B13171" s="4"/>
    </row>
    <row r="13172" spans="1:2" x14ac:dyDescent="0.15">
      <c r="A13172" s="4"/>
      <c r="B13172" s="4"/>
    </row>
    <row r="13173" spans="1:2" x14ac:dyDescent="0.15">
      <c r="A13173" s="4"/>
      <c r="B13173" s="4"/>
    </row>
    <row r="13174" spans="1:2" x14ac:dyDescent="0.15">
      <c r="A13174" s="4"/>
      <c r="B13174" s="4"/>
    </row>
    <row r="13175" spans="1:2" x14ac:dyDescent="0.15">
      <c r="A13175" s="4"/>
      <c r="B13175" s="4"/>
    </row>
    <row r="13176" spans="1:2" x14ac:dyDescent="0.15">
      <c r="A13176" s="4"/>
      <c r="B13176" s="4"/>
    </row>
    <row r="13177" spans="1:2" x14ac:dyDescent="0.15">
      <c r="A13177" s="4"/>
      <c r="B13177" s="4"/>
    </row>
    <row r="13178" spans="1:2" x14ac:dyDescent="0.15">
      <c r="A13178" s="4"/>
      <c r="B13178" s="4"/>
    </row>
    <row r="13179" spans="1:2" x14ac:dyDescent="0.15">
      <c r="A13179" s="4"/>
      <c r="B13179" s="4"/>
    </row>
    <row r="13180" spans="1:2" x14ac:dyDescent="0.15">
      <c r="A13180" s="4"/>
      <c r="B13180" s="4"/>
    </row>
    <row r="13181" spans="1:2" x14ac:dyDescent="0.15">
      <c r="A13181" s="4"/>
      <c r="B13181" s="4"/>
    </row>
    <row r="13182" spans="1:2" x14ac:dyDescent="0.15">
      <c r="A13182" s="4"/>
      <c r="B13182" s="4"/>
    </row>
    <row r="13183" spans="1:2" x14ac:dyDescent="0.15">
      <c r="A13183" s="4"/>
      <c r="B13183" s="4"/>
    </row>
    <row r="13184" spans="1:2" x14ac:dyDescent="0.15">
      <c r="A13184" s="4"/>
      <c r="B13184" s="4"/>
    </row>
    <row r="13185" spans="1:2" x14ac:dyDescent="0.15">
      <c r="A13185" s="4"/>
      <c r="B13185" s="4"/>
    </row>
    <row r="13186" spans="1:2" x14ac:dyDescent="0.15">
      <c r="A13186" s="4"/>
      <c r="B13186" s="4"/>
    </row>
    <row r="13187" spans="1:2" x14ac:dyDescent="0.15">
      <c r="A13187" s="4"/>
      <c r="B13187" s="4"/>
    </row>
    <row r="13188" spans="1:2" x14ac:dyDescent="0.15">
      <c r="A13188" s="4"/>
      <c r="B13188" s="4"/>
    </row>
    <row r="13189" spans="1:2" x14ac:dyDescent="0.15">
      <c r="A13189" s="4"/>
      <c r="B13189" s="4"/>
    </row>
    <row r="13190" spans="1:2" x14ac:dyDescent="0.15">
      <c r="A13190" s="4"/>
      <c r="B13190" s="4"/>
    </row>
    <row r="13191" spans="1:2" x14ac:dyDescent="0.15">
      <c r="A13191" s="4"/>
      <c r="B13191" s="4"/>
    </row>
    <row r="13192" spans="1:2" x14ac:dyDescent="0.15">
      <c r="A13192" s="4"/>
      <c r="B13192" s="4"/>
    </row>
    <row r="13193" spans="1:2" x14ac:dyDescent="0.15">
      <c r="A13193" s="4"/>
      <c r="B13193" s="4"/>
    </row>
    <row r="13194" spans="1:2" x14ac:dyDescent="0.15">
      <c r="A13194" s="4"/>
      <c r="B13194" s="4"/>
    </row>
    <row r="13195" spans="1:2" x14ac:dyDescent="0.15">
      <c r="A13195" s="4"/>
      <c r="B13195" s="4"/>
    </row>
    <row r="13196" spans="1:2" x14ac:dyDescent="0.15">
      <c r="A13196" s="4"/>
      <c r="B13196" s="4"/>
    </row>
    <row r="13197" spans="1:2" x14ac:dyDescent="0.15">
      <c r="A13197" s="4"/>
      <c r="B13197" s="4"/>
    </row>
    <row r="13198" spans="1:2" x14ac:dyDescent="0.15">
      <c r="A13198" s="4"/>
      <c r="B13198" s="4"/>
    </row>
    <row r="13199" spans="1:2" x14ac:dyDescent="0.15">
      <c r="A13199" s="4"/>
      <c r="B13199" s="4"/>
    </row>
    <row r="13200" spans="1:2" x14ac:dyDescent="0.15">
      <c r="A13200" s="4"/>
      <c r="B13200" s="4"/>
    </row>
    <row r="13201" spans="1:2" x14ac:dyDescent="0.15">
      <c r="A13201" s="4"/>
      <c r="B13201" s="4"/>
    </row>
    <row r="13202" spans="1:2" x14ac:dyDescent="0.15">
      <c r="A13202" s="4"/>
      <c r="B13202" s="4"/>
    </row>
    <row r="13203" spans="1:2" x14ac:dyDescent="0.15">
      <c r="A13203" s="4"/>
      <c r="B13203" s="4"/>
    </row>
    <row r="13204" spans="1:2" x14ac:dyDescent="0.15">
      <c r="A13204" s="4"/>
      <c r="B13204" s="4"/>
    </row>
    <row r="13205" spans="1:2" x14ac:dyDescent="0.15">
      <c r="A13205" s="4"/>
      <c r="B13205" s="4"/>
    </row>
    <row r="13206" spans="1:2" x14ac:dyDescent="0.15">
      <c r="A13206" s="4"/>
      <c r="B13206" s="4"/>
    </row>
    <row r="13207" spans="1:2" x14ac:dyDescent="0.15">
      <c r="A13207" s="4"/>
      <c r="B13207" s="4"/>
    </row>
    <row r="13208" spans="1:2" x14ac:dyDescent="0.15">
      <c r="A13208" s="4"/>
      <c r="B13208" s="4"/>
    </row>
    <row r="13209" spans="1:2" x14ac:dyDescent="0.15">
      <c r="A13209" s="4"/>
      <c r="B13209" s="4"/>
    </row>
    <row r="13210" spans="1:2" x14ac:dyDescent="0.15">
      <c r="A13210" s="4"/>
      <c r="B13210" s="4"/>
    </row>
    <row r="13211" spans="1:2" x14ac:dyDescent="0.15">
      <c r="A13211" s="4"/>
      <c r="B13211" s="4"/>
    </row>
    <row r="13212" spans="1:2" x14ac:dyDescent="0.15">
      <c r="A13212" s="4"/>
      <c r="B13212" s="4"/>
    </row>
    <row r="13213" spans="1:2" x14ac:dyDescent="0.15">
      <c r="A13213" s="4"/>
      <c r="B13213" s="4"/>
    </row>
    <row r="13214" spans="1:2" x14ac:dyDescent="0.15">
      <c r="A13214" s="4"/>
      <c r="B13214" s="4"/>
    </row>
    <row r="13215" spans="1:2" x14ac:dyDescent="0.15">
      <c r="A13215" s="4"/>
      <c r="B13215" s="4"/>
    </row>
    <row r="13216" spans="1:2" x14ac:dyDescent="0.15">
      <c r="A13216" s="4"/>
      <c r="B13216" s="4"/>
    </row>
    <row r="13217" spans="1:2" x14ac:dyDescent="0.15">
      <c r="A13217" s="4"/>
      <c r="B13217" s="4"/>
    </row>
    <row r="13218" spans="1:2" x14ac:dyDescent="0.15">
      <c r="A13218" s="4"/>
      <c r="B13218" s="4"/>
    </row>
    <row r="13219" spans="1:2" x14ac:dyDescent="0.15">
      <c r="A13219" s="4"/>
      <c r="B13219" s="4"/>
    </row>
    <row r="13220" spans="1:2" x14ac:dyDescent="0.15">
      <c r="A13220" s="4"/>
      <c r="B13220" s="4"/>
    </row>
    <row r="13221" spans="1:2" x14ac:dyDescent="0.15">
      <c r="A13221" s="4"/>
      <c r="B13221" s="4"/>
    </row>
    <row r="13222" spans="1:2" x14ac:dyDescent="0.15">
      <c r="A13222" s="4"/>
      <c r="B13222" s="4"/>
    </row>
    <row r="13223" spans="1:2" x14ac:dyDescent="0.15">
      <c r="A13223" s="4"/>
      <c r="B13223" s="4"/>
    </row>
    <row r="13224" spans="1:2" x14ac:dyDescent="0.15">
      <c r="A13224" s="4"/>
      <c r="B13224" s="4"/>
    </row>
    <row r="13225" spans="1:2" x14ac:dyDescent="0.15">
      <c r="A13225" s="4"/>
      <c r="B13225" s="4"/>
    </row>
    <row r="13226" spans="1:2" x14ac:dyDescent="0.15">
      <c r="A13226" s="4"/>
      <c r="B13226" s="4"/>
    </row>
    <row r="13227" spans="1:2" x14ac:dyDescent="0.15">
      <c r="A13227" s="4"/>
      <c r="B13227" s="4"/>
    </row>
    <row r="13228" spans="1:2" x14ac:dyDescent="0.15">
      <c r="A13228" s="4"/>
      <c r="B13228" s="4"/>
    </row>
    <row r="13229" spans="1:2" x14ac:dyDescent="0.15">
      <c r="A13229" s="4"/>
      <c r="B13229" s="4"/>
    </row>
    <row r="13230" spans="1:2" x14ac:dyDescent="0.15">
      <c r="A13230" s="4"/>
      <c r="B13230" s="4"/>
    </row>
    <row r="13231" spans="1:2" x14ac:dyDescent="0.15">
      <c r="A13231" s="4"/>
      <c r="B13231" s="4"/>
    </row>
    <row r="13232" spans="1:2" x14ac:dyDescent="0.15">
      <c r="A13232" s="4"/>
      <c r="B13232" s="4"/>
    </row>
    <row r="13233" spans="1:2" x14ac:dyDescent="0.15">
      <c r="A13233" s="4"/>
      <c r="B13233" s="4"/>
    </row>
    <row r="13234" spans="1:2" x14ac:dyDescent="0.15">
      <c r="A13234" s="4"/>
      <c r="B13234" s="4"/>
    </row>
    <row r="13235" spans="1:2" x14ac:dyDescent="0.15">
      <c r="A13235" s="4"/>
      <c r="B13235" s="4"/>
    </row>
    <row r="13236" spans="1:2" x14ac:dyDescent="0.15">
      <c r="A13236" s="4"/>
      <c r="B13236" s="4"/>
    </row>
    <row r="13237" spans="1:2" x14ac:dyDescent="0.15">
      <c r="A13237" s="4"/>
      <c r="B13237" s="4"/>
    </row>
    <row r="13238" spans="1:2" x14ac:dyDescent="0.15">
      <c r="A13238" s="4"/>
      <c r="B13238" s="4"/>
    </row>
    <row r="13239" spans="1:2" x14ac:dyDescent="0.15">
      <c r="A13239" s="4"/>
      <c r="B13239" s="4"/>
    </row>
    <row r="13240" spans="1:2" x14ac:dyDescent="0.15">
      <c r="A13240" s="4"/>
      <c r="B13240" s="4"/>
    </row>
    <row r="13241" spans="1:2" x14ac:dyDescent="0.15">
      <c r="A13241" s="4"/>
      <c r="B13241" s="4"/>
    </row>
    <row r="13242" spans="1:2" x14ac:dyDescent="0.15">
      <c r="A13242" s="4"/>
      <c r="B13242" s="4"/>
    </row>
    <row r="13243" spans="1:2" x14ac:dyDescent="0.15">
      <c r="A13243" s="4"/>
      <c r="B13243" s="4"/>
    </row>
    <row r="13244" spans="1:2" x14ac:dyDescent="0.15">
      <c r="A13244" s="4"/>
      <c r="B13244" s="4"/>
    </row>
    <row r="13245" spans="1:2" x14ac:dyDescent="0.15">
      <c r="A13245" s="4"/>
      <c r="B13245" s="4"/>
    </row>
    <row r="13246" spans="1:2" x14ac:dyDescent="0.15">
      <c r="A13246" s="4"/>
      <c r="B13246" s="4"/>
    </row>
    <row r="13247" spans="1:2" x14ac:dyDescent="0.15">
      <c r="A13247" s="4"/>
      <c r="B13247" s="4"/>
    </row>
    <row r="13248" spans="1:2" x14ac:dyDescent="0.15">
      <c r="A13248" s="4"/>
      <c r="B13248" s="4"/>
    </row>
    <row r="13249" spans="1:2" x14ac:dyDescent="0.15">
      <c r="A13249" s="4"/>
      <c r="B13249" s="4"/>
    </row>
    <row r="13250" spans="1:2" x14ac:dyDescent="0.15">
      <c r="A13250" s="4"/>
      <c r="B13250" s="4"/>
    </row>
    <row r="13251" spans="1:2" x14ac:dyDescent="0.15">
      <c r="A13251" s="4"/>
      <c r="B13251" s="4"/>
    </row>
    <row r="13252" spans="1:2" x14ac:dyDescent="0.15">
      <c r="A13252" s="4"/>
      <c r="B13252" s="4"/>
    </row>
    <row r="13253" spans="1:2" x14ac:dyDescent="0.15">
      <c r="A13253" s="4"/>
      <c r="B13253" s="4"/>
    </row>
    <row r="13254" spans="1:2" x14ac:dyDescent="0.15">
      <c r="A13254" s="4"/>
      <c r="B13254" s="4"/>
    </row>
    <row r="13255" spans="1:2" x14ac:dyDescent="0.15">
      <c r="A13255" s="4"/>
      <c r="B13255" s="4"/>
    </row>
    <row r="13256" spans="1:2" x14ac:dyDescent="0.15">
      <c r="A13256" s="4"/>
      <c r="B13256" s="4"/>
    </row>
    <row r="13257" spans="1:2" x14ac:dyDescent="0.15">
      <c r="A13257" s="4"/>
      <c r="B13257" s="4"/>
    </row>
    <row r="13258" spans="1:2" x14ac:dyDescent="0.15">
      <c r="A13258" s="4"/>
      <c r="B13258" s="4"/>
    </row>
    <row r="13259" spans="1:2" x14ac:dyDescent="0.15">
      <c r="A13259" s="4"/>
      <c r="B13259" s="4"/>
    </row>
    <row r="13260" spans="1:2" x14ac:dyDescent="0.15">
      <c r="A13260" s="4"/>
      <c r="B13260" s="4"/>
    </row>
    <row r="13261" spans="1:2" x14ac:dyDescent="0.15">
      <c r="A13261" s="4"/>
      <c r="B13261" s="4"/>
    </row>
    <row r="13262" spans="1:2" x14ac:dyDescent="0.15">
      <c r="A13262" s="4"/>
      <c r="B13262" s="4"/>
    </row>
    <row r="13263" spans="1:2" x14ac:dyDescent="0.15">
      <c r="A13263" s="4"/>
      <c r="B13263" s="4"/>
    </row>
    <row r="13264" spans="1:2" x14ac:dyDescent="0.15">
      <c r="A13264" s="4"/>
      <c r="B13264" s="4"/>
    </row>
    <row r="13265" spans="1:2" x14ac:dyDescent="0.15">
      <c r="A13265" s="4"/>
      <c r="B13265" s="4"/>
    </row>
    <row r="13266" spans="1:2" x14ac:dyDescent="0.15">
      <c r="A13266" s="4"/>
      <c r="B13266" s="4"/>
    </row>
    <row r="13267" spans="1:2" x14ac:dyDescent="0.15">
      <c r="A13267" s="4"/>
      <c r="B13267" s="4"/>
    </row>
    <row r="13268" spans="1:2" x14ac:dyDescent="0.15">
      <c r="A13268" s="4"/>
      <c r="B13268" s="4"/>
    </row>
    <row r="13269" spans="1:2" x14ac:dyDescent="0.15">
      <c r="A13269" s="4"/>
      <c r="B13269" s="4"/>
    </row>
    <row r="13270" spans="1:2" x14ac:dyDescent="0.15">
      <c r="A13270" s="4"/>
      <c r="B13270" s="4"/>
    </row>
    <row r="13271" spans="1:2" x14ac:dyDescent="0.15">
      <c r="A13271" s="4"/>
      <c r="B13271" s="4"/>
    </row>
    <row r="13272" spans="1:2" x14ac:dyDescent="0.15">
      <c r="A13272" s="4"/>
      <c r="B13272" s="4"/>
    </row>
    <row r="13273" spans="1:2" x14ac:dyDescent="0.15">
      <c r="A13273" s="4"/>
      <c r="B13273" s="4"/>
    </row>
    <row r="13274" spans="1:2" x14ac:dyDescent="0.15">
      <c r="A13274" s="4"/>
      <c r="B13274" s="4"/>
    </row>
    <row r="13275" spans="1:2" x14ac:dyDescent="0.15">
      <c r="A13275" s="4"/>
      <c r="B13275" s="4"/>
    </row>
    <row r="13276" spans="1:2" x14ac:dyDescent="0.15">
      <c r="A13276" s="4"/>
      <c r="B13276" s="4"/>
    </row>
    <row r="13277" spans="1:2" x14ac:dyDescent="0.15">
      <c r="A13277" s="4"/>
      <c r="B13277" s="4"/>
    </row>
    <row r="13278" spans="1:2" x14ac:dyDescent="0.15">
      <c r="A13278" s="4"/>
      <c r="B13278" s="4"/>
    </row>
    <row r="13279" spans="1:2" x14ac:dyDescent="0.15">
      <c r="A13279" s="4"/>
      <c r="B13279" s="4"/>
    </row>
    <row r="13280" spans="1:2" x14ac:dyDescent="0.15">
      <c r="A13280" s="4"/>
      <c r="B13280" s="4"/>
    </row>
    <row r="13281" spans="1:2" x14ac:dyDescent="0.15">
      <c r="A13281" s="4"/>
      <c r="B13281" s="4"/>
    </row>
    <row r="13282" spans="1:2" x14ac:dyDescent="0.15">
      <c r="A13282" s="4"/>
      <c r="B13282" s="4"/>
    </row>
    <row r="13283" spans="1:2" x14ac:dyDescent="0.15">
      <c r="A13283" s="4"/>
      <c r="B13283" s="4"/>
    </row>
    <row r="13284" spans="1:2" x14ac:dyDescent="0.15">
      <c r="A13284" s="4"/>
      <c r="B13284" s="4"/>
    </row>
    <row r="13285" spans="1:2" x14ac:dyDescent="0.15">
      <c r="A13285" s="4"/>
      <c r="B13285" s="4"/>
    </row>
    <row r="13286" spans="1:2" x14ac:dyDescent="0.15">
      <c r="A13286" s="4"/>
      <c r="B13286" s="4"/>
    </row>
    <row r="13287" spans="1:2" x14ac:dyDescent="0.15">
      <c r="A13287" s="4"/>
      <c r="B13287" s="4"/>
    </row>
    <row r="13288" spans="1:2" x14ac:dyDescent="0.15">
      <c r="A13288" s="4"/>
      <c r="B13288" s="4"/>
    </row>
    <row r="13289" spans="1:2" x14ac:dyDescent="0.15">
      <c r="A13289" s="4"/>
      <c r="B13289" s="4"/>
    </row>
    <row r="13290" spans="1:2" x14ac:dyDescent="0.15">
      <c r="A13290" s="4"/>
      <c r="B13290" s="4"/>
    </row>
    <row r="13291" spans="1:2" x14ac:dyDescent="0.15">
      <c r="A13291" s="4"/>
      <c r="B13291" s="4"/>
    </row>
    <row r="13292" spans="1:2" x14ac:dyDescent="0.15">
      <c r="A13292" s="4"/>
      <c r="B13292" s="4"/>
    </row>
    <row r="13293" spans="1:2" x14ac:dyDescent="0.15">
      <c r="A13293" s="4"/>
      <c r="B13293" s="4"/>
    </row>
    <row r="13294" spans="1:2" x14ac:dyDescent="0.15">
      <c r="A13294" s="4"/>
      <c r="B13294" s="4"/>
    </row>
    <row r="13295" spans="1:2" x14ac:dyDescent="0.15">
      <c r="A13295" s="4"/>
      <c r="B13295" s="4"/>
    </row>
    <row r="13296" spans="1:2" x14ac:dyDescent="0.15">
      <c r="A13296" s="4"/>
      <c r="B13296" s="4"/>
    </row>
    <row r="13297" spans="1:2" x14ac:dyDescent="0.15">
      <c r="A13297" s="4"/>
      <c r="B13297" s="4"/>
    </row>
    <row r="13298" spans="1:2" x14ac:dyDescent="0.15">
      <c r="A13298" s="4"/>
      <c r="B13298" s="4"/>
    </row>
    <row r="13299" spans="1:2" x14ac:dyDescent="0.15">
      <c r="A13299" s="4"/>
      <c r="B13299" s="4"/>
    </row>
    <row r="13300" spans="1:2" x14ac:dyDescent="0.15">
      <c r="A13300" s="4"/>
      <c r="B13300" s="4"/>
    </row>
    <row r="13301" spans="1:2" x14ac:dyDescent="0.15">
      <c r="A13301" s="4"/>
      <c r="B13301" s="4"/>
    </row>
    <row r="13302" spans="1:2" x14ac:dyDescent="0.15">
      <c r="A13302" s="4"/>
      <c r="B13302" s="4"/>
    </row>
    <row r="13303" spans="1:2" x14ac:dyDescent="0.15">
      <c r="A13303" s="4"/>
      <c r="B13303" s="4"/>
    </row>
    <row r="13304" spans="1:2" x14ac:dyDescent="0.15">
      <c r="A13304" s="4"/>
      <c r="B13304" s="4"/>
    </row>
    <row r="13305" spans="1:2" x14ac:dyDescent="0.15">
      <c r="A13305" s="4"/>
      <c r="B13305" s="4"/>
    </row>
    <row r="13306" spans="1:2" x14ac:dyDescent="0.15">
      <c r="A13306" s="4"/>
      <c r="B13306" s="4"/>
    </row>
    <row r="13307" spans="1:2" x14ac:dyDescent="0.15">
      <c r="A13307" s="4"/>
      <c r="B13307" s="4"/>
    </row>
    <row r="13308" spans="1:2" x14ac:dyDescent="0.15">
      <c r="A13308" s="4"/>
      <c r="B13308" s="4"/>
    </row>
    <row r="13309" spans="1:2" x14ac:dyDescent="0.15">
      <c r="A13309" s="4"/>
      <c r="B13309" s="4"/>
    </row>
    <row r="13310" spans="1:2" x14ac:dyDescent="0.15">
      <c r="A13310" s="4"/>
      <c r="B13310" s="4"/>
    </row>
    <row r="13311" spans="1:2" x14ac:dyDescent="0.15">
      <c r="A13311" s="4"/>
      <c r="B13311" s="4"/>
    </row>
    <row r="13312" spans="1:2" x14ac:dyDescent="0.15">
      <c r="A13312" s="4"/>
      <c r="B13312" s="4"/>
    </row>
    <row r="13313" spans="1:2" x14ac:dyDescent="0.15">
      <c r="A13313" s="4"/>
      <c r="B13313" s="4"/>
    </row>
    <row r="13314" spans="1:2" x14ac:dyDescent="0.15">
      <c r="A13314" s="4"/>
      <c r="B13314" s="4"/>
    </row>
    <row r="13315" spans="1:2" x14ac:dyDescent="0.15">
      <c r="A13315" s="4"/>
      <c r="B13315" s="4"/>
    </row>
    <row r="13316" spans="1:2" x14ac:dyDescent="0.15">
      <c r="A13316" s="4"/>
      <c r="B13316" s="4"/>
    </row>
    <row r="13317" spans="1:2" x14ac:dyDescent="0.15">
      <c r="A13317" s="4"/>
      <c r="B13317" s="4"/>
    </row>
    <row r="13318" spans="1:2" x14ac:dyDescent="0.15">
      <c r="A13318" s="4"/>
      <c r="B13318" s="4"/>
    </row>
    <row r="13319" spans="1:2" x14ac:dyDescent="0.15">
      <c r="A13319" s="4"/>
      <c r="B13319" s="4"/>
    </row>
    <row r="13320" spans="1:2" x14ac:dyDescent="0.15">
      <c r="A13320" s="4"/>
      <c r="B13320" s="4"/>
    </row>
    <row r="13321" spans="1:2" x14ac:dyDescent="0.15">
      <c r="A13321" s="4"/>
      <c r="B13321" s="4"/>
    </row>
    <row r="13322" spans="1:2" x14ac:dyDescent="0.15">
      <c r="A13322" s="4"/>
      <c r="B13322" s="4"/>
    </row>
    <row r="13323" spans="1:2" x14ac:dyDescent="0.15">
      <c r="A13323" s="4"/>
      <c r="B13323" s="4"/>
    </row>
    <row r="13324" spans="1:2" x14ac:dyDescent="0.15">
      <c r="A13324" s="4"/>
      <c r="B13324" s="4"/>
    </row>
    <row r="13325" spans="1:2" x14ac:dyDescent="0.15">
      <c r="A13325" s="4"/>
      <c r="B13325" s="4"/>
    </row>
    <row r="13326" spans="1:2" x14ac:dyDescent="0.15">
      <c r="A13326" s="4"/>
      <c r="B13326" s="4"/>
    </row>
    <row r="13327" spans="1:2" x14ac:dyDescent="0.15">
      <c r="A13327" s="4"/>
      <c r="B13327" s="4"/>
    </row>
    <row r="13328" spans="1:2" x14ac:dyDescent="0.15">
      <c r="A13328" s="4"/>
      <c r="B13328" s="4"/>
    </row>
    <row r="13329" spans="1:2" x14ac:dyDescent="0.15">
      <c r="A13329" s="4"/>
      <c r="B13329" s="4"/>
    </row>
    <row r="13330" spans="1:2" x14ac:dyDescent="0.15">
      <c r="A13330" s="4"/>
      <c r="B13330" s="4"/>
    </row>
    <row r="13331" spans="1:2" x14ac:dyDescent="0.15">
      <c r="A13331" s="4"/>
      <c r="B13331" s="4"/>
    </row>
    <row r="13332" spans="1:2" x14ac:dyDescent="0.15">
      <c r="A13332" s="4"/>
      <c r="B13332" s="4"/>
    </row>
    <row r="13333" spans="1:2" x14ac:dyDescent="0.15">
      <c r="A13333" s="4"/>
      <c r="B13333" s="4"/>
    </row>
    <row r="13334" spans="1:2" x14ac:dyDescent="0.15">
      <c r="A13334" s="4"/>
      <c r="B13334" s="4"/>
    </row>
    <row r="13335" spans="1:2" x14ac:dyDescent="0.15">
      <c r="A13335" s="4"/>
      <c r="B13335" s="4"/>
    </row>
    <row r="13336" spans="1:2" x14ac:dyDescent="0.15">
      <c r="A13336" s="4"/>
      <c r="B13336" s="4"/>
    </row>
    <row r="13337" spans="1:2" x14ac:dyDescent="0.15">
      <c r="A13337" s="4"/>
      <c r="B13337" s="4"/>
    </row>
    <row r="13338" spans="1:2" x14ac:dyDescent="0.15">
      <c r="A13338" s="4"/>
      <c r="B13338" s="4"/>
    </row>
    <row r="13339" spans="1:2" x14ac:dyDescent="0.15">
      <c r="A13339" s="4"/>
      <c r="B13339" s="4"/>
    </row>
    <row r="13340" spans="1:2" x14ac:dyDescent="0.15">
      <c r="A13340" s="4"/>
      <c r="B13340" s="4"/>
    </row>
    <row r="13341" spans="1:2" x14ac:dyDescent="0.15">
      <c r="A13341" s="4"/>
      <c r="B13341" s="4"/>
    </row>
    <row r="13342" spans="1:2" x14ac:dyDescent="0.15">
      <c r="A13342" s="4"/>
      <c r="B13342" s="4"/>
    </row>
    <row r="13343" spans="1:2" x14ac:dyDescent="0.15">
      <c r="A13343" s="4"/>
      <c r="B13343" s="4"/>
    </row>
    <row r="13344" spans="1:2" x14ac:dyDescent="0.15">
      <c r="A13344" s="4"/>
      <c r="B13344" s="4"/>
    </row>
    <row r="13345" spans="1:2" x14ac:dyDescent="0.15">
      <c r="A13345" s="4"/>
      <c r="B13345" s="4"/>
    </row>
    <row r="13346" spans="1:2" x14ac:dyDescent="0.15">
      <c r="A13346" s="4"/>
      <c r="B13346" s="4"/>
    </row>
    <row r="13347" spans="1:2" x14ac:dyDescent="0.15">
      <c r="A13347" s="4"/>
      <c r="B13347" s="4"/>
    </row>
    <row r="13348" spans="1:2" x14ac:dyDescent="0.15">
      <c r="A13348" s="4"/>
      <c r="B13348" s="4"/>
    </row>
    <row r="13349" spans="1:2" x14ac:dyDescent="0.15">
      <c r="A13349" s="4"/>
      <c r="B13349" s="4"/>
    </row>
    <row r="13350" spans="1:2" x14ac:dyDescent="0.15">
      <c r="A13350" s="4"/>
      <c r="B13350" s="4"/>
    </row>
    <row r="13351" spans="1:2" x14ac:dyDescent="0.15">
      <c r="A13351" s="4"/>
      <c r="B13351" s="4"/>
    </row>
    <row r="13352" spans="1:2" x14ac:dyDescent="0.15">
      <c r="A13352" s="4"/>
      <c r="B13352" s="4"/>
    </row>
    <row r="13353" spans="1:2" x14ac:dyDescent="0.15">
      <c r="A13353" s="4"/>
      <c r="B13353" s="4"/>
    </row>
    <row r="13354" spans="1:2" x14ac:dyDescent="0.15">
      <c r="A13354" s="4"/>
      <c r="B13354" s="4"/>
    </row>
    <row r="13355" spans="1:2" x14ac:dyDescent="0.15">
      <c r="A13355" s="4"/>
      <c r="B13355" s="4"/>
    </row>
    <row r="13356" spans="1:2" x14ac:dyDescent="0.15">
      <c r="A13356" s="4"/>
      <c r="B13356" s="4"/>
    </row>
    <row r="13357" spans="1:2" x14ac:dyDescent="0.15">
      <c r="A13357" s="4"/>
      <c r="B13357" s="4"/>
    </row>
    <row r="13358" spans="1:2" x14ac:dyDescent="0.15">
      <c r="A13358" s="4"/>
      <c r="B13358" s="4"/>
    </row>
    <row r="13359" spans="1:2" x14ac:dyDescent="0.15">
      <c r="A13359" s="4"/>
      <c r="B13359" s="4"/>
    </row>
    <row r="13360" spans="1:2" x14ac:dyDescent="0.15">
      <c r="A13360" s="4"/>
      <c r="B13360" s="4"/>
    </row>
    <row r="13361" spans="1:2" x14ac:dyDescent="0.15">
      <c r="A13361" s="4"/>
      <c r="B13361" s="4"/>
    </row>
    <row r="13362" spans="1:2" x14ac:dyDescent="0.15">
      <c r="A13362" s="4"/>
      <c r="B13362" s="4"/>
    </row>
    <row r="13363" spans="1:2" x14ac:dyDescent="0.15">
      <c r="A13363" s="4"/>
      <c r="B13363" s="4"/>
    </row>
    <row r="13364" spans="1:2" x14ac:dyDescent="0.15">
      <c r="A13364" s="4"/>
      <c r="B13364" s="4"/>
    </row>
    <row r="13365" spans="1:2" x14ac:dyDescent="0.15">
      <c r="A13365" s="4"/>
      <c r="B13365" s="4"/>
    </row>
    <row r="13366" spans="1:2" x14ac:dyDescent="0.15">
      <c r="A13366" s="4"/>
      <c r="B13366" s="4"/>
    </row>
    <row r="13367" spans="1:2" x14ac:dyDescent="0.15">
      <c r="A13367" s="4"/>
      <c r="B13367" s="4"/>
    </row>
    <row r="13368" spans="1:2" x14ac:dyDescent="0.15">
      <c r="A13368" s="4"/>
      <c r="B13368" s="4"/>
    </row>
    <row r="13369" spans="1:2" x14ac:dyDescent="0.15">
      <c r="A13369" s="4"/>
      <c r="B13369" s="4"/>
    </row>
    <row r="13370" spans="1:2" x14ac:dyDescent="0.15">
      <c r="A13370" s="4"/>
      <c r="B13370" s="4"/>
    </row>
    <row r="13371" spans="1:2" x14ac:dyDescent="0.15">
      <c r="A13371" s="4"/>
      <c r="B13371" s="4"/>
    </row>
    <row r="13372" spans="1:2" x14ac:dyDescent="0.15">
      <c r="A13372" s="4"/>
      <c r="B13372" s="4"/>
    </row>
    <row r="13373" spans="1:2" x14ac:dyDescent="0.15">
      <c r="A13373" s="4"/>
      <c r="B13373" s="4"/>
    </row>
    <row r="13374" spans="1:2" x14ac:dyDescent="0.15">
      <c r="A13374" s="4"/>
      <c r="B13374" s="4"/>
    </row>
    <row r="13375" spans="1:2" x14ac:dyDescent="0.15">
      <c r="A13375" s="4"/>
      <c r="B13375" s="4"/>
    </row>
    <row r="13376" spans="1:2" x14ac:dyDescent="0.15">
      <c r="A13376" s="4"/>
      <c r="B13376" s="4"/>
    </row>
    <row r="13377" spans="1:2" x14ac:dyDescent="0.15">
      <c r="A13377" s="4"/>
      <c r="B13377" s="4"/>
    </row>
    <row r="13378" spans="1:2" x14ac:dyDescent="0.15">
      <c r="A13378" s="4"/>
      <c r="B13378" s="4"/>
    </row>
    <row r="13379" spans="1:2" x14ac:dyDescent="0.15">
      <c r="A13379" s="4"/>
      <c r="B13379" s="4"/>
    </row>
    <row r="13380" spans="1:2" x14ac:dyDescent="0.15">
      <c r="A13380" s="4"/>
      <c r="B13380" s="4"/>
    </row>
    <row r="13381" spans="1:2" x14ac:dyDescent="0.15">
      <c r="A13381" s="4"/>
      <c r="B13381" s="4"/>
    </row>
    <row r="13382" spans="1:2" x14ac:dyDescent="0.15">
      <c r="A13382" s="4"/>
      <c r="B13382" s="4"/>
    </row>
    <row r="13383" spans="1:2" x14ac:dyDescent="0.15">
      <c r="A13383" s="4"/>
      <c r="B13383" s="4"/>
    </row>
    <row r="13384" spans="1:2" x14ac:dyDescent="0.15">
      <c r="A13384" s="4"/>
      <c r="B13384" s="4"/>
    </row>
    <row r="13385" spans="1:2" x14ac:dyDescent="0.15">
      <c r="A13385" s="4"/>
      <c r="B13385" s="4"/>
    </row>
    <row r="13386" spans="1:2" x14ac:dyDescent="0.15">
      <c r="A13386" s="4"/>
      <c r="B13386" s="4"/>
    </row>
    <row r="13387" spans="1:2" x14ac:dyDescent="0.15">
      <c r="A13387" s="4"/>
      <c r="B13387" s="4"/>
    </row>
    <row r="13388" spans="1:2" x14ac:dyDescent="0.15">
      <c r="A13388" s="4"/>
      <c r="B13388" s="4"/>
    </row>
    <row r="13389" spans="1:2" x14ac:dyDescent="0.15">
      <c r="A13389" s="4"/>
      <c r="B13389" s="4"/>
    </row>
    <row r="13390" spans="1:2" x14ac:dyDescent="0.15">
      <c r="A13390" s="4"/>
      <c r="B13390" s="4"/>
    </row>
    <row r="13391" spans="1:2" x14ac:dyDescent="0.15">
      <c r="A13391" s="4"/>
      <c r="B13391" s="4"/>
    </row>
    <row r="13392" spans="1:2" x14ac:dyDescent="0.15">
      <c r="A13392" s="4"/>
      <c r="B13392" s="4"/>
    </row>
    <row r="13393" spans="1:2" x14ac:dyDescent="0.15">
      <c r="A13393" s="4"/>
      <c r="B13393" s="4"/>
    </row>
    <row r="13394" spans="1:2" x14ac:dyDescent="0.15">
      <c r="A13394" s="4"/>
      <c r="B13394" s="4"/>
    </row>
    <row r="13395" spans="1:2" x14ac:dyDescent="0.15">
      <c r="A13395" s="4"/>
      <c r="B13395" s="4"/>
    </row>
    <row r="13396" spans="1:2" x14ac:dyDescent="0.15">
      <c r="A13396" s="4"/>
      <c r="B13396" s="4"/>
    </row>
    <row r="13397" spans="1:2" x14ac:dyDescent="0.15">
      <c r="A13397" s="4"/>
      <c r="B13397" s="4"/>
    </row>
    <row r="13398" spans="1:2" x14ac:dyDescent="0.15">
      <c r="A13398" s="4"/>
      <c r="B13398" s="4"/>
    </row>
    <row r="13399" spans="1:2" x14ac:dyDescent="0.15">
      <c r="A13399" s="4"/>
      <c r="B13399" s="4"/>
    </row>
    <row r="13400" spans="1:2" x14ac:dyDescent="0.15">
      <c r="A13400" s="4"/>
      <c r="B13400" s="4"/>
    </row>
    <row r="13401" spans="1:2" x14ac:dyDescent="0.15">
      <c r="A13401" s="4"/>
      <c r="B13401" s="4"/>
    </row>
    <row r="13402" spans="1:2" x14ac:dyDescent="0.15">
      <c r="A13402" s="4"/>
      <c r="B13402" s="4"/>
    </row>
    <row r="13403" spans="1:2" x14ac:dyDescent="0.15">
      <c r="A13403" s="4"/>
      <c r="B13403" s="4"/>
    </row>
    <row r="13404" spans="1:2" x14ac:dyDescent="0.15">
      <c r="A13404" s="4"/>
      <c r="B13404" s="4"/>
    </row>
    <row r="13405" spans="1:2" x14ac:dyDescent="0.15">
      <c r="A13405" s="4"/>
      <c r="B13405" s="4"/>
    </row>
    <row r="13406" spans="1:2" x14ac:dyDescent="0.15">
      <c r="A13406" s="4"/>
      <c r="B13406" s="4"/>
    </row>
    <row r="13407" spans="1:2" x14ac:dyDescent="0.15">
      <c r="A13407" s="4"/>
      <c r="B13407" s="4"/>
    </row>
    <row r="13408" spans="1:2" x14ac:dyDescent="0.15">
      <c r="A13408" s="4"/>
      <c r="B13408" s="4"/>
    </row>
    <row r="13409" spans="1:2" x14ac:dyDescent="0.15">
      <c r="A13409" s="4"/>
      <c r="B13409" s="4"/>
    </row>
    <row r="13410" spans="1:2" x14ac:dyDescent="0.15">
      <c r="A13410" s="4"/>
      <c r="B13410" s="4"/>
    </row>
    <row r="13411" spans="1:2" x14ac:dyDescent="0.15">
      <c r="A13411" s="4"/>
      <c r="B13411" s="4"/>
    </row>
    <row r="13412" spans="1:2" x14ac:dyDescent="0.15">
      <c r="A13412" s="4"/>
      <c r="B13412" s="4"/>
    </row>
    <row r="13413" spans="1:2" x14ac:dyDescent="0.15">
      <c r="A13413" s="4"/>
      <c r="B13413" s="4"/>
    </row>
    <row r="13414" spans="1:2" x14ac:dyDescent="0.15">
      <c r="A13414" s="4"/>
      <c r="B13414" s="4"/>
    </row>
    <row r="13415" spans="1:2" x14ac:dyDescent="0.15">
      <c r="A13415" s="4"/>
      <c r="B13415" s="4"/>
    </row>
    <row r="13416" spans="1:2" x14ac:dyDescent="0.15">
      <c r="A13416" s="4"/>
      <c r="B13416" s="4"/>
    </row>
    <row r="13417" spans="1:2" x14ac:dyDescent="0.15">
      <c r="A13417" s="4"/>
      <c r="B13417" s="4"/>
    </row>
    <row r="13418" spans="1:2" x14ac:dyDescent="0.15">
      <c r="A13418" s="4"/>
      <c r="B13418" s="4"/>
    </row>
    <row r="13419" spans="1:2" x14ac:dyDescent="0.15">
      <c r="A13419" s="4"/>
      <c r="B13419" s="4"/>
    </row>
    <row r="13420" spans="1:2" x14ac:dyDescent="0.15">
      <c r="A13420" s="4"/>
      <c r="B13420" s="4"/>
    </row>
    <row r="13421" spans="1:2" x14ac:dyDescent="0.15">
      <c r="A13421" s="4"/>
      <c r="B13421" s="4"/>
    </row>
    <row r="13422" spans="1:2" x14ac:dyDescent="0.15">
      <c r="A13422" s="4"/>
      <c r="B13422" s="4"/>
    </row>
    <row r="13423" spans="1:2" x14ac:dyDescent="0.15">
      <c r="A13423" s="4"/>
      <c r="B13423" s="4"/>
    </row>
    <row r="13424" spans="1:2" x14ac:dyDescent="0.15">
      <c r="A13424" s="4"/>
      <c r="B13424" s="4"/>
    </row>
    <row r="13425" spans="1:2" x14ac:dyDescent="0.15">
      <c r="A13425" s="4"/>
      <c r="B13425" s="4"/>
    </row>
    <row r="13426" spans="1:2" x14ac:dyDescent="0.15">
      <c r="A13426" s="4"/>
      <c r="B13426" s="4"/>
    </row>
    <row r="13427" spans="1:2" x14ac:dyDescent="0.15">
      <c r="A13427" s="4"/>
      <c r="B13427" s="4"/>
    </row>
    <row r="13428" spans="1:2" x14ac:dyDescent="0.15">
      <c r="A13428" s="4"/>
      <c r="B13428" s="4"/>
    </row>
    <row r="13429" spans="1:2" x14ac:dyDescent="0.15">
      <c r="A13429" s="4"/>
      <c r="B13429" s="4"/>
    </row>
    <row r="13430" spans="1:2" x14ac:dyDescent="0.15">
      <c r="A13430" s="4"/>
      <c r="B13430" s="4"/>
    </row>
    <row r="13431" spans="1:2" x14ac:dyDescent="0.15">
      <c r="A13431" s="4"/>
      <c r="B13431" s="4"/>
    </row>
    <row r="13432" spans="1:2" x14ac:dyDescent="0.15">
      <c r="A13432" s="4"/>
      <c r="B13432" s="4"/>
    </row>
    <row r="13433" spans="1:2" x14ac:dyDescent="0.15">
      <c r="A13433" s="4"/>
      <c r="B13433" s="4"/>
    </row>
    <row r="13434" spans="1:2" x14ac:dyDescent="0.15">
      <c r="A13434" s="4"/>
      <c r="B13434" s="4"/>
    </row>
    <row r="13435" spans="1:2" x14ac:dyDescent="0.15">
      <c r="A13435" s="4"/>
      <c r="B13435" s="4"/>
    </row>
    <row r="13436" spans="1:2" x14ac:dyDescent="0.15">
      <c r="A13436" s="4"/>
      <c r="B13436" s="4"/>
    </row>
    <row r="13437" spans="1:2" x14ac:dyDescent="0.15">
      <c r="A13437" s="4"/>
      <c r="B13437" s="4"/>
    </row>
    <row r="13438" spans="1:2" x14ac:dyDescent="0.15">
      <c r="A13438" s="4"/>
      <c r="B13438" s="4"/>
    </row>
    <row r="13439" spans="1:2" x14ac:dyDescent="0.15">
      <c r="A13439" s="4"/>
      <c r="B13439" s="4"/>
    </row>
    <row r="13440" spans="1:2" x14ac:dyDescent="0.15">
      <c r="A13440" s="4"/>
      <c r="B13440" s="4"/>
    </row>
    <row r="13441" spans="1:2" x14ac:dyDescent="0.15">
      <c r="A13441" s="4"/>
      <c r="B13441" s="4"/>
    </row>
    <row r="13442" spans="1:2" x14ac:dyDescent="0.15">
      <c r="A13442" s="4"/>
      <c r="B13442" s="4"/>
    </row>
    <row r="13443" spans="1:2" x14ac:dyDescent="0.15">
      <c r="A13443" s="4"/>
      <c r="B13443" s="4"/>
    </row>
    <row r="13444" spans="1:2" x14ac:dyDescent="0.15">
      <c r="A13444" s="4"/>
      <c r="B13444" s="4"/>
    </row>
    <row r="13445" spans="1:2" x14ac:dyDescent="0.15">
      <c r="A13445" s="4"/>
      <c r="B13445" s="4"/>
    </row>
    <row r="13446" spans="1:2" x14ac:dyDescent="0.15">
      <c r="A13446" s="4"/>
      <c r="B13446" s="4"/>
    </row>
    <row r="13447" spans="1:2" x14ac:dyDescent="0.15">
      <c r="A13447" s="4"/>
      <c r="B13447" s="4"/>
    </row>
    <row r="13448" spans="1:2" x14ac:dyDescent="0.15">
      <c r="A13448" s="4"/>
      <c r="B13448" s="4"/>
    </row>
    <row r="13449" spans="1:2" x14ac:dyDescent="0.15">
      <c r="A13449" s="4"/>
      <c r="B13449" s="4"/>
    </row>
    <row r="13450" spans="1:2" x14ac:dyDescent="0.15">
      <c r="A13450" s="4"/>
      <c r="B13450" s="4"/>
    </row>
    <row r="13451" spans="1:2" x14ac:dyDescent="0.15">
      <c r="A13451" s="4"/>
      <c r="B13451" s="4"/>
    </row>
    <row r="13452" spans="1:2" x14ac:dyDescent="0.15">
      <c r="A13452" s="4"/>
      <c r="B13452" s="4"/>
    </row>
    <row r="13453" spans="1:2" x14ac:dyDescent="0.15">
      <c r="A13453" s="4"/>
      <c r="B13453" s="4"/>
    </row>
    <row r="13454" spans="1:2" x14ac:dyDescent="0.15">
      <c r="A13454" s="4"/>
      <c r="B13454" s="4"/>
    </row>
    <row r="13455" spans="1:2" x14ac:dyDescent="0.15">
      <c r="A13455" s="4"/>
      <c r="B13455" s="4"/>
    </row>
    <row r="13456" spans="1:2" x14ac:dyDescent="0.15">
      <c r="A13456" s="4"/>
      <c r="B13456" s="4"/>
    </row>
    <row r="13457" spans="1:2" x14ac:dyDescent="0.15">
      <c r="A13457" s="4"/>
      <c r="B13457" s="4"/>
    </row>
    <row r="13458" spans="1:2" x14ac:dyDescent="0.15">
      <c r="A13458" s="4"/>
      <c r="B13458" s="4"/>
    </row>
    <row r="13459" spans="1:2" x14ac:dyDescent="0.15">
      <c r="A13459" s="4"/>
      <c r="B13459" s="4"/>
    </row>
    <row r="13460" spans="1:2" x14ac:dyDescent="0.15">
      <c r="A13460" s="4"/>
      <c r="B13460" s="4"/>
    </row>
    <row r="13461" spans="1:2" x14ac:dyDescent="0.15">
      <c r="A13461" s="4"/>
      <c r="B13461" s="4"/>
    </row>
    <row r="13462" spans="1:2" x14ac:dyDescent="0.15">
      <c r="A13462" s="4"/>
      <c r="B13462" s="4"/>
    </row>
    <row r="13463" spans="1:2" x14ac:dyDescent="0.15">
      <c r="A13463" s="4"/>
      <c r="B13463" s="4"/>
    </row>
    <row r="13464" spans="1:2" x14ac:dyDescent="0.15">
      <c r="A13464" s="4"/>
      <c r="B13464" s="4"/>
    </row>
    <row r="13465" spans="1:2" x14ac:dyDescent="0.15">
      <c r="A13465" s="4"/>
      <c r="B13465" s="4"/>
    </row>
    <row r="13466" spans="1:2" x14ac:dyDescent="0.15">
      <c r="A13466" s="4"/>
      <c r="B13466" s="4"/>
    </row>
    <row r="13467" spans="1:2" x14ac:dyDescent="0.15">
      <c r="A13467" s="4"/>
      <c r="B13467" s="4"/>
    </row>
    <row r="13468" spans="1:2" x14ac:dyDescent="0.15">
      <c r="A13468" s="4"/>
      <c r="B13468" s="4"/>
    </row>
    <row r="13469" spans="1:2" x14ac:dyDescent="0.15">
      <c r="A13469" s="4"/>
      <c r="B13469" s="4"/>
    </row>
    <row r="13470" spans="1:2" x14ac:dyDescent="0.15">
      <c r="A13470" s="4"/>
      <c r="B13470" s="4"/>
    </row>
    <row r="13471" spans="1:2" x14ac:dyDescent="0.15">
      <c r="A13471" s="4"/>
      <c r="B13471" s="4"/>
    </row>
    <row r="13472" spans="1:2" x14ac:dyDescent="0.15">
      <c r="A13472" s="4"/>
      <c r="B13472" s="4"/>
    </row>
    <row r="13473" spans="1:2" x14ac:dyDescent="0.15">
      <c r="A13473" s="4"/>
      <c r="B13473" s="4"/>
    </row>
    <row r="13474" spans="1:2" x14ac:dyDescent="0.15">
      <c r="A13474" s="4"/>
      <c r="B13474" s="4"/>
    </row>
    <row r="13475" spans="1:2" x14ac:dyDescent="0.15">
      <c r="A13475" s="4"/>
      <c r="B13475" s="4"/>
    </row>
    <row r="13476" spans="1:2" x14ac:dyDescent="0.15">
      <c r="A13476" s="4"/>
      <c r="B13476" s="4"/>
    </row>
    <row r="13477" spans="1:2" x14ac:dyDescent="0.15">
      <c r="A13477" s="4"/>
      <c r="B13477" s="4"/>
    </row>
    <row r="13478" spans="1:2" x14ac:dyDescent="0.15">
      <c r="A13478" s="4"/>
      <c r="B13478" s="4"/>
    </row>
    <row r="13479" spans="1:2" x14ac:dyDescent="0.15">
      <c r="A13479" s="4"/>
      <c r="B13479" s="4"/>
    </row>
    <row r="13480" spans="1:2" x14ac:dyDescent="0.15">
      <c r="A13480" s="4"/>
      <c r="B13480" s="4"/>
    </row>
    <row r="13481" spans="1:2" x14ac:dyDescent="0.15">
      <c r="A13481" s="4"/>
      <c r="B13481" s="4"/>
    </row>
    <row r="13482" spans="1:2" x14ac:dyDescent="0.15">
      <c r="A13482" s="4"/>
      <c r="B13482" s="4"/>
    </row>
    <row r="13483" spans="1:2" x14ac:dyDescent="0.15">
      <c r="A13483" s="4"/>
      <c r="B13483" s="4"/>
    </row>
    <row r="13484" spans="1:2" x14ac:dyDescent="0.15">
      <c r="A13484" s="4"/>
      <c r="B13484" s="4"/>
    </row>
    <row r="13485" spans="1:2" x14ac:dyDescent="0.15">
      <c r="A13485" s="4"/>
      <c r="B13485" s="4"/>
    </row>
    <row r="13486" spans="1:2" x14ac:dyDescent="0.15">
      <c r="A13486" s="4"/>
      <c r="B13486" s="4"/>
    </row>
    <row r="13487" spans="1:2" x14ac:dyDescent="0.15">
      <c r="A13487" s="4"/>
      <c r="B13487" s="4"/>
    </row>
    <row r="13488" spans="1:2" x14ac:dyDescent="0.15">
      <c r="A13488" s="4"/>
      <c r="B13488" s="4"/>
    </row>
    <row r="13489" spans="1:2" x14ac:dyDescent="0.15">
      <c r="A13489" s="4"/>
      <c r="B13489" s="4"/>
    </row>
    <row r="13490" spans="1:2" x14ac:dyDescent="0.15">
      <c r="A13490" s="4"/>
      <c r="B13490" s="4"/>
    </row>
    <row r="13491" spans="1:2" x14ac:dyDescent="0.15">
      <c r="A13491" s="4"/>
      <c r="B13491" s="4"/>
    </row>
    <row r="13492" spans="1:2" x14ac:dyDescent="0.15">
      <c r="A13492" s="4"/>
      <c r="B13492" s="4"/>
    </row>
    <row r="13493" spans="1:2" x14ac:dyDescent="0.15">
      <c r="A13493" s="4"/>
      <c r="B13493" s="4"/>
    </row>
    <row r="13494" spans="1:2" x14ac:dyDescent="0.15">
      <c r="A13494" s="4"/>
      <c r="B13494" s="4"/>
    </row>
    <row r="13495" spans="1:2" x14ac:dyDescent="0.15">
      <c r="A13495" s="4"/>
      <c r="B13495" s="4"/>
    </row>
    <row r="13496" spans="1:2" x14ac:dyDescent="0.15">
      <c r="A13496" s="4"/>
      <c r="B13496" s="4"/>
    </row>
    <row r="13497" spans="1:2" x14ac:dyDescent="0.15">
      <c r="A13497" s="4"/>
      <c r="B13497" s="4"/>
    </row>
    <row r="13498" spans="1:2" x14ac:dyDescent="0.15">
      <c r="A13498" s="4"/>
      <c r="B13498" s="4"/>
    </row>
    <row r="13499" spans="1:2" x14ac:dyDescent="0.15">
      <c r="A13499" s="4"/>
      <c r="B13499" s="4"/>
    </row>
    <row r="13500" spans="1:2" x14ac:dyDescent="0.15">
      <c r="A13500" s="4"/>
      <c r="B13500" s="4"/>
    </row>
    <row r="13501" spans="1:2" x14ac:dyDescent="0.15">
      <c r="A13501" s="4"/>
      <c r="B13501" s="4"/>
    </row>
    <row r="13502" spans="1:2" x14ac:dyDescent="0.15">
      <c r="A13502" s="4"/>
      <c r="B13502" s="4"/>
    </row>
    <row r="13503" spans="1:2" x14ac:dyDescent="0.15">
      <c r="A13503" s="4"/>
      <c r="B13503" s="4"/>
    </row>
    <row r="13504" spans="1:2" x14ac:dyDescent="0.15">
      <c r="A13504" s="4"/>
      <c r="B13504" s="4"/>
    </row>
    <row r="13505" spans="1:2" x14ac:dyDescent="0.15">
      <c r="A13505" s="4"/>
      <c r="B13505" s="4"/>
    </row>
    <row r="13506" spans="1:2" x14ac:dyDescent="0.15">
      <c r="A13506" s="4"/>
      <c r="B13506" s="4"/>
    </row>
    <row r="13507" spans="1:2" x14ac:dyDescent="0.15">
      <c r="A13507" s="4"/>
      <c r="B13507" s="4"/>
    </row>
    <row r="13508" spans="1:2" x14ac:dyDescent="0.15">
      <c r="A13508" s="4"/>
      <c r="B13508" s="4"/>
    </row>
    <row r="13509" spans="1:2" x14ac:dyDescent="0.15">
      <c r="A13509" s="4"/>
      <c r="B13509" s="4"/>
    </row>
    <row r="13510" spans="1:2" x14ac:dyDescent="0.15">
      <c r="A13510" s="4"/>
      <c r="B13510" s="4"/>
    </row>
    <row r="13511" spans="1:2" x14ac:dyDescent="0.15">
      <c r="A13511" s="4"/>
      <c r="B13511" s="4"/>
    </row>
    <row r="13512" spans="1:2" x14ac:dyDescent="0.15">
      <c r="A13512" s="4"/>
      <c r="B13512" s="4"/>
    </row>
    <row r="13513" spans="1:2" x14ac:dyDescent="0.15">
      <c r="A13513" s="4"/>
      <c r="B13513" s="4"/>
    </row>
    <row r="13514" spans="1:2" x14ac:dyDescent="0.15">
      <c r="A13514" s="4"/>
      <c r="B13514" s="4"/>
    </row>
    <row r="13515" spans="1:2" x14ac:dyDescent="0.15">
      <c r="A13515" s="4"/>
      <c r="B13515" s="4"/>
    </row>
    <row r="13516" spans="1:2" x14ac:dyDescent="0.15">
      <c r="A13516" s="4"/>
      <c r="B13516" s="4"/>
    </row>
    <row r="13517" spans="1:2" x14ac:dyDescent="0.15">
      <c r="A13517" s="4"/>
      <c r="B13517" s="4"/>
    </row>
    <row r="13518" spans="1:2" x14ac:dyDescent="0.15">
      <c r="A13518" s="4"/>
      <c r="B13518" s="4"/>
    </row>
    <row r="13519" spans="1:2" x14ac:dyDescent="0.15">
      <c r="A13519" s="4"/>
      <c r="B13519" s="4"/>
    </row>
    <row r="13520" spans="1:2" x14ac:dyDescent="0.15">
      <c r="A13520" s="4"/>
      <c r="B13520" s="4"/>
    </row>
    <row r="13521" spans="1:2" x14ac:dyDescent="0.15">
      <c r="A13521" s="4"/>
      <c r="B13521" s="4"/>
    </row>
    <row r="13522" spans="1:2" x14ac:dyDescent="0.15">
      <c r="A13522" s="4"/>
      <c r="B13522" s="4"/>
    </row>
    <row r="13523" spans="1:2" x14ac:dyDescent="0.15">
      <c r="A13523" s="4"/>
      <c r="B13523" s="4"/>
    </row>
    <row r="13524" spans="1:2" x14ac:dyDescent="0.15">
      <c r="A13524" s="4"/>
      <c r="B13524" s="4"/>
    </row>
    <row r="13525" spans="1:2" x14ac:dyDescent="0.15">
      <c r="A13525" s="4"/>
      <c r="B13525" s="4"/>
    </row>
    <row r="13526" spans="1:2" x14ac:dyDescent="0.15">
      <c r="A13526" s="4"/>
      <c r="B13526" s="4"/>
    </row>
    <row r="13527" spans="1:2" x14ac:dyDescent="0.15">
      <c r="A13527" s="4"/>
      <c r="B13527" s="4"/>
    </row>
    <row r="13528" spans="1:2" x14ac:dyDescent="0.15">
      <c r="A13528" s="4"/>
      <c r="B13528" s="4"/>
    </row>
    <row r="13529" spans="1:2" x14ac:dyDescent="0.15">
      <c r="A13529" s="4"/>
      <c r="B13529" s="4"/>
    </row>
    <row r="13530" spans="1:2" x14ac:dyDescent="0.15">
      <c r="A13530" s="4"/>
      <c r="B13530" s="4"/>
    </row>
    <row r="13531" spans="1:2" x14ac:dyDescent="0.15">
      <c r="A13531" s="4"/>
      <c r="B13531" s="4"/>
    </row>
    <row r="13532" spans="1:2" x14ac:dyDescent="0.15">
      <c r="A13532" s="4"/>
      <c r="B13532" s="4"/>
    </row>
    <row r="13533" spans="1:2" x14ac:dyDescent="0.15">
      <c r="A13533" s="4"/>
      <c r="B13533" s="4"/>
    </row>
    <row r="13534" spans="1:2" x14ac:dyDescent="0.15">
      <c r="A13534" s="4"/>
      <c r="B13534" s="4"/>
    </row>
    <row r="13535" spans="1:2" x14ac:dyDescent="0.15">
      <c r="A13535" s="4"/>
      <c r="B13535" s="4"/>
    </row>
    <row r="13536" spans="1:2" x14ac:dyDescent="0.15">
      <c r="A13536" s="4"/>
      <c r="B13536" s="4"/>
    </row>
    <row r="13537" spans="1:2" x14ac:dyDescent="0.15">
      <c r="A13537" s="4"/>
      <c r="B13537" s="4"/>
    </row>
    <row r="13538" spans="1:2" x14ac:dyDescent="0.15">
      <c r="A13538" s="4"/>
      <c r="B13538" s="4"/>
    </row>
    <row r="13539" spans="1:2" x14ac:dyDescent="0.15">
      <c r="A13539" s="4"/>
      <c r="B13539" s="4"/>
    </row>
    <row r="13540" spans="1:2" x14ac:dyDescent="0.15">
      <c r="A13540" s="4"/>
      <c r="B13540" s="4"/>
    </row>
    <row r="13541" spans="1:2" x14ac:dyDescent="0.15">
      <c r="A13541" s="4"/>
      <c r="B13541" s="4"/>
    </row>
    <row r="13542" spans="1:2" x14ac:dyDescent="0.15">
      <c r="A13542" s="4"/>
      <c r="B13542" s="4"/>
    </row>
    <row r="13543" spans="1:2" x14ac:dyDescent="0.15">
      <c r="A13543" s="4"/>
      <c r="B13543" s="4"/>
    </row>
    <row r="13544" spans="1:2" x14ac:dyDescent="0.15">
      <c r="A13544" s="4"/>
      <c r="B13544" s="4"/>
    </row>
    <row r="13545" spans="1:2" x14ac:dyDescent="0.15">
      <c r="A13545" s="4"/>
      <c r="B13545" s="4"/>
    </row>
    <row r="13546" spans="1:2" x14ac:dyDescent="0.15">
      <c r="A13546" s="4"/>
      <c r="B13546" s="4"/>
    </row>
    <row r="13547" spans="1:2" x14ac:dyDescent="0.15">
      <c r="A13547" s="4"/>
      <c r="B13547" s="4"/>
    </row>
    <row r="13548" spans="1:2" x14ac:dyDescent="0.15">
      <c r="A13548" s="4"/>
      <c r="B13548" s="4"/>
    </row>
    <row r="13549" spans="1:2" x14ac:dyDescent="0.15">
      <c r="A13549" s="4"/>
      <c r="B13549" s="4"/>
    </row>
    <row r="13550" spans="1:2" x14ac:dyDescent="0.15">
      <c r="A13550" s="4"/>
      <c r="B13550" s="4"/>
    </row>
    <row r="13551" spans="1:2" x14ac:dyDescent="0.15">
      <c r="A13551" s="4"/>
      <c r="B13551" s="4"/>
    </row>
    <row r="13552" spans="1:2" x14ac:dyDescent="0.15">
      <c r="A13552" s="4"/>
      <c r="B13552" s="4"/>
    </row>
    <row r="13553" spans="1:2" x14ac:dyDescent="0.15">
      <c r="A13553" s="4"/>
      <c r="B13553" s="4"/>
    </row>
    <row r="13554" spans="1:2" x14ac:dyDescent="0.15">
      <c r="A13554" s="4"/>
      <c r="B13554" s="4"/>
    </row>
    <row r="13555" spans="1:2" x14ac:dyDescent="0.15">
      <c r="A13555" s="4"/>
      <c r="B13555" s="4"/>
    </row>
    <row r="13556" spans="1:2" x14ac:dyDescent="0.15">
      <c r="A13556" s="4"/>
      <c r="B13556" s="4"/>
    </row>
    <row r="13557" spans="1:2" x14ac:dyDescent="0.15">
      <c r="A13557" s="4"/>
      <c r="B13557" s="4"/>
    </row>
    <row r="13558" spans="1:2" x14ac:dyDescent="0.15">
      <c r="A13558" s="4"/>
      <c r="B13558" s="4"/>
    </row>
    <row r="13559" spans="1:2" x14ac:dyDescent="0.15">
      <c r="A13559" s="4"/>
      <c r="B13559" s="4"/>
    </row>
    <row r="13560" spans="1:2" x14ac:dyDescent="0.15">
      <c r="A13560" s="4"/>
      <c r="B13560" s="4"/>
    </row>
    <row r="13561" spans="1:2" x14ac:dyDescent="0.15">
      <c r="A13561" s="4"/>
      <c r="B13561" s="4"/>
    </row>
    <row r="13562" spans="1:2" x14ac:dyDescent="0.15">
      <c r="A13562" s="4"/>
      <c r="B13562" s="4"/>
    </row>
    <row r="13563" spans="1:2" x14ac:dyDescent="0.15">
      <c r="A13563" s="4"/>
      <c r="B13563" s="4"/>
    </row>
    <row r="13564" spans="1:2" x14ac:dyDescent="0.15">
      <c r="A13564" s="4"/>
      <c r="B13564" s="4"/>
    </row>
    <row r="13565" spans="1:2" x14ac:dyDescent="0.15">
      <c r="A13565" s="4"/>
      <c r="B13565" s="4"/>
    </row>
    <row r="13566" spans="1:2" x14ac:dyDescent="0.15">
      <c r="A13566" s="4"/>
      <c r="B13566" s="4"/>
    </row>
    <row r="13567" spans="1:2" x14ac:dyDescent="0.15">
      <c r="A13567" s="4"/>
      <c r="B13567" s="4"/>
    </row>
    <row r="13568" spans="1:2" x14ac:dyDescent="0.15">
      <c r="A13568" s="4"/>
      <c r="B13568" s="4"/>
    </row>
    <row r="13569" spans="1:2" x14ac:dyDescent="0.15">
      <c r="A13569" s="4"/>
      <c r="B13569" s="4"/>
    </row>
    <row r="13570" spans="1:2" x14ac:dyDescent="0.15">
      <c r="A13570" s="4"/>
      <c r="B13570" s="4"/>
    </row>
    <row r="13571" spans="1:2" x14ac:dyDescent="0.15">
      <c r="A13571" s="4"/>
      <c r="B13571" s="4"/>
    </row>
    <row r="13572" spans="1:2" x14ac:dyDescent="0.15">
      <c r="A13572" s="4"/>
      <c r="B13572" s="4"/>
    </row>
    <row r="13573" spans="1:2" x14ac:dyDescent="0.15">
      <c r="A13573" s="4"/>
      <c r="B13573" s="4"/>
    </row>
    <row r="13574" spans="1:2" x14ac:dyDescent="0.15">
      <c r="A13574" s="4"/>
      <c r="B13574" s="4"/>
    </row>
    <row r="13575" spans="1:2" x14ac:dyDescent="0.15">
      <c r="A13575" s="4"/>
      <c r="B13575" s="4"/>
    </row>
    <row r="13576" spans="1:2" x14ac:dyDescent="0.15">
      <c r="A13576" s="4"/>
      <c r="B13576" s="4"/>
    </row>
    <row r="13577" spans="1:2" x14ac:dyDescent="0.15">
      <c r="A13577" s="4"/>
      <c r="B13577" s="4"/>
    </row>
    <row r="13578" spans="1:2" x14ac:dyDescent="0.15">
      <c r="A13578" s="4"/>
      <c r="B13578" s="4"/>
    </row>
    <row r="13579" spans="1:2" x14ac:dyDescent="0.15">
      <c r="A13579" s="4"/>
      <c r="B13579" s="4"/>
    </row>
    <row r="13580" spans="1:2" x14ac:dyDescent="0.15">
      <c r="A13580" s="4"/>
      <c r="B13580" s="4"/>
    </row>
    <row r="13581" spans="1:2" x14ac:dyDescent="0.15">
      <c r="A13581" s="4"/>
      <c r="B13581" s="4"/>
    </row>
    <row r="13582" spans="1:2" x14ac:dyDescent="0.15">
      <c r="A13582" s="4"/>
      <c r="B13582" s="4"/>
    </row>
    <row r="13583" spans="1:2" x14ac:dyDescent="0.15">
      <c r="A13583" s="4"/>
      <c r="B13583" s="4"/>
    </row>
    <row r="13584" spans="1:2" x14ac:dyDescent="0.15">
      <c r="A13584" s="4"/>
      <c r="B13584" s="4"/>
    </row>
    <row r="13585" spans="1:2" x14ac:dyDescent="0.15">
      <c r="A13585" s="4"/>
      <c r="B13585" s="4"/>
    </row>
    <row r="13586" spans="1:2" x14ac:dyDescent="0.15">
      <c r="A13586" s="4"/>
      <c r="B13586" s="4"/>
    </row>
    <row r="13587" spans="1:2" x14ac:dyDescent="0.15">
      <c r="A13587" s="4"/>
      <c r="B13587" s="4"/>
    </row>
    <row r="13588" spans="1:2" x14ac:dyDescent="0.15">
      <c r="A13588" s="4"/>
      <c r="B13588" s="4"/>
    </row>
    <row r="13589" spans="1:2" x14ac:dyDescent="0.15">
      <c r="A13589" s="4"/>
      <c r="B13589" s="4"/>
    </row>
    <row r="13590" spans="1:2" x14ac:dyDescent="0.15">
      <c r="A13590" s="4"/>
      <c r="B13590" s="4"/>
    </row>
    <row r="13591" spans="1:2" x14ac:dyDescent="0.15">
      <c r="A13591" s="4"/>
      <c r="B13591" s="4"/>
    </row>
    <row r="13592" spans="1:2" x14ac:dyDescent="0.15">
      <c r="A13592" s="4"/>
      <c r="B13592" s="4"/>
    </row>
    <row r="13593" spans="1:2" x14ac:dyDescent="0.15">
      <c r="A13593" s="4"/>
      <c r="B13593" s="4"/>
    </row>
    <row r="13594" spans="1:2" x14ac:dyDescent="0.15">
      <c r="A13594" s="4"/>
      <c r="B13594" s="4"/>
    </row>
    <row r="13595" spans="1:2" x14ac:dyDescent="0.15">
      <c r="A13595" s="4"/>
      <c r="B13595" s="4"/>
    </row>
    <row r="13596" spans="1:2" x14ac:dyDescent="0.15">
      <c r="A13596" s="4"/>
      <c r="B13596" s="4"/>
    </row>
    <row r="13597" spans="1:2" x14ac:dyDescent="0.15">
      <c r="A13597" s="4"/>
      <c r="B13597" s="4"/>
    </row>
    <row r="13598" spans="1:2" x14ac:dyDescent="0.15">
      <c r="A13598" s="4"/>
      <c r="B13598" s="4"/>
    </row>
    <row r="13599" spans="1:2" x14ac:dyDescent="0.15">
      <c r="A13599" s="4"/>
      <c r="B13599" s="4"/>
    </row>
    <row r="13600" spans="1:2" x14ac:dyDescent="0.15">
      <c r="A13600" s="4"/>
      <c r="B13600" s="4"/>
    </row>
    <row r="13601" spans="1:2" x14ac:dyDescent="0.15">
      <c r="A13601" s="4"/>
      <c r="B13601" s="4"/>
    </row>
    <row r="13602" spans="1:2" x14ac:dyDescent="0.15">
      <c r="A13602" s="4"/>
      <c r="B13602" s="4"/>
    </row>
    <row r="13603" spans="1:2" x14ac:dyDescent="0.15">
      <c r="A13603" s="4"/>
      <c r="B13603" s="4"/>
    </row>
    <row r="13604" spans="1:2" x14ac:dyDescent="0.15">
      <c r="A13604" s="4"/>
      <c r="B13604" s="4"/>
    </row>
    <row r="13605" spans="1:2" x14ac:dyDescent="0.15">
      <c r="A13605" s="4"/>
      <c r="B13605" s="4"/>
    </row>
    <row r="13606" spans="1:2" x14ac:dyDescent="0.15">
      <c r="A13606" s="4"/>
      <c r="B13606" s="4"/>
    </row>
    <row r="13607" spans="1:2" x14ac:dyDescent="0.15">
      <c r="A13607" s="4"/>
      <c r="B13607" s="4"/>
    </row>
    <row r="13608" spans="1:2" x14ac:dyDescent="0.15">
      <c r="A13608" s="4"/>
      <c r="B13608" s="4"/>
    </row>
    <row r="13609" spans="1:2" x14ac:dyDescent="0.15">
      <c r="A13609" s="4"/>
      <c r="B13609" s="4"/>
    </row>
    <row r="13610" spans="1:2" x14ac:dyDescent="0.15">
      <c r="A13610" s="4"/>
      <c r="B13610" s="4"/>
    </row>
    <row r="13611" spans="1:2" x14ac:dyDescent="0.15">
      <c r="A13611" s="4"/>
      <c r="B13611" s="4"/>
    </row>
    <row r="13612" spans="1:2" x14ac:dyDescent="0.15">
      <c r="A13612" s="4"/>
      <c r="B13612" s="4"/>
    </row>
    <row r="13613" spans="1:2" x14ac:dyDescent="0.15">
      <c r="A13613" s="4"/>
      <c r="B13613" s="4"/>
    </row>
    <row r="13614" spans="1:2" x14ac:dyDescent="0.15">
      <c r="A13614" s="4"/>
      <c r="B13614" s="4"/>
    </row>
    <row r="13615" spans="1:2" x14ac:dyDescent="0.15">
      <c r="A13615" s="4"/>
      <c r="B13615" s="4"/>
    </row>
    <row r="13616" spans="1:2" x14ac:dyDescent="0.15">
      <c r="A13616" s="4"/>
      <c r="B13616" s="4"/>
    </row>
    <row r="13617" spans="1:2" x14ac:dyDescent="0.15">
      <c r="A13617" s="4"/>
      <c r="B13617" s="4"/>
    </row>
    <row r="13618" spans="1:2" x14ac:dyDescent="0.15">
      <c r="A13618" s="4"/>
      <c r="B13618" s="4"/>
    </row>
    <row r="13619" spans="1:2" x14ac:dyDescent="0.15">
      <c r="A13619" s="4"/>
      <c r="B13619" s="4"/>
    </row>
    <row r="13620" spans="1:2" x14ac:dyDescent="0.15">
      <c r="A13620" s="4"/>
      <c r="B13620" s="4"/>
    </row>
    <row r="13621" spans="1:2" x14ac:dyDescent="0.15">
      <c r="A13621" s="4"/>
      <c r="B13621" s="4"/>
    </row>
    <row r="13622" spans="1:2" x14ac:dyDescent="0.15">
      <c r="A13622" s="4"/>
      <c r="B13622" s="4"/>
    </row>
    <row r="13623" spans="1:2" x14ac:dyDescent="0.15">
      <c r="A13623" s="4"/>
      <c r="B13623" s="4"/>
    </row>
    <row r="13624" spans="1:2" x14ac:dyDescent="0.15">
      <c r="A13624" s="4"/>
      <c r="B13624" s="4"/>
    </row>
    <row r="13625" spans="1:2" x14ac:dyDescent="0.15">
      <c r="A13625" s="4"/>
      <c r="B13625" s="4"/>
    </row>
    <row r="13626" spans="1:2" x14ac:dyDescent="0.15">
      <c r="A13626" s="4"/>
      <c r="B13626" s="4"/>
    </row>
    <row r="13627" spans="1:2" x14ac:dyDescent="0.15">
      <c r="A13627" s="4"/>
      <c r="B13627" s="4"/>
    </row>
    <row r="13628" spans="1:2" x14ac:dyDescent="0.15">
      <c r="A13628" s="4"/>
      <c r="B13628" s="4"/>
    </row>
    <row r="13629" spans="1:2" x14ac:dyDescent="0.15">
      <c r="A13629" s="4"/>
      <c r="B13629" s="4"/>
    </row>
    <row r="13630" spans="1:2" x14ac:dyDescent="0.15">
      <c r="A13630" s="4"/>
      <c r="B13630" s="4"/>
    </row>
    <row r="13631" spans="1:2" x14ac:dyDescent="0.15">
      <c r="A13631" s="4"/>
      <c r="B13631" s="4"/>
    </row>
    <row r="13632" spans="1:2" x14ac:dyDescent="0.15">
      <c r="A13632" s="4"/>
      <c r="B13632" s="4"/>
    </row>
    <row r="13633" spans="1:2" x14ac:dyDescent="0.15">
      <c r="A13633" s="4"/>
      <c r="B13633" s="4"/>
    </row>
    <row r="13634" spans="1:2" x14ac:dyDescent="0.15">
      <c r="A13634" s="4"/>
      <c r="B13634" s="4"/>
    </row>
    <row r="13635" spans="1:2" x14ac:dyDescent="0.15">
      <c r="A13635" s="4"/>
      <c r="B13635" s="4"/>
    </row>
    <row r="13636" spans="1:2" x14ac:dyDescent="0.15">
      <c r="A13636" s="4"/>
      <c r="B13636" s="4"/>
    </row>
    <row r="13637" spans="1:2" x14ac:dyDescent="0.15">
      <c r="A13637" s="4"/>
      <c r="B13637" s="4"/>
    </row>
    <row r="13638" spans="1:2" x14ac:dyDescent="0.15">
      <c r="A13638" s="4"/>
      <c r="B13638" s="4"/>
    </row>
    <row r="13639" spans="1:2" x14ac:dyDescent="0.15">
      <c r="A13639" s="4"/>
      <c r="B13639" s="4"/>
    </row>
    <row r="13640" spans="1:2" x14ac:dyDescent="0.15">
      <c r="A13640" s="4"/>
      <c r="B13640" s="4"/>
    </row>
    <row r="13641" spans="1:2" x14ac:dyDescent="0.15">
      <c r="A13641" s="4"/>
      <c r="B13641" s="4"/>
    </row>
    <row r="13642" spans="1:2" x14ac:dyDescent="0.15">
      <c r="A13642" s="4"/>
      <c r="B13642" s="4"/>
    </row>
    <row r="13643" spans="1:2" x14ac:dyDescent="0.15">
      <c r="A13643" s="4"/>
      <c r="B13643" s="4"/>
    </row>
    <row r="13644" spans="1:2" x14ac:dyDescent="0.15">
      <c r="A13644" s="4"/>
      <c r="B13644" s="4"/>
    </row>
    <row r="13645" spans="1:2" x14ac:dyDescent="0.15">
      <c r="A13645" s="4"/>
      <c r="B13645" s="4"/>
    </row>
    <row r="13646" spans="1:2" x14ac:dyDescent="0.15">
      <c r="A13646" s="4"/>
      <c r="B13646" s="4"/>
    </row>
    <row r="13647" spans="1:2" x14ac:dyDescent="0.15">
      <c r="A13647" s="4"/>
      <c r="B13647" s="4"/>
    </row>
    <row r="13648" spans="1:2" x14ac:dyDescent="0.15">
      <c r="A13648" s="4"/>
      <c r="B13648" s="4"/>
    </row>
    <row r="13649" spans="1:2" x14ac:dyDescent="0.15">
      <c r="A13649" s="4"/>
      <c r="B13649" s="4"/>
    </row>
    <row r="13650" spans="1:2" x14ac:dyDescent="0.15">
      <c r="A13650" s="4"/>
      <c r="B13650" s="4"/>
    </row>
    <row r="13651" spans="1:2" x14ac:dyDescent="0.15">
      <c r="A13651" s="4"/>
      <c r="B13651" s="4"/>
    </row>
    <row r="13652" spans="1:2" x14ac:dyDescent="0.15">
      <c r="A13652" s="4"/>
      <c r="B13652" s="4"/>
    </row>
    <row r="13653" spans="1:2" x14ac:dyDescent="0.15">
      <c r="A13653" s="4"/>
      <c r="B13653" s="4"/>
    </row>
    <row r="13654" spans="1:2" x14ac:dyDescent="0.15">
      <c r="A13654" s="4"/>
      <c r="B13654" s="4"/>
    </row>
    <row r="13655" spans="1:2" x14ac:dyDescent="0.15">
      <c r="A13655" s="4"/>
      <c r="B13655" s="4"/>
    </row>
    <row r="13656" spans="1:2" x14ac:dyDescent="0.15">
      <c r="A13656" s="4"/>
      <c r="B13656" s="4"/>
    </row>
    <row r="13657" spans="1:2" x14ac:dyDescent="0.15">
      <c r="A13657" s="4"/>
      <c r="B13657" s="4"/>
    </row>
    <row r="13658" spans="1:2" x14ac:dyDescent="0.15">
      <c r="A13658" s="4"/>
      <c r="B13658" s="4"/>
    </row>
    <row r="13659" spans="1:2" x14ac:dyDescent="0.15">
      <c r="A13659" s="4"/>
      <c r="B13659" s="4"/>
    </row>
    <row r="13660" spans="1:2" x14ac:dyDescent="0.15">
      <c r="A13660" s="4"/>
      <c r="B13660" s="4"/>
    </row>
    <row r="13661" spans="1:2" x14ac:dyDescent="0.15">
      <c r="A13661" s="4"/>
      <c r="B13661" s="4"/>
    </row>
    <row r="13662" spans="1:2" x14ac:dyDescent="0.15">
      <c r="A13662" s="4"/>
      <c r="B13662" s="4"/>
    </row>
    <row r="13663" spans="1:2" x14ac:dyDescent="0.15">
      <c r="A13663" s="4"/>
      <c r="B13663" s="4"/>
    </row>
    <row r="13664" spans="1:2" x14ac:dyDescent="0.15">
      <c r="A13664" s="4"/>
      <c r="B13664" s="4"/>
    </row>
    <row r="13665" spans="1:2" x14ac:dyDescent="0.15">
      <c r="A13665" s="4"/>
      <c r="B13665" s="4"/>
    </row>
    <row r="13666" spans="1:2" x14ac:dyDescent="0.15">
      <c r="A13666" s="4"/>
      <c r="B13666" s="4"/>
    </row>
    <row r="13667" spans="1:2" x14ac:dyDescent="0.15">
      <c r="A13667" s="4"/>
      <c r="B13667" s="4"/>
    </row>
    <row r="13668" spans="1:2" x14ac:dyDescent="0.15">
      <c r="A13668" s="4"/>
      <c r="B13668" s="4"/>
    </row>
    <row r="13669" spans="1:2" x14ac:dyDescent="0.15">
      <c r="A13669" s="4"/>
      <c r="B13669" s="4"/>
    </row>
    <row r="13670" spans="1:2" x14ac:dyDescent="0.15">
      <c r="A13670" s="4"/>
      <c r="B13670" s="4"/>
    </row>
    <row r="13671" spans="1:2" x14ac:dyDescent="0.15">
      <c r="A13671" s="4"/>
      <c r="B13671" s="4"/>
    </row>
    <row r="13672" spans="1:2" x14ac:dyDescent="0.15">
      <c r="A13672" s="4"/>
      <c r="B13672" s="4"/>
    </row>
    <row r="13673" spans="1:2" x14ac:dyDescent="0.15">
      <c r="A13673" s="4"/>
      <c r="B13673" s="4"/>
    </row>
    <row r="13674" spans="1:2" x14ac:dyDescent="0.15">
      <c r="A13674" s="4"/>
      <c r="B13674" s="4"/>
    </row>
    <row r="13675" spans="1:2" x14ac:dyDescent="0.15">
      <c r="A13675" s="4"/>
      <c r="B13675" s="4"/>
    </row>
    <row r="13676" spans="1:2" x14ac:dyDescent="0.15">
      <c r="A13676" s="4"/>
      <c r="B13676" s="4"/>
    </row>
    <row r="13677" spans="1:2" x14ac:dyDescent="0.15">
      <c r="A13677" s="4"/>
      <c r="B13677" s="4"/>
    </row>
    <row r="13678" spans="1:2" x14ac:dyDescent="0.15">
      <c r="A13678" s="4"/>
      <c r="B13678" s="4"/>
    </row>
    <row r="13679" spans="1:2" x14ac:dyDescent="0.15">
      <c r="A13679" s="4"/>
      <c r="B13679" s="4"/>
    </row>
    <row r="13680" spans="1:2" x14ac:dyDescent="0.15">
      <c r="A13680" s="4"/>
      <c r="B13680" s="4"/>
    </row>
    <row r="13681" spans="1:2" x14ac:dyDescent="0.15">
      <c r="A13681" s="4"/>
      <c r="B13681" s="4"/>
    </row>
    <row r="13682" spans="1:2" x14ac:dyDescent="0.15">
      <c r="A13682" s="4"/>
      <c r="B13682" s="4"/>
    </row>
    <row r="13683" spans="1:2" x14ac:dyDescent="0.15">
      <c r="A13683" s="4"/>
      <c r="B13683" s="4"/>
    </row>
    <row r="13684" spans="1:2" x14ac:dyDescent="0.15">
      <c r="A13684" s="4"/>
      <c r="B13684" s="4"/>
    </row>
    <row r="13685" spans="1:2" x14ac:dyDescent="0.15">
      <c r="A13685" s="4"/>
      <c r="B13685" s="4"/>
    </row>
    <row r="13686" spans="1:2" x14ac:dyDescent="0.15">
      <c r="A13686" s="4"/>
      <c r="B13686" s="4"/>
    </row>
    <row r="13687" spans="1:2" x14ac:dyDescent="0.15">
      <c r="A13687" s="4"/>
      <c r="B13687" s="4"/>
    </row>
    <row r="13688" spans="1:2" x14ac:dyDescent="0.15">
      <c r="A13688" s="4"/>
      <c r="B13688" s="4"/>
    </row>
    <row r="13689" spans="1:2" x14ac:dyDescent="0.15">
      <c r="A13689" s="4"/>
      <c r="B13689" s="4"/>
    </row>
    <row r="13690" spans="1:2" x14ac:dyDescent="0.15">
      <c r="A13690" s="4"/>
      <c r="B13690" s="4"/>
    </row>
    <row r="13691" spans="1:2" x14ac:dyDescent="0.15">
      <c r="A13691" s="4"/>
      <c r="B13691" s="4"/>
    </row>
    <row r="13692" spans="1:2" x14ac:dyDescent="0.15">
      <c r="A13692" s="4"/>
      <c r="B13692" s="4"/>
    </row>
    <row r="13693" spans="1:2" x14ac:dyDescent="0.15">
      <c r="A13693" s="4"/>
      <c r="B13693" s="4"/>
    </row>
    <row r="13694" spans="1:2" x14ac:dyDescent="0.15">
      <c r="A13694" s="4"/>
      <c r="B13694" s="4"/>
    </row>
    <row r="13695" spans="1:2" x14ac:dyDescent="0.15">
      <c r="A13695" s="4"/>
      <c r="B13695" s="4"/>
    </row>
    <row r="13696" spans="1:2" x14ac:dyDescent="0.15">
      <c r="A13696" s="4"/>
      <c r="B13696" s="4"/>
    </row>
    <row r="13697" spans="1:2" x14ac:dyDescent="0.15">
      <c r="A13697" s="4"/>
      <c r="B13697" s="4"/>
    </row>
    <row r="13698" spans="1:2" x14ac:dyDescent="0.15">
      <c r="A13698" s="4"/>
      <c r="B13698" s="4"/>
    </row>
    <row r="13699" spans="1:2" x14ac:dyDescent="0.15">
      <c r="A13699" s="4"/>
      <c r="B13699" s="4"/>
    </row>
    <row r="13700" spans="1:2" x14ac:dyDescent="0.15">
      <c r="A13700" s="4"/>
      <c r="B13700" s="4"/>
    </row>
    <row r="13701" spans="1:2" x14ac:dyDescent="0.15">
      <c r="A13701" s="4"/>
      <c r="B13701" s="4"/>
    </row>
    <row r="13702" spans="1:2" x14ac:dyDescent="0.15">
      <c r="A13702" s="4"/>
      <c r="B13702" s="4"/>
    </row>
    <row r="13703" spans="1:2" x14ac:dyDescent="0.15">
      <c r="A13703" s="4"/>
      <c r="B13703" s="4"/>
    </row>
    <row r="13704" spans="1:2" x14ac:dyDescent="0.15">
      <c r="A13704" s="4"/>
      <c r="B13704" s="4"/>
    </row>
    <row r="13705" spans="1:2" x14ac:dyDescent="0.15">
      <c r="A13705" s="4"/>
      <c r="B13705" s="4"/>
    </row>
    <row r="13706" spans="1:2" x14ac:dyDescent="0.15">
      <c r="A13706" s="4"/>
      <c r="B13706" s="4"/>
    </row>
    <row r="13707" spans="1:2" x14ac:dyDescent="0.15">
      <c r="A13707" s="4"/>
      <c r="B13707" s="4"/>
    </row>
    <row r="13708" spans="1:2" x14ac:dyDescent="0.15">
      <c r="A13708" s="4"/>
      <c r="B13708" s="4"/>
    </row>
    <row r="13709" spans="1:2" x14ac:dyDescent="0.15">
      <c r="A13709" s="4"/>
      <c r="B13709" s="4"/>
    </row>
    <row r="13710" spans="1:2" x14ac:dyDescent="0.15">
      <c r="A13710" s="4"/>
      <c r="B13710" s="4"/>
    </row>
    <row r="13711" spans="1:2" x14ac:dyDescent="0.15">
      <c r="A13711" s="4"/>
      <c r="B13711" s="4"/>
    </row>
    <row r="13712" spans="1:2" x14ac:dyDescent="0.15">
      <c r="A13712" s="4"/>
      <c r="B13712" s="4"/>
    </row>
    <row r="13713" spans="1:2" x14ac:dyDescent="0.15">
      <c r="A13713" s="4"/>
      <c r="B13713" s="4"/>
    </row>
    <row r="13714" spans="1:2" x14ac:dyDescent="0.15">
      <c r="A13714" s="4"/>
      <c r="B13714" s="4"/>
    </row>
    <row r="13715" spans="1:2" x14ac:dyDescent="0.15">
      <c r="A13715" s="4"/>
      <c r="B13715" s="4"/>
    </row>
    <row r="13716" spans="1:2" x14ac:dyDescent="0.15">
      <c r="A13716" s="4"/>
      <c r="B13716" s="4"/>
    </row>
    <row r="13717" spans="1:2" x14ac:dyDescent="0.15">
      <c r="A13717" s="4"/>
      <c r="B13717" s="4"/>
    </row>
    <row r="13718" spans="1:2" x14ac:dyDescent="0.15">
      <c r="A13718" s="4"/>
      <c r="B13718" s="4"/>
    </row>
    <row r="13719" spans="1:2" x14ac:dyDescent="0.15">
      <c r="A13719" s="4"/>
      <c r="B13719" s="4"/>
    </row>
    <row r="13720" spans="1:2" x14ac:dyDescent="0.15">
      <c r="A13720" s="4"/>
      <c r="B13720" s="4"/>
    </row>
    <row r="13721" spans="1:2" x14ac:dyDescent="0.15">
      <c r="A13721" s="4"/>
      <c r="B13721" s="4"/>
    </row>
    <row r="13722" spans="1:2" x14ac:dyDescent="0.15">
      <c r="A13722" s="4"/>
      <c r="B13722" s="4"/>
    </row>
    <row r="13723" spans="1:2" x14ac:dyDescent="0.15">
      <c r="A13723" s="4"/>
      <c r="B13723" s="4"/>
    </row>
    <row r="13724" spans="1:2" x14ac:dyDescent="0.15">
      <c r="A13724" s="4"/>
      <c r="B13724" s="4"/>
    </row>
    <row r="13725" spans="1:2" x14ac:dyDescent="0.15">
      <c r="A13725" s="4"/>
      <c r="B13725" s="4"/>
    </row>
    <row r="13726" spans="1:2" x14ac:dyDescent="0.15">
      <c r="A13726" s="4"/>
      <c r="B13726" s="4"/>
    </row>
    <row r="13727" spans="1:2" x14ac:dyDescent="0.15">
      <c r="A13727" s="4"/>
      <c r="B13727" s="4"/>
    </row>
    <row r="13728" spans="1:2" x14ac:dyDescent="0.15">
      <c r="A13728" s="4"/>
      <c r="B13728" s="4"/>
    </row>
    <row r="13729" spans="1:2" x14ac:dyDescent="0.15">
      <c r="A13729" s="4"/>
      <c r="B13729" s="4"/>
    </row>
    <row r="13730" spans="1:2" x14ac:dyDescent="0.15">
      <c r="A13730" s="4"/>
      <c r="B13730" s="4"/>
    </row>
    <row r="13731" spans="1:2" x14ac:dyDescent="0.15">
      <c r="A13731" s="4"/>
      <c r="B13731" s="4"/>
    </row>
    <row r="13732" spans="1:2" x14ac:dyDescent="0.15">
      <c r="A13732" s="4"/>
      <c r="B13732" s="4"/>
    </row>
    <row r="13733" spans="1:2" x14ac:dyDescent="0.15">
      <c r="A13733" s="4"/>
      <c r="B13733" s="4"/>
    </row>
    <row r="13734" spans="1:2" x14ac:dyDescent="0.15">
      <c r="A13734" s="4"/>
      <c r="B13734" s="4"/>
    </row>
    <row r="13735" spans="1:2" x14ac:dyDescent="0.15">
      <c r="A13735" s="4"/>
      <c r="B13735" s="4"/>
    </row>
    <row r="13736" spans="1:2" x14ac:dyDescent="0.15">
      <c r="A13736" s="4"/>
      <c r="B13736" s="4"/>
    </row>
    <row r="13737" spans="1:2" x14ac:dyDescent="0.15">
      <c r="A13737" s="4"/>
      <c r="B13737" s="4"/>
    </row>
    <row r="13738" spans="1:2" x14ac:dyDescent="0.15">
      <c r="A13738" s="4"/>
      <c r="B13738" s="4"/>
    </row>
    <row r="13739" spans="1:2" x14ac:dyDescent="0.15">
      <c r="A13739" s="4"/>
      <c r="B13739" s="4"/>
    </row>
    <row r="13740" spans="1:2" x14ac:dyDescent="0.15">
      <c r="A13740" s="4"/>
      <c r="B13740" s="4"/>
    </row>
    <row r="13741" spans="1:2" x14ac:dyDescent="0.15">
      <c r="A13741" s="4"/>
      <c r="B13741" s="4"/>
    </row>
    <row r="13742" spans="1:2" x14ac:dyDescent="0.15">
      <c r="A13742" s="4"/>
      <c r="B13742" s="4"/>
    </row>
    <row r="13743" spans="1:2" x14ac:dyDescent="0.15">
      <c r="A13743" s="4"/>
      <c r="B13743" s="4"/>
    </row>
    <row r="13744" spans="1:2" x14ac:dyDescent="0.15">
      <c r="A13744" s="4"/>
      <c r="B13744" s="4"/>
    </row>
    <row r="13745" spans="1:2" x14ac:dyDescent="0.15">
      <c r="A13745" s="4"/>
      <c r="B13745" s="4"/>
    </row>
    <row r="13746" spans="1:2" x14ac:dyDescent="0.15">
      <c r="A13746" s="4"/>
      <c r="B13746" s="4"/>
    </row>
    <row r="13747" spans="1:2" x14ac:dyDescent="0.15">
      <c r="A13747" s="4"/>
      <c r="B13747" s="4"/>
    </row>
    <row r="13748" spans="1:2" x14ac:dyDescent="0.15">
      <c r="A13748" s="4"/>
      <c r="B13748" s="4"/>
    </row>
    <row r="13749" spans="1:2" x14ac:dyDescent="0.15">
      <c r="A13749" s="4"/>
      <c r="B13749" s="4"/>
    </row>
    <row r="13750" spans="1:2" x14ac:dyDescent="0.15">
      <c r="A13750" s="4"/>
      <c r="B13750" s="4"/>
    </row>
    <row r="13751" spans="1:2" x14ac:dyDescent="0.15">
      <c r="A13751" s="4"/>
      <c r="B13751" s="4"/>
    </row>
    <row r="13752" spans="1:2" x14ac:dyDescent="0.15">
      <c r="A13752" s="4"/>
      <c r="B13752" s="4"/>
    </row>
    <row r="13753" spans="1:2" x14ac:dyDescent="0.15">
      <c r="A13753" s="4"/>
      <c r="B13753" s="4"/>
    </row>
    <row r="13754" spans="1:2" x14ac:dyDescent="0.15">
      <c r="A13754" s="4"/>
      <c r="B13754" s="4"/>
    </row>
    <row r="13755" spans="1:2" x14ac:dyDescent="0.15">
      <c r="A13755" s="4"/>
      <c r="B13755" s="4"/>
    </row>
    <row r="13756" spans="1:2" x14ac:dyDescent="0.15">
      <c r="A13756" s="4"/>
      <c r="B13756" s="4"/>
    </row>
    <row r="13757" spans="1:2" x14ac:dyDescent="0.15">
      <c r="A13757" s="4"/>
      <c r="B13757" s="4"/>
    </row>
    <row r="13758" spans="1:2" x14ac:dyDescent="0.15">
      <c r="A13758" s="4"/>
      <c r="B13758" s="4"/>
    </row>
    <row r="13759" spans="1:2" x14ac:dyDescent="0.15">
      <c r="A13759" s="4"/>
      <c r="B13759" s="4"/>
    </row>
    <row r="13760" spans="1:2" x14ac:dyDescent="0.15">
      <c r="A13760" s="4"/>
      <c r="B13760" s="4"/>
    </row>
    <row r="13761" spans="1:2" x14ac:dyDescent="0.15">
      <c r="A13761" s="4"/>
      <c r="B13761" s="4"/>
    </row>
    <row r="13762" spans="1:2" x14ac:dyDescent="0.15">
      <c r="A13762" s="4"/>
      <c r="B13762" s="4"/>
    </row>
    <row r="13763" spans="1:2" x14ac:dyDescent="0.15">
      <c r="A13763" s="4"/>
      <c r="B13763" s="4"/>
    </row>
    <row r="13764" spans="1:2" x14ac:dyDescent="0.15">
      <c r="A13764" s="4"/>
      <c r="B13764" s="4"/>
    </row>
    <row r="13765" spans="1:2" x14ac:dyDescent="0.15">
      <c r="A13765" s="4"/>
      <c r="B13765" s="4"/>
    </row>
    <row r="13766" spans="1:2" x14ac:dyDescent="0.15">
      <c r="A13766" s="4"/>
      <c r="B13766" s="4"/>
    </row>
    <row r="13767" spans="1:2" x14ac:dyDescent="0.15">
      <c r="A13767" s="4"/>
      <c r="B13767" s="4"/>
    </row>
    <row r="13768" spans="1:2" x14ac:dyDescent="0.15">
      <c r="A13768" s="4"/>
      <c r="B13768" s="4"/>
    </row>
    <row r="13769" spans="1:2" x14ac:dyDescent="0.15">
      <c r="A13769" s="4"/>
      <c r="B13769" s="4"/>
    </row>
    <row r="13770" spans="1:2" x14ac:dyDescent="0.15">
      <c r="A13770" s="4"/>
      <c r="B13770" s="4"/>
    </row>
    <row r="13771" spans="1:2" x14ac:dyDescent="0.15">
      <c r="A13771" s="4"/>
      <c r="B13771" s="4"/>
    </row>
    <row r="13772" spans="1:2" x14ac:dyDescent="0.15">
      <c r="A13772" s="4"/>
      <c r="B13772" s="4"/>
    </row>
    <row r="13773" spans="1:2" x14ac:dyDescent="0.15">
      <c r="A13773" s="4"/>
      <c r="B13773" s="4"/>
    </row>
    <row r="13774" spans="1:2" x14ac:dyDescent="0.15">
      <c r="A13774" s="4"/>
      <c r="B13774" s="4"/>
    </row>
    <row r="13775" spans="1:2" x14ac:dyDescent="0.15">
      <c r="A13775" s="4"/>
      <c r="B13775" s="4"/>
    </row>
    <row r="13776" spans="1:2" x14ac:dyDescent="0.15">
      <c r="A13776" s="4"/>
      <c r="B13776" s="4"/>
    </row>
    <row r="13777" spans="1:2" x14ac:dyDescent="0.15">
      <c r="A13777" s="4"/>
      <c r="B13777" s="4"/>
    </row>
    <row r="13778" spans="1:2" x14ac:dyDescent="0.15">
      <c r="A13778" s="4"/>
      <c r="B13778" s="4"/>
    </row>
    <row r="13779" spans="1:2" x14ac:dyDescent="0.15">
      <c r="A13779" s="4"/>
      <c r="B13779" s="4"/>
    </row>
    <row r="13780" spans="1:2" x14ac:dyDescent="0.15">
      <c r="A13780" s="4"/>
      <c r="B13780" s="4"/>
    </row>
    <row r="13781" spans="1:2" x14ac:dyDescent="0.15">
      <c r="A13781" s="4"/>
      <c r="B13781" s="4"/>
    </row>
    <row r="13782" spans="1:2" x14ac:dyDescent="0.15">
      <c r="A13782" s="4"/>
      <c r="B13782" s="4"/>
    </row>
    <row r="13783" spans="1:2" x14ac:dyDescent="0.15">
      <c r="A13783" s="4"/>
      <c r="B13783" s="4"/>
    </row>
    <row r="13784" spans="1:2" x14ac:dyDescent="0.15">
      <c r="A13784" s="4"/>
      <c r="B13784" s="4"/>
    </row>
    <row r="13785" spans="1:2" x14ac:dyDescent="0.15">
      <c r="A13785" s="4"/>
      <c r="B13785" s="4"/>
    </row>
    <row r="13786" spans="1:2" x14ac:dyDescent="0.15">
      <c r="A13786" s="4"/>
      <c r="B13786" s="4"/>
    </row>
    <row r="13787" spans="1:2" x14ac:dyDescent="0.15">
      <c r="A13787" s="4"/>
      <c r="B13787" s="4"/>
    </row>
    <row r="13788" spans="1:2" x14ac:dyDescent="0.15">
      <c r="A13788" s="4"/>
      <c r="B13788" s="4"/>
    </row>
    <row r="13789" spans="1:2" x14ac:dyDescent="0.15">
      <c r="A13789" s="4"/>
      <c r="B13789" s="4"/>
    </row>
    <row r="13790" spans="1:2" x14ac:dyDescent="0.15">
      <c r="A13790" s="4"/>
      <c r="B13790" s="4"/>
    </row>
    <row r="13791" spans="1:2" x14ac:dyDescent="0.15">
      <c r="A13791" s="4"/>
      <c r="B13791" s="4"/>
    </row>
    <row r="13792" spans="1:2" x14ac:dyDescent="0.15">
      <c r="A13792" s="4"/>
      <c r="B13792" s="4"/>
    </row>
    <row r="13793" spans="1:2" x14ac:dyDescent="0.15">
      <c r="A13793" s="4"/>
      <c r="B13793" s="4"/>
    </row>
    <row r="13794" spans="1:2" x14ac:dyDescent="0.15">
      <c r="A13794" s="4"/>
      <c r="B13794" s="4"/>
    </row>
    <row r="13795" spans="1:2" x14ac:dyDescent="0.15">
      <c r="A13795" s="4"/>
      <c r="B13795" s="4"/>
    </row>
    <row r="13796" spans="1:2" x14ac:dyDescent="0.15">
      <c r="A13796" s="4"/>
      <c r="B13796" s="4"/>
    </row>
    <row r="13797" spans="1:2" x14ac:dyDescent="0.15">
      <c r="A13797" s="4"/>
      <c r="B13797" s="4"/>
    </row>
    <row r="13798" spans="1:2" x14ac:dyDescent="0.15">
      <c r="A13798" s="4"/>
      <c r="B13798" s="4"/>
    </row>
    <row r="13799" spans="1:2" x14ac:dyDescent="0.15">
      <c r="A13799" s="4"/>
      <c r="B13799" s="4"/>
    </row>
    <row r="13800" spans="1:2" x14ac:dyDescent="0.15">
      <c r="A13800" s="4"/>
      <c r="B13800" s="4"/>
    </row>
    <row r="13801" spans="1:2" x14ac:dyDescent="0.15">
      <c r="A13801" s="4"/>
      <c r="B13801" s="4"/>
    </row>
    <row r="13802" spans="1:2" x14ac:dyDescent="0.15">
      <c r="A13802" s="4"/>
      <c r="B13802" s="4"/>
    </row>
    <row r="13803" spans="1:2" x14ac:dyDescent="0.15">
      <c r="A13803" s="4"/>
      <c r="B13803" s="4"/>
    </row>
    <row r="13804" spans="1:2" x14ac:dyDescent="0.15">
      <c r="A13804" s="4"/>
      <c r="B13804" s="4"/>
    </row>
    <row r="13805" spans="1:2" x14ac:dyDescent="0.15">
      <c r="A13805" s="4"/>
      <c r="B13805" s="4"/>
    </row>
    <row r="13806" spans="1:2" x14ac:dyDescent="0.15">
      <c r="A13806" s="4"/>
      <c r="B13806" s="4"/>
    </row>
    <row r="13807" spans="1:2" x14ac:dyDescent="0.15">
      <c r="A13807" s="4"/>
      <c r="B13807" s="4"/>
    </row>
    <row r="13808" spans="1:2" x14ac:dyDescent="0.15">
      <c r="A13808" s="4"/>
      <c r="B13808" s="4"/>
    </row>
    <row r="13809" spans="1:2" x14ac:dyDescent="0.15">
      <c r="A13809" s="4"/>
      <c r="B13809" s="4"/>
    </row>
    <row r="13810" spans="1:2" x14ac:dyDescent="0.15">
      <c r="A13810" s="4"/>
      <c r="B13810" s="4"/>
    </row>
    <row r="13811" spans="1:2" x14ac:dyDescent="0.15">
      <c r="A13811" s="4"/>
      <c r="B13811" s="4"/>
    </row>
    <row r="13812" spans="1:2" x14ac:dyDescent="0.15">
      <c r="A13812" s="4"/>
      <c r="B13812" s="4"/>
    </row>
    <row r="13813" spans="1:2" x14ac:dyDescent="0.15">
      <c r="A13813" s="4"/>
      <c r="B13813" s="4"/>
    </row>
    <row r="13814" spans="1:2" x14ac:dyDescent="0.15">
      <c r="A13814" s="4"/>
      <c r="B13814" s="4"/>
    </row>
    <row r="13815" spans="1:2" x14ac:dyDescent="0.15">
      <c r="A13815" s="4"/>
      <c r="B13815" s="4"/>
    </row>
    <row r="13816" spans="1:2" x14ac:dyDescent="0.15">
      <c r="A13816" s="4"/>
      <c r="B13816" s="4"/>
    </row>
    <row r="13817" spans="1:2" x14ac:dyDescent="0.15">
      <c r="A13817" s="4"/>
      <c r="B13817" s="4"/>
    </row>
    <row r="13818" spans="1:2" x14ac:dyDescent="0.15">
      <c r="A13818" s="4"/>
      <c r="B13818" s="4"/>
    </row>
    <row r="13819" spans="1:2" x14ac:dyDescent="0.15">
      <c r="A13819" s="4"/>
      <c r="B13819" s="4"/>
    </row>
    <row r="13820" spans="1:2" x14ac:dyDescent="0.15">
      <c r="A13820" s="4"/>
      <c r="B13820" s="4"/>
    </row>
    <row r="13821" spans="1:2" x14ac:dyDescent="0.15">
      <c r="A13821" s="4"/>
      <c r="B13821" s="4"/>
    </row>
    <row r="13822" spans="1:2" x14ac:dyDescent="0.15">
      <c r="A13822" s="4"/>
      <c r="B13822" s="4"/>
    </row>
    <row r="13823" spans="1:2" x14ac:dyDescent="0.15">
      <c r="A13823" s="4"/>
      <c r="B13823" s="4"/>
    </row>
    <row r="13824" spans="1:2" x14ac:dyDescent="0.15">
      <c r="A13824" s="4"/>
      <c r="B13824" s="4"/>
    </row>
    <row r="13825" spans="1:2" x14ac:dyDescent="0.15">
      <c r="A13825" s="4"/>
      <c r="B13825" s="4"/>
    </row>
    <row r="13826" spans="1:2" x14ac:dyDescent="0.15">
      <c r="A13826" s="4"/>
      <c r="B13826" s="4"/>
    </row>
    <row r="13827" spans="1:2" x14ac:dyDescent="0.15">
      <c r="A13827" s="4"/>
      <c r="B13827" s="4"/>
    </row>
    <row r="13828" spans="1:2" x14ac:dyDescent="0.15">
      <c r="A13828" s="4"/>
      <c r="B13828" s="4"/>
    </row>
    <row r="13829" spans="1:2" x14ac:dyDescent="0.15">
      <c r="A13829" s="4"/>
      <c r="B13829" s="4"/>
    </row>
    <row r="13830" spans="1:2" x14ac:dyDescent="0.15">
      <c r="A13830" s="4"/>
      <c r="B13830" s="4"/>
    </row>
    <row r="13831" spans="1:2" x14ac:dyDescent="0.15">
      <c r="A13831" s="4"/>
      <c r="B13831" s="4"/>
    </row>
    <row r="13832" spans="1:2" x14ac:dyDescent="0.15">
      <c r="A13832" s="4"/>
      <c r="B13832" s="4"/>
    </row>
    <row r="13833" spans="1:2" x14ac:dyDescent="0.15">
      <c r="A13833" s="4"/>
      <c r="B13833" s="4"/>
    </row>
    <row r="13834" spans="1:2" x14ac:dyDescent="0.15">
      <c r="A13834" s="4"/>
      <c r="B13834" s="4"/>
    </row>
    <row r="13835" spans="1:2" x14ac:dyDescent="0.15">
      <c r="A13835" s="4"/>
      <c r="B13835" s="4"/>
    </row>
    <row r="13836" spans="1:2" x14ac:dyDescent="0.15">
      <c r="A13836" s="4"/>
      <c r="B13836" s="4"/>
    </row>
    <row r="13837" spans="1:2" x14ac:dyDescent="0.15">
      <c r="A13837" s="4"/>
      <c r="B13837" s="4"/>
    </row>
    <row r="13838" spans="1:2" x14ac:dyDescent="0.15">
      <c r="A13838" s="4"/>
      <c r="B13838" s="4"/>
    </row>
    <row r="13839" spans="1:2" x14ac:dyDescent="0.15">
      <c r="A13839" s="4"/>
      <c r="B13839" s="4"/>
    </row>
    <row r="13840" spans="1:2" x14ac:dyDescent="0.15">
      <c r="A13840" s="4"/>
      <c r="B13840" s="4"/>
    </row>
    <row r="13841" spans="1:2" x14ac:dyDescent="0.15">
      <c r="A13841" s="4"/>
      <c r="B13841" s="4"/>
    </row>
    <row r="13842" spans="1:2" x14ac:dyDescent="0.15">
      <c r="A13842" s="4"/>
      <c r="B13842" s="4"/>
    </row>
    <row r="13843" spans="1:2" x14ac:dyDescent="0.15">
      <c r="A13843" s="4"/>
      <c r="B13843" s="4"/>
    </row>
    <row r="13844" spans="1:2" x14ac:dyDescent="0.15">
      <c r="A13844" s="4"/>
      <c r="B13844" s="4"/>
    </row>
    <row r="13845" spans="1:2" x14ac:dyDescent="0.15">
      <c r="A13845" s="4"/>
      <c r="B13845" s="4"/>
    </row>
    <row r="13846" spans="1:2" x14ac:dyDescent="0.15">
      <c r="A13846" s="4"/>
      <c r="B13846" s="4"/>
    </row>
    <row r="13847" spans="1:2" x14ac:dyDescent="0.15">
      <c r="A13847" s="4"/>
      <c r="B13847" s="4"/>
    </row>
    <row r="13848" spans="1:2" x14ac:dyDescent="0.15">
      <c r="A13848" s="4"/>
      <c r="B13848" s="4"/>
    </row>
    <row r="13849" spans="1:2" x14ac:dyDescent="0.15">
      <c r="A13849" s="4"/>
      <c r="B13849" s="4"/>
    </row>
    <row r="13850" spans="1:2" x14ac:dyDescent="0.15">
      <c r="A13850" s="4"/>
      <c r="B13850" s="4"/>
    </row>
    <row r="13851" spans="1:2" x14ac:dyDescent="0.15">
      <c r="A13851" s="4"/>
      <c r="B13851" s="4"/>
    </row>
    <row r="13852" spans="1:2" x14ac:dyDescent="0.15">
      <c r="A13852" s="4"/>
      <c r="B13852" s="4"/>
    </row>
    <row r="13853" spans="1:2" x14ac:dyDescent="0.15">
      <c r="A13853" s="4"/>
      <c r="B13853" s="4"/>
    </row>
    <row r="13854" spans="1:2" x14ac:dyDescent="0.15">
      <c r="A13854" s="4"/>
      <c r="B13854" s="4"/>
    </row>
    <row r="13855" spans="1:2" x14ac:dyDescent="0.15">
      <c r="A13855" s="4"/>
      <c r="B13855" s="4"/>
    </row>
    <row r="13856" spans="1:2" x14ac:dyDescent="0.15">
      <c r="A13856" s="4"/>
      <c r="B13856" s="4"/>
    </row>
    <row r="13857" spans="1:2" x14ac:dyDescent="0.15">
      <c r="A13857" s="4"/>
      <c r="B13857" s="4"/>
    </row>
    <row r="13858" spans="1:2" x14ac:dyDescent="0.15">
      <c r="A13858" s="4"/>
      <c r="B13858" s="4"/>
    </row>
    <row r="13859" spans="1:2" x14ac:dyDescent="0.15">
      <c r="A13859" s="4"/>
      <c r="B13859" s="4"/>
    </row>
    <row r="13860" spans="1:2" x14ac:dyDescent="0.15">
      <c r="A13860" s="4"/>
      <c r="B13860" s="4"/>
    </row>
    <row r="13861" spans="1:2" x14ac:dyDescent="0.15">
      <c r="A13861" s="4"/>
      <c r="B13861" s="4"/>
    </row>
    <row r="13862" spans="1:2" x14ac:dyDescent="0.15">
      <c r="A13862" s="4"/>
      <c r="B13862" s="4"/>
    </row>
    <row r="13863" spans="1:2" x14ac:dyDescent="0.15">
      <c r="A13863" s="4"/>
      <c r="B13863" s="4"/>
    </row>
    <row r="13864" spans="1:2" x14ac:dyDescent="0.15">
      <c r="A13864" s="4"/>
      <c r="B13864" s="4"/>
    </row>
    <row r="13865" spans="1:2" x14ac:dyDescent="0.15">
      <c r="A13865" s="4"/>
      <c r="B13865" s="4"/>
    </row>
    <row r="13866" spans="1:2" x14ac:dyDescent="0.15">
      <c r="A13866" s="4"/>
      <c r="B13866" s="4"/>
    </row>
    <row r="13867" spans="1:2" x14ac:dyDescent="0.15">
      <c r="A13867" s="4"/>
      <c r="B13867" s="4"/>
    </row>
    <row r="13868" spans="1:2" x14ac:dyDescent="0.15">
      <c r="A13868" s="4"/>
      <c r="B13868" s="4"/>
    </row>
    <row r="13869" spans="1:2" x14ac:dyDescent="0.15">
      <c r="A13869" s="4"/>
      <c r="B13869" s="4"/>
    </row>
    <row r="13870" spans="1:2" x14ac:dyDescent="0.15">
      <c r="A13870" s="4"/>
      <c r="B13870" s="4"/>
    </row>
    <row r="13871" spans="1:2" x14ac:dyDescent="0.15">
      <c r="A13871" s="4"/>
      <c r="B13871" s="4"/>
    </row>
    <row r="13872" spans="1:2" x14ac:dyDescent="0.15">
      <c r="A13872" s="4"/>
      <c r="B13872" s="4"/>
    </row>
    <row r="13873" spans="1:2" x14ac:dyDescent="0.15">
      <c r="A13873" s="4"/>
      <c r="B13873" s="4"/>
    </row>
    <row r="13874" spans="1:2" x14ac:dyDescent="0.15">
      <c r="A13874" s="4"/>
      <c r="B13874" s="4"/>
    </row>
    <row r="13875" spans="1:2" x14ac:dyDescent="0.15">
      <c r="A13875" s="4"/>
      <c r="B13875" s="4"/>
    </row>
    <row r="13876" spans="1:2" x14ac:dyDescent="0.15">
      <c r="A13876" s="4"/>
      <c r="B13876" s="4"/>
    </row>
    <row r="13877" spans="1:2" x14ac:dyDescent="0.15">
      <c r="A13877" s="4"/>
      <c r="B13877" s="4"/>
    </row>
    <row r="13878" spans="1:2" x14ac:dyDescent="0.15">
      <c r="A13878" s="4"/>
      <c r="B13878" s="4"/>
    </row>
    <row r="13879" spans="1:2" x14ac:dyDescent="0.15">
      <c r="A13879" s="4"/>
      <c r="B13879" s="4"/>
    </row>
    <row r="13880" spans="1:2" x14ac:dyDescent="0.15">
      <c r="A13880" s="4"/>
      <c r="B13880" s="4"/>
    </row>
    <row r="13881" spans="1:2" x14ac:dyDescent="0.15">
      <c r="A13881" s="4"/>
      <c r="B13881" s="4"/>
    </row>
    <row r="13882" spans="1:2" x14ac:dyDescent="0.15">
      <c r="A13882" s="4"/>
      <c r="B13882" s="4"/>
    </row>
    <row r="13883" spans="1:2" x14ac:dyDescent="0.15">
      <c r="A13883" s="4"/>
      <c r="B13883" s="4"/>
    </row>
    <row r="13884" spans="1:2" x14ac:dyDescent="0.15">
      <c r="A13884" s="4"/>
      <c r="B13884" s="4"/>
    </row>
    <row r="13885" spans="1:2" x14ac:dyDescent="0.15">
      <c r="A13885" s="4"/>
      <c r="B13885" s="4"/>
    </row>
    <row r="13886" spans="1:2" x14ac:dyDescent="0.15">
      <c r="A13886" s="4"/>
      <c r="B13886" s="4"/>
    </row>
    <row r="13887" spans="1:2" x14ac:dyDescent="0.15">
      <c r="A13887" s="4"/>
      <c r="B13887" s="4"/>
    </row>
    <row r="13888" spans="1:2" x14ac:dyDescent="0.15">
      <c r="A13888" s="4"/>
      <c r="B13888" s="4"/>
    </row>
    <row r="13889" spans="1:2" x14ac:dyDescent="0.15">
      <c r="A13889" s="4"/>
      <c r="B13889" s="4"/>
    </row>
    <row r="13890" spans="1:2" x14ac:dyDescent="0.15">
      <c r="A13890" s="4"/>
      <c r="B13890" s="4"/>
    </row>
    <row r="13891" spans="1:2" x14ac:dyDescent="0.15">
      <c r="A13891" s="4"/>
      <c r="B13891" s="4"/>
    </row>
    <row r="13892" spans="1:2" x14ac:dyDescent="0.15">
      <c r="A13892" s="4"/>
      <c r="B13892" s="4"/>
    </row>
    <row r="13893" spans="1:2" x14ac:dyDescent="0.15">
      <c r="A13893" s="4"/>
      <c r="B13893" s="4"/>
    </row>
    <row r="13894" spans="1:2" x14ac:dyDescent="0.15">
      <c r="A13894" s="4"/>
      <c r="B13894" s="4"/>
    </row>
    <row r="13895" spans="1:2" x14ac:dyDescent="0.15">
      <c r="A13895" s="4"/>
      <c r="B13895" s="4"/>
    </row>
    <row r="13896" spans="1:2" x14ac:dyDescent="0.15">
      <c r="A13896" s="4"/>
      <c r="B13896" s="4"/>
    </row>
    <row r="13897" spans="1:2" x14ac:dyDescent="0.15">
      <c r="A13897" s="4"/>
      <c r="B13897" s="4"/>
    </row>
    <row r="13898" spans="1:2" x14ac:dyDescent="0.15">
      <c r="A13898" s="4"/>
      <c r="B13898" s="4"/>
    </row>
    <row r="13899" spans="1:2" x14ac:dyDescent="0.15">
      <c r="A13899" s="4"/>
      <c r="B13899" s="4"/>
    </row>
    <row r="13900" spans="1:2" x14ac:dyDescent="0.15">
      <c r="A13900" s="4"/>
      <c r="B13900" s="4"/>
    </row>
    <row r="13901" spans="1:2" x14ac:dyDescent="0.15">
      <c r="A13901" s="4"/>
      <c r="B13901" s="4"/>
    </row>
    <row r="13902" spans="1:2" x14ac:dyDescent="0.15">
      <c r="A13902" s="4"/>
      <c r="B13902" s="4"/>
    </row>
    <row r="13903" spans="1:2" x14ac:dyDescent="0.15">
      <c r="A13903" s="4"/>
      <c r="B13903" s="4"/>
    </row>
    <row r="13904" spans="1:2" x14ac:dyDescent="0.15">
      <c r="A13904" s="4"/>
      <c r="B13904" s="4"/>
    </row>
    <row r="13905" spans="1:2" x14ac:dyDescent="0.15">
      <c r="A13905" s="4"/>
      <c r="B13905" s="4"/>
    </row>
    <row r="13906" spans="1:2" x14ac:dyDescent="0.15">
      <c r="A13906" s="4"/>
      <c r="B13906" s="4"/>
    </row>
    <row r="13907" spans="1:2" x14ac:dyDescent="0.15">
      <c r="A13907" s="4"/>
      <c r="B13907" s="4"/>
    </row>
    <row r="13908" spans="1:2" x14ac:dyDescent="0.15">
      <c r="A13908" s="4"/>
      <c r="B13908" s="4"/>
    </row>
    <row r="13909" spans="1:2" x14ac:dyDescent="0.15">
      <c r="A13909" s="4"/>
      <c r="B13909" s="4"/>
    </row>
    <row r="13910" spans="1:2" x14ac:dyDescent="0.15">
      <c r="A13910" s="4"/>
      <c r="B13910" s="4"/>
    </row>
    <row r="13911" spans="1:2" x14ac:dyDescent="0.15">
      <c r="A13911" s="4"/>
      <c r="B13911" s="4"/>
    </row>
    <row r="13912" spans="1:2" x14ac:dyDescent="0.15">
      <c r="A13912" s="4"/>
      <c r="B13912" s="4"/>
    </row>
    <row r="13913" spans="1:2" x14ac:dyDescent="0.15">
      <c r="A13913" s="4"/>
      <c r="B13913" s="4"/>
    </row>
    <row r="13914" spans="1:2" x14ac:dyDescent="0.15">
      <c r="A13914" s="4"/>
      <c r="B13914" s="4"/>
    </row>
    <row r="13915" spans="1:2" x14ac:dyDescent="0.15">
      <c r="A13915" s="4"/>
      <c r="B13915" s="4"/>
    </row>
    <row r="13916" spans="1:2" x14ac:dyDescent="0.15">
      <c r="A13916" s="4"/>
      <c r="B13916" s="4"/>
    </row>
    <row r="13917" spans="1:2" x14ac:dyDescent="0.15">
      <c r="A13917" s="4"/>
      <c r="B13917" s="4"/>
    </row>
    <row r="13918" spans="1:2" x14ac:dyDescent="0.15">
      <c r="A13918" s="4"/>
      <c r="B13918" s="4"/>
    </row>
    <row r="13919" spans="1:2" x14ac:dyDescent="0.15">
      <c r="A13919" s="4"/>
      <c r="B13919" s="4"/>
    </row>
    <row r="13920" spans="1:2" x14ac:dyDescent="0.15">
      <c r="A13920" s="4"/>
      <c r="B13920" s="4"/>
    </row>
    <row r="13921" spans="1:2" x14ac:dyDescent="0.15">
      <c r="A13921" s="4"/>
      <c r="B13921" s="4"/>
    </row>
    <row r="13922" spans="1:2" x14ac:dyDescent="0.15">
      <c r="A13922" s="4"/>
      <c r="B13922" s="4"/>
    </row>
    <row r="13923" spans="1:2" x14ac:dyDescent="0.15">
      <c r="A13923" s="4"/>
      <c r="B13923" s="4"/>
    </row>
    <row r="13924" spans="1:2" x14ac:dyDescent="0.15">
      <c r="A13924" s="4"/>
      <c r="B13924" s="4"/>
    </row>
    <row r="13925" spans="1:2" x14ac:dyDescent="0.15">
      <c r="A13925" s="4"/>
      <c r="B13925" s="4"/>
    </row>
    <row r="13926" spans="1:2" x14ac:dyDescent="0.15">
      <c r="A13926" s="4"/>
      <c r="B13926" s="4"/>
    </row>
    <row r="13927" spans="1:2" x14ac:dyDescent="0.15">
      <c r="A13927" s="4"/>
      <c r="B13927" s="4"/>
    </row>
    <row r="13928" spans="1:2" x14ac:dyDescent="0.15">
      <c r="A13928" s="4"/>
      <c r="B13928" s="4"/>
    </row>
    <row r="13929" spans="1:2" x14ac:dyDescent="0.15">
      <c r="A13929" s="4"/>
      <c r="B13929" s="4"/>
    </row>
    <row r="13930" spans="1:2" x14ac:dyDescent="0.15">
      <c r="A13930" s="4"/>
      <c r="B13930" s="4"/>
    </row>
    <row r="13931" spans="1:2" x14ac:dyDescent="0.15">
      <c r="A13931" s="4"/>
      <c r="B13931" s="4"/>
    </row>
    <row r="13932" spans="1:2" x14ac:dyDescent="0.15">
      <c r="A13932" s="4"/>
      <c r="B13932" s="4"/>
    </row>
    <row r="13933" spans="1:2" x14ac:dyDescent="0.15">
      <c r="A13933" s="4"/>
      <c r="B13933" s="4"/>
    </row>
    <row r="13934" spans="1:2" x14ac:dyDescent="0.15">
      <c r="A13934" s="4"/>
      <c r="B13934" s="4"/>
    </row>
    <row r="13935" spans="1:2" x14ac:dyDescent="0.15">
      <c r="A13935" s="4"/>
      <c r="B13935" s="4"/>
    </row>
    <row r="13936" spans="1:2" x14ac:dyDescent="0.15">
      <c r="A13936" s="4"/>
      <c r="B13936" s="4"/>
    </row>
    <row r="13937" spans="1:2" x14ac:dyDescent="0.15">
      <c r="A13937" s="4"/>
      <c r="B13937" s="4"/>
    </row>
    <row r="13938" spans="1:2" x14ac:dyDescent="0.15">
      <c r="A13938" s="4"/>
      <c r="B13938" s="4"/>
    </row>
    <row r="13939" spans="1:2" x14ac:dyDescent="0.15">
      <c r="A13939" s="4"/>
      <c r="B13939" s="4"/>
    </row>
    <row r="13940" spans="1:2" x14ac:dyDescent="0.15">
      <c r="A13940" s="4"/>
      <c r="B13940" s="4"/>
    </row>
    <row r="13941" spans="1:2" x14ac:dyDescent="0.15">
      <c r="A13941" s="4"/>
      <c r="B13941" s="4"/>
    </row>
    <row r="13942" spans="1:2" x14ac:dyDescent="0.15">
      <c r="A13942" s="4"/>
      <c r="B13942" s="4"/>
    </row>
    <row r="13943" spans="1:2" x14ac:dyDescent="0.15">
      <c r="A13943" s="4"/>
      <c r="B13943" s="4"/>
    </row>
    <row r="13944" spans="1:2" x14ac:dyDescent="0.15">
      <c r="A13944" s="4"/>
      <c r="B13944" s="4"/>
    </row>
    <row r="13945" spans="1:2" x14ac:dyDescent="0.15">
      <c r="A13945" s="4"/>
      <c r="B13945" s="4"/>
    </row>
    <row r="13946" spans="1:2" x14ac:dyDescent="0.15">
      <c r="A13946" s="4"/>
      <c r="B13946" s="4"/>
    </row>
    <row r="13947" spans="1:2" x14ac:dyDescent="0.15">
      <c r="A13947" s="4"/>
      <c r="B13947" s="4"/>
    </row>
    <row r="13948" spans="1:2" x14ac:dyDescent="0.15">
      <c r="A13948" s="4"/>
      <c r="B13948" s="4"/>
    </row>
    <row r="13949" spans="1:2" x14ac:dyDescent="0.15">
      <c r="A13949" s="4"/>
      <c r="B13949" s="4"/>
    </row>
    <row r="13950" spans="1:2" x14ac:dyDescent="0.15">
      <c r="A13950" s="4"/>
      <c r="B13950" s="4"/>
    </row>
    <row r="13951" spans="1:2" x14ac:dyDescent="0.15">
      <c r="A13951" s="4"/>
      <c r="B13951" s="4"/>
    </row>
    <row r="13952" spans="1:2" x14ac:dyDescent="0.15">
      <c r="A13952" s="4"/>
      <c r="B13952" s="4"/>
    </row>
    <row r="13953" spans="1:2" x14ac:dyDescent="0.15">
      <c r="A13953" s="4"/>
      <c r="B13953" s="4"/>
    </row>
    <row r="13954" spans="1:2" x14ac:dyDescent="0.15">
      <c r="A13954" s="4"/>
      <c r="B13954" s="4"/>
    </row>
    <row r="13955" spans="1:2" x14ac:dyDescent="0.15">
      <c r="A13955" s="4"/>
      <c r="B13955" s="4"/>
    </row>
    <row r="13956" spans="1:2" x14ac:dyDescent="0.15">
      <c r="A13956" s="4"/>
      <c r="B13956" s="4"/>
    </row>
    <row r="13957" spans="1:2" x14ac:dyDescent="0.15">
      <c r="A13957" s="4"/>
      <c r="B13957" s="4"/>
    </row>
    <row r="13958" spans="1:2" x14ac:dyDescent="0.15">
      <c r="A13958" s="4"/>
      <c r="B13958" s="4"/>
    </row>
    <row r="13959" spans="1:2" x14ac:dyDescent="0.15">
      <c r="A13959" s="4"/>
      <c r="B13959" s="4"/>
    </row>
    <row r="13960" spans="1:2" x14ac:dyDescent="0.15">
      <c r="A13960" s="4"/>
      <c r="B13960" s="4"/>
    </row>
    <row r="13961" spans="1:2" x14ac:dyDescent="0.15">
      <c r="A13961" s="4"/>
      <c r="B13961" s="4"/>
    </row>
    <row r="13962" spans="1:2" x14ac:dyDescent="0.15">
      <c r="A13962" s="4"/>
      <c r="B13962" s="4"/>
    </row>
    <row r="13963" spans="1:2" x14ac:dyDescent="0.15">
      <c r="A13963" s="4"/>
      <c r="B13963" s="4"/>
    </row>
    <row r="13964" spans="1:2" x14ac:dyDescent="0.15">
      <c r="A13964" s="4"/>
      <c r="B13964" s="4"/>
    </row>
    <row r="13965" spans="1:2" x14ac:dyDescent="0.15">
      <c r="A13965" s="4"/>
      <c r="B13965" s="4"/>
    </row>
    <row r="13966" spans="1:2" x14ac:dyDescent="0.15">
      <c r="A13966" s="4"/>
      <c r="B13966" s="4"/>
    </row>
    <row r="13967" spans="1:2" x14ac:dyDescent="0.15">
      <c r="A13967" s="4"/>
      <c r="B13967" s="4"/>
    </row>
    <row r="13968" spans="1:2" x14ac:dyDescent="0.15">
      <c r="A13968" s="4"/>
      <c r="B13968" s="4"/>
    </row>
    <row r="13969" spans="1:2" x14ac:dyDescent="0.15">
      <c r="A13969" s="4"/>
      <c r="B13969" s="4"/>
    </row>
    <row r="13970" spans="1:2" x14ac:dyDescent="0.15">
      <c r="A13970" s="4"/>
      <c r="B13970" s="4"/>
    </row>
    <row r="13971" spans="1:2" x14ac:dyDescent="0.15">
      <c r="A13971" s="4"/>
      <c r="B13971" s="4"/>
    </row>
    <row r="13972" spans="1:2" x14ac:dyDescent="0.15">
      <c r="A13972" s="4"/>
      <c r="B13972" s="4"/>
    </row>
    <row r="13973" spans="1:2" x14ac:dyDescent="0.15">
      <c r="A13973" s="4"/>
      <c r="B13973" s="4"/>
    </row>
    <row r="13974" spans="1:2" x14ac:dyDescent="0.15">
      <c r="A13974" s="4"/>
      <c r="B13974" s="4"/>
    </row>
    <row r="13975" spans="1:2" x14ac:dyDescent="0.15">
      <c r="A13975" s="4"/>
      <c r="B13975" s="4"/>
    </row>
    <row r="13976" spans="1:2" x14ac:dyDescent="0.15">
      <c r="A13976" s="4"/>
      <c r="B13976" s="4"/>
    </row>
    <row r="13977" spans="1:2" x14ac:dyDescent="0.15">
      <c r="A13977" s="4"/>
      <c r="B13977" s="4"/>
    </row>
    <row r="13978" spans="1:2" x14ac:dyDescent="0.15">
      <c r="A13978" s="4"/>
      <c r="B13978" s="4"/>
    </row>
    <row r="13979" spans="1:2" x14ac:dyDescent="0.15">
      <c r="A13979" s="4"/>
      <c r="B13979" s="4"/>
    </row>
    <row r="13980" spans="1:2" x14ac:dyDescent="0.15">
      <c r="A13980" s="4"/>
      <c r="B13980" s="4"/>
    </row>
    <row r="13981" spans="1:2" x14ac:dyDescent="0.15">
      <c r="A13981" s="4"/>
      <c r="B13981" s="4"/>
    </row>
    <row r="13982" spans="1:2" x14ac:dyDescent="0.15">
      <c r="A13982" s="4"/>
      <c r="B13982" s="4"/>
    </row>
    <row r="13983" spans="1:2" x14ac:dyDescent="0.15">
      <c r="A13983" s="4"/>
      <c r="B13983" s="4"/>
    </row>
    <row r="13984" spans="1:2" x14ac:dyDescent="0.15">
      <c r="A13984" s="4"/>
      <c r="B13984" s="4"/>
    </row>
    <row r="13985" spans="1:2" x14ac:dyDescent="0.15">
      <c r="A13985" s="4"/>
      <c r="B13985" s="4"/>
    </row>
    <row r="13986" spans="1:2" x14ac:dyDescent="0.15">
      <c r="A13986" s="4"/>
      <c r="B13986" s="4"/>
    </row>
    <row r="13987" spans="1:2" x14ac:dyDescent="0.15">
      <c r="A13987" s="4"/>
      <c r="B13987" s="4"/>
    </row>
    <row r="13988" spans="1:2" x14ac:dyDescent="0.15">
      <c r="A13988" s="4"/>
      <c r="B13988" s="4"/>
    </row>
    <row r="13989" spans="1:2" x14ac:dyDescent="0.15">
      <c r="A13989" s="4"/>
      <c r="B13989" s="4"/>
    </row>
    <row r="13990" spans="1:2" x14ac:dyDescent="0.15">
      <c r="A13990" s="4"/>
      <c r="B13990" s="4"/>
    </row>
    <row r="13991" spans="1:2" x14ac:dyDescent="0.15">
      <c r="A13991" s="4"/>
      <c r="B13991" s="4"/>
    </row>
    <row r="13992" spans="1:2" x14ac:dyDescent="0.15">
      <c r="A13992" s="4"/>
      <c r="B13992" s="4"/>
    </row>
    <row r="13993" spans="1:2" x14ac:dyDescent="0.15">
      <c r="A13993" s="4"/>
      <c r="B13993" s="4"/>
    </row>
    <row r="13994" spans="1:2" x14ac:dyDescent="0.15">
      <c r="A13994" s="4"/>
      <c r="B13994" s="4"/>
    </row>
    <row r="13995" spans="1:2" x14ac:dyDescent="0.15">
      <c r="A13995" s="4"/>
      <c r="B13995" s="4"/>
    </row>
    <row r="13996" spans="1:2" x14ac:dyDescent="0.15">
      <c r="A13996" s="4"/>
      <c r="B13996" s="4"/>
    </row>
    <row r="13997" spans="1:2" x14ac:dyDescent="0.15">
      <c r="A13997" s="4"/>
      <c r="B13997" s="4"/>
    </row>
    <row r="13998" spans="1:2" x14ac:dyDescent="0.15">
      <c r="A13998" s="4"/>
      <c r="B13998" s="4"/>
    </row>
    <row r="13999" spans="1:2" x14ac:dyDescent="0.15">
      <c r="A13999" s="4"/>
      <c r="B13999" s="4"/>
    </row>
    <row r="14000" spans="1:2" x14ac:dyDescent="0.15">
      <c r="A14000" s="4"/>
      <c r="B14000" s="4"/>
    </row>
    <row r="14001" spans="1:2" x14ac:dyDescent="0.15">
      <c r="A14001" s="4"/>
      <c r="B14001" s="4"/>
    </row>
    <row r="14002" spans="1:2" x14ac:dyDescent="0.15">
      <c r="A14002" s="4"/>
      <c r="B14002" s="4"/>
    </row>
    <row r="14003" spans="1:2" x14ac:dyDescent="0.15">
      <c r="A14003" s="4"/>
      <c r="B14003" s="4"/>
    </row>
    <row r="14004" spans="1:2" x14ac:dyDescent="0.15">
      <c r="A14004" s="4"/>
      <c r="B14004" s="4"/>
    </row>
    <row r="14005" spans="1:2" x14ac:dyDescent="0.15">
      <c r="A14005" s="4"/>
      <c r="B14005" s="4"/>
    </row>
    <row r="14006" spans="1:2" x14ac:dyDescent="0.15">
      <c r="A14006" s="4"/>
      <c r="B14006" s="4"/>
    </row>
    <row r="14007" spans="1:2" x14ac:dyDescent="0.15">
      <c r="A14007" s="4"/>
      <c r="B14007" s="4"/>
    </row>
    <row r="14008" spans="1:2" x14ac:dyDescent="0.15">
      <c r="A14008" s="4"/>
      <c r="B14008" s="4"/>
    </row>
    <row r="14009" spans="1:2" x14ac:dyDescent="0.15">
      <c r="A14009" s="4"/>
      <c r="B14009" s="4"/>
    </row>
    <row r="14010" spans="1:2" x14ac:dyDescent="0.15">
      <c r="A14010" s="4"/>
      <c r="B14010" s="4"/>
    </row>
    <row r="14011" spans="1:2" x14ac:dyDescent="0.15">
      <c r="A14011" s="4"/>
      <c r="B14011" s="4"/>
    </row>
    <row r="14012" spans="1:2" x14ac:dyDescent="0.15">
      <c r="A14012" s="4"/>
      <c r="B14012" s="4"/>
    </row>
    <row r="14013" spans="1:2" x14ac:dyDescent="0.15">
      <c r="A14013" s="4"/>
      <c r="B14013" s="4"/>
    </row>
    <row r="14014" spans="1:2" x14ac:dyDescent="0.15">
      <c r="A14014" s="4"/>
      <c r="B14014" s="4"/>
    </row>
    <row r="14015" spans="1:2" x14ac:dyDescent="0.15">
      <c r="A14015" s="4"/>
      <c r="B14015" s="4"/>
    </row>
    <row r="14016" spans="1:2" x14ac:dyDescent="0.15">
      <c r="A14016" s="4"/>
      <c r="B14016" s="4"/>
    </row>
    <row r="14017" spans="1:2" x14ac:dyDescent="0.15">
      <c r="A14017" s="4"/>
      <c r="B14017" s="4"/>
    </row>
    <row r="14018" spans="1:2" x14ac:dyDescent="0.15">
      <c r="A14018" s="4"/>
      <c r="B14018" s="4"/>
    </row>
    <row r="14019" spans="1:2" x14ac:dyDescent="0.15">
      <c r="A14019" s="4"/>
      <c r="B14019" s="4"/>
    </row>
    <row r="14020" spans="1:2" x14ac:dyDescent="0.15">
      <c r="A14020" s="4"/>
      <c r="B14020" s="4"/>
    </row>
    <row r="14021" spans="1:2" x14ac:dyDescent="0.15">
      <c r="A14021" s="4"/>
      <c r="B14021" s="4"/>
    </row>
    <row r="14022" spans="1:2" x14ac:dyDescent="0.15">
      <c r="A14022" s="4"/>
      <c r="B14022" s="4"/>
    </row>
    <row r="14023" spans="1:2" x14ac:dyDescent="0.15">
      <c r="A14023" s="4"/>
      <c r="B14023" s="4"/>
    </row>
    <row r="14024" spans="1:2" x14ac:dyDescent="0.15">
      <c r="A14024" s="4"/>
      <c r="B14024" s="4"/>
    </row>
    <row r="14025" spans="1:2" x14ac:dyDescent="0.15">
      <c r="A14025" s="4"/>
      <c r="B14025" s="4"/>
    </row>
    <row r="14026" spans="1:2" x14ac:dyDescent="0.15">
      <c r="A14026" s="4"/>
      <c r="B14026" s="4"/>
    </row>
    <row r="14027" spans="1:2" x14ac:dyDescent="0.15">
      <c r="A14027" s="4"/>
      <c r="B14027" s="4"/>
    </row>
    <row r="14028" spans="1:2" x14ac:dyDescent="0.15">
      <c r="A14028" s="4"/>
      <c r="B14028" s="4"/>
    </row>
    <row r="14029" spans="1:2" x14ac:dyDescent="0.15">
      <c r="A14029" s="4"/>
      <c r="B14029" s="4"/>
    </row>
    <row r="14030" spans="1:2" x14ac:dyDescent="0.15">
      <c r="A14030" s="4"/>
      <c r="B14030" s="4"/>
    </row>
    <row r="14031" spans="1:2" x14ac:dyDescent="0.15">
      <c r="A14031" s="4"/>
      <c r="B14031" s="4"/>
    </row>
    <row r="14032" spans="1:2" x14ac:dyDescent="0.15">
      <c r="A14032" s="4"/>
      <c r="B14032" s="4"/>
    </row>
    <row r="14033" spans="1:2" x14ac:dyDescent="0.15">
      <c r="A14033" s="4"/>
      <c r="B14033" s="4"/>
    </row>
    <row r="14034" spans="1:2" x14ac:dyDescent="0.15">
      <c r="A14034" s="4"/>
      <c r="B14034" s="4"/>
    </row>
    <row r="14035" spans="1:2" x14ac:dyDescent="0.15">
      <c r="A14035" s="4"/>
      <c r="B14035" s="4"/>
    </row>
    <row r="14036" spans="1:2" x14ac:dyDescent="0.15">
      <c r="A14036" s="4"/>
      <c r="B14036" s="4"/>
    </row>
    <row r="14037" spans="1:2" x14ac:dyDescent="0.15">
      <c r="A14037" s="4"/>
      <c r="B14037" s="4"/>
    </row>
    <row r="14038" spans="1:2" x14ac:dyDescent="0.15">
      <c r="A14038" s="4"/>
      <c r="B14038" s="4"/>
    </row>
    <row r="14039" spans="1:2" x14ac:dyDescent="0.15">
      <c r="A14039" s="4"/>
      <c r="B14039" s="4"/>
    </row>
    <row r="14040" spans="1:2" x14ac:dyDescent="0.15">
      <c r="A14040" s="4"/>
      <c r="B14040" s="4"/>
    </row>
    <row r="14041" spans="1:2" x14ac:dyDescent="0.15">
      <c r="A14041" s="4"/>
      <c r="B14041" s="4"/>
    </row>
    <row r="14042" spans="1:2" x14ac:dyDescent="0.15">
      <c r="A14042" s="4"/>
      <c r="B14042" s="4"/>
    </row>
    <row r="14043" spans="1:2" x14ac:dyDescent="0.15">
      <c r="A14043" s="4"/>
      <c r="B14043" s="4"/>
    </row>
    <row r="14044" spans="1:2" x14ac:dyDescent="0.15">
      <c r="A14044" s="4"/>
      <c r="B14044" s="4"/>
    </row>
    <row r="14045" spans="1:2" x14ac:dyDescent="0.15">
      <c r="A14045" s="4"/>
      <c r="B14045" s="4"/>
    </row>
    <row r="14046" spans="1:2" x14ac:dyDescent="0.15">
      <c r="A14046" s="4"/>
      <c r="B14046" s="4"/>
    </row>
    <row r="14047" spans="1:2" x14ac:dyDescent="0.15">
      <c r="A14047" s="4"/>
      <c r="B14047" s="4"/>
    </row>
    <row r="14048" spans="1:2" x14ac:dyDescent="0.15">
      <c r="A14048" s="4"/>
      <c r="B14048" s="4"/>
    </row>
    <row r="14049" spans="1:2" x14ac:dyDescent="0.15">
      <c r="A14049" s="4"/>
      <c r="B14049" s="4"/>
    </row>
    <row r="14050" spans="1:2" x14ac:dyDescent="0.15">
      <c r="A14050" s="4"/>
      <c r="B14050" s="4"/>
    </row>
    <row r="14051" spans="1:2" x14ac:dyDescent="0.15">
      <c r="A14051" s="4"/>
      <c r="B14051" s="4"/>
    </row>
    <row r="14052" spans="1:2" x14ac:dyDescent="0.15">
      <c r="A14052" s="4"/>
      <c r="B14052" s="4"/>
    </row>
    <row r="14053" spans="1:2" x14ac:dyDescent="0.15">
      <c r="A14053" s="4"/>
      <c r="B14053" s="4"/>
    </row>
    <row r="14054" spans="1:2" x14ac:dyDescent="0.15">
      <c r="A14054" s="4"/>
      <c r="B14054" s="4"/>
    </row>
    <row r="14055" spans="1:2" x14ac:dyDescent="0.15">
      <c r="A14055" s="4"/>
      <c r="B14055" s="4"/>
    </row>
    <row r="14056" spans="1:2" x14ac:dyDescent="0.15">
      <c r="A14056" s="4"/>
      <c r="B14056" s="4"/>
    </row>
    <row r="14057" spans="1:2" x14ac:dyDescent="0.15">
      <c r="A14057" s="4"/>
      <c r="B14057" s="4"/>
    </row>
    <row r="14058" spans="1:2" x14ac:dyDescent="0.15">
      <c r="A14058" s="4"/>
      <c r="B14058" s="4"/>
    </row>
    <row r="14059" spans="1:2" x14ac:dyDescent="0.15">
      <c r="A14059" s="4"/>
      <c r="B14059" s="4"/>
    </row>
    <row r="14060" spans="1:2" x14ac:dyDescent="0.15">
      <c r="A14060" s="4"/>
      <c r="B14060" s="4"/>
    </row>
    <row r="14061" spans="1:2" x14ac:dyDescent="0.15">
      <c r="A14061" s="4"/>
      <c r="B14061" s="4"/>
    </row>
    <row r="14062" spans="1:2" x14ac:dyDescent="0.15">
      <c r="A14062" s="4"/>
      <c r="B14062" s="4"/>
    </row>
    <row r="14063" spans="1:2" x14ac:dyDescent="0.15">
      <c r="A14063" s="4"/>
      <c r="B14063" s="4"/>
    </row>
    <row r="14064" spans="1:2" x14ac:dyDescent="0.15">
      <c r="A14064" s="4"/>
      <c r="B14064" s="4"/>
    </row>
    <row r="14065" spans="1:2" x14ac:dyDescent="0.15">
      <c r="A14065" s="4"/>
      <c r="B14065" s="4"/>
    </row>
    <row r="14066" spans="1:2" x14ac:dyDescent="0.15">
      <c r="A14066" s="4"/>
      <c r="B14066" s="4"/>
    </row>
    <row r="14067" spans="1:2" x14ac:dyDescent="0.15">
      <c r="A14067" s="4"/>
      <c r="B14067" s="4"/>
    </row>
    <row r="14068" spans="1:2" x14ac:dyDescent="0.15">
      <c r="A14068" s="4"/>
      <c r="B14068" s="4"/>
    </row>
    <row r="14069" spans="1:2" x14ac:dyDescent="0.15">
      <c r="A14069" s="4"/>
      <c r="B14069" s="4"/>
    </row>
    <row r="14070" spans="1:2" x14ac:dyDescent="0.15">
      <c r="A14070" s="4"/>
      <c r="B14070" s="4"/>
    </row>
    <row r="14071" spans="1:2" x14ac:dyDescent="0.15">
      <c r="A14071" s="4"/>
      <c r="B14071" s="4"/>
    </row>
    <row r="14072" spans="1:2" x14ac:dyDescent="0.15">
      <c r="A14072" s="4"/>
      <c r="B14072" s="4"/>
    </row>
    <row r="14073" spans="1:2" x14ac:dyDescent="0.15">
      <c r="A14073" s="4"/>
      <c r="B14073" s="4"/>
    </row>
    <row r="14074" spans="1:2" x14ac:dyDescent="0.15">
      <c r="A14074" s="4"/>
      <c r="B14074" s="4"/>
    </row>
    <row r="14075" spans="1:2" x14ac:dyDescent="0.15">
      <c r="A14075" s="4"/>
      <c r="B14075" s="4"/>
    </row>
    <row r="14076" spans="1:2" x14ac:dyDescent="0.15">
      <c r="A14076" s="4"/>
      <c r="B14076" s="4"/>
    </row>
    <row r="14077" spans="1:2" x14ac:dyDescent="0.15">
      <c r="A14077" s="4"/>
      <c r="B14077" s="4"/>
    </row>
    <row r="14078" spans="1:2" x14ac:dyDescent="0.15">
      <c r="A14078" s="4"/>
      <c r="B14078" s="4"/>
    </row>
    <row r="14079" spans="1:2" x14ac:dyDescent="0.15">
      <c r="A14079" s="4"/>
      <c r="B14079" s="4"/>
    </row>
    <row r="14080" spans="1:2" x14ac:dyDescent="0.15">
      <c r="A14080" s="4"/>
      <c r="B14080" s="4"/>
    </row>
    <row r="14081" spans="1:2" x14ac:dyDescent="0.15">
      <c r="A14081" s="4"/>
      <c r="B14081" s="4"/>
    </row>
    <row r="14082" spans="1:2" x14ac:dyDescent="0.15">
      <c r="A14082" s="4"/>
      <c r="B14082" s="4"/>
    </row>
    <row r="14083" spans="1:2" x14ac:dyDescent="0.15">
      <c r="A14083" s="4"/>
      <c r="B14083" s="4"/>
    </row>
    <row r="14084" spans="1:2" x14ac:dyDescent="0.15">
      <c r="A14084" s="4"/>
      <c r="B14084" s="4"/>
    </row>
    <row r="14085" spans="1:2" x14ac:dyDescent="0.15">
      <c r="A14085" s="4"/>
      <c r="B14085" s="4"/>
    </row>
    <row r="14086" spans="1:2" x14ac:dyDescent="0.15">
      <c r="A14086" s="4"/>
      <c r="B14086" s="4"/>
    </row>
    <row r="14087" spans="1:2" x14ac:dyDescent="0.15">
      <c r="A14087" s="4"/>
      <c r="B14087" s="4"/>
    </row>
    <row r="14088" spans="1:2" x14ac:dyDescent="0.15">
      <c r="A14088" s="4"/>
      <c r="B14088" s="4"/>
    </row>
    <row r="14089" spans="1:2" x14ac:dyDescent="0.15">
      <c r="A14089" s="4"/>
      <c r="B14089" s="4"/>
    </row>
    <row r="14090" spans="1:2" x14ac:dyDescent="0.15">
      <c r="A14090" s="4"/>
      <c r="B14090" s="4"/>
    </row>
    <row r="14091" spans="1:2" x14ac:dyDescent="0.15">
      <c r="A14091" s="4"/>
      <c r="B14091" s="4"/>
    </row>
    <row r="14092" spans="1:2" x14ac:dyDescent="0.15">
      <c r="A14092" s="4"/>
      <c r="B14092" s="4"/>
    </row>
    <row r="14093" spans="1:2" x14ac:dyDescent="0.15">
      <c r="A14093" s="4"/>
      <c r="B14093" s="4"/>
    </row>
    <row r="14094" spans="1:2" x14ac:dyDescent="0.15">
      <c r="A14094" s="4"/>
      <c r="B14094" s="4"/>
    </row>
    <row r="14095" spans="1:2" x14ac:dyDescent="0.15">
      <c r="A14095" s="4"/>
      <c r="B14095" s="4"/>
    </row>
    <row r="14096" spans="1:2" x14ac:dyDescent="0.15">
      <c r="A14096" s="4"/>
      <c r="B14096" s="4"/>
    </row>
    <row r="14097" spans="1:2" x14ac:dyDescent="0.15">
      <c r="A14097" s="4"/>
      <c r="B14097" s="4"/>
    </row>
    <row r="14098" spans="1:2" x14ac:dyDescent="0.15">
      <c r="A14098" s="4"/>
      <c r="B14098" s="4"/>
    </row>
    <row r="14099" spans="1:2" x14ac:dyDescent="0.15">
      <c r="A14099" s="4"/>
      <c r="B14099" s="4"/>
    </row>
    <row r="14100" spans="1:2" x14ac:dyDescent="0.15">
      <c r="A14100" s="4"/>
      <c r="B14100" s="4"/>
    </row>
    <row r="14101" spans="1:2" x14ac:dyDescent="0.15">
      <c r="A14101" s="4"/>
      <c r="B14101" s="4"/>
    </row>
    <row r="14102" spans="1:2" x14ac:dyDescent="0.15">
      <c r="A14102" s="4"/>
      <c r="B14102" s="4"/>
    </row>
    <row r="14103" spans="1:2" x14ac:dyDescent="0.15">
      <c r="A14103" s="4"/>
      <c r="B14103" s="4"/>
    </row>
    <row r="14104" spans="1:2" x14ac:dyDescent="0.15">
      <c r="A14104" s="4"/>
      <c r="B14104" s="4"/>
    </row>
    <row r="14105" spans="1:2" x14ac:dyDescent="0.15">
      <c r="A14105" s="4"/>
      <c r="B14105" s="4"/>
    </row>
    <row r="14106" spans="1:2" x14ac:dyDescent="0.15">
      <c r="A14106" s="4"/>
      <c r="B14106" s="4"/>
    </row>
    <row r="14107" spans="1:2" x14ac:dyDescent="0.15">
      <c r="A14107" s="4"/>
      <c r="B14107" s="4"/>
    </row>
    <row r="14108" spans="1:2" x14ac:dyDescent="0.15">
      <c r="A14108" s="4"/>
      <c r="B14108" s="4"/>
    </row>
    <row r="14109" spans="1:2" x14ac:dyDescent="0.15">
      <c r="A14109" s="4"/>
      <c r="B14109" s="4"/>
    </row>
    <row r="14110" spans="1:2" x14ac:dyDescent="0.15">
      <c r="A14110" s="4"/>
      <c r="B14110" s="4"/>
    </row>
    <row r="14111" spans="1:2" x14ac:dyDescent="0.15">
      <c r="A14111" s="4"/>
      <c r="B14111" s="4"/>
    </row>
    <row r="14112" spans="1:2" x14ac:dyDescent="0.15">
      <c r="A14112" s="4"/>
      <c r="B14112" s="4"/>
    </row>
    <row r="14113" spans="1:2" x14ac:dyDescent="0.15">
      <c r="A14113" s="4"/>
      <c r="B14113" s="4"/>
    </row>
    <row r="14114" spans="1:2" x14ac:dyDescent="0.15">
      <c r="A14114" s="4"/>
      <c r="B14114" s="4"/>
    </row>
    <row r="14115" spans="1:2" x14ac:dyDescent="0.15">
      <c r="A14115" s="4"/>
      <c r="B14115" s="4"/>
    </row>
    <row r="14116" spans="1:2" x14ac:dyDescent="0.15">
      <c r="A14116" s="4"/>
      <c r="B14116" s="4"/>
    </row>
    <row r="14117" spans="1:2" x14ac:dyDescent="0.15">
      <c r="A14117" s="4"/>
      <c r="B14117" s="4"/>
    </row>
    <row r="14118" spans="1:2" x14ac:dyDescent="0.15">
      <c r="A14118" s="4"/>
      <c r="B14118" s="4"/>
    </row>
    <row r="14119" spans="1:2" x14ac:dyDescent="0.15">
      <c r="A14119" s="4"/>
      <c r="B14119" s="4"/>
    </row>
    <row r="14120" spans="1:2" x14ac:dyDescent="0.15">
      <c r="A14120" s="4"/>
      <c r="B14120" s="4"/>
    </row>
    <row r="14121" spans="1:2" x14ac:dyDescent="0.15">
      <c r="A14121" s="4"/>
      <c r="B14121" s="4"/>
    </row>
    <row r="14122" spans="1:2" x14ac:dyDescent="0.15">
      <c r="A14122" s="4"/>
      <c r="B14122" s="4"/>
    </row>
    <row r="14123" spans="1:2" x14ac:dyDescent="0.15">
      <c r="A14123" s="4"/>
      <c r="B14123" s="4"/>
    </row>
    <row r="14124" spans="1:2" x14ac:dyDescent="0.15">
      <c r="A14124" s="4"/>
      <c r="B14124" s="4"/>
    </row>
    <row r="14125" spans="1:2" x14ac:dyDescent="0.15">
      <c r="A14125" s="4"/>
      <c r="B14125" s="4"/>
    </row>
    <row r="14126" spans="1:2" x14ac:dyDescent="0.15">
      <c r="A14126" s="4"/>
      <c r="B14126" s="4"/>
    </row>
    <row r="14127" spans="1:2" x14ac:dyDescent="0.15">
      <c r="A14127" s="4"/>
      <c r="B14127" s="4"/>
    </row>
    <row r="14128" spans="1:2" x14ac:dyDescent="0.15">
      <c r="A14128" s="4"/>
      <c r="B14128" s="4"/>
    </row>
    <row r="14129" spans="1:2" x14ac:dyDescent="0.15">
      <c r="A14129" s="4"/>
      <c r="B14129" s="4"/>
    </row>
    <row r="14130" spans="1:2" x14ac:dyDescent="0.15">
      <c r="A14130" s="4"/>
      <c r="B14130" s="4"/>
    </row>
    <row r="14131" spans="1:2" x14ac:dyDescent="0.15">
      <c r="A14131" s="4"/>
      <c r="B14131" s="4"/>
    </row>
    <row r="14132" spans="1:2" x14ac:dyDescent="0.15">
      <c r="A14132" s="4"/>
      <c r="B14132" s="4"/>
    </row>
    <row r="14133" spans="1:2" x14ac:dyDescent="0.15">
      <c r="A14133" s="4"/>
      <c r="B14133" s="4"/>
    </row>
    <row r="14134" spans="1:2" x14ac:dyDescent="0.15">
      <c r="A14134" s="4"/>
      <c r="B14134" s="4"/>
    </row>
    <row r="14135" spans="1:2" x14ac:dyDescent="0.15">
      <c r="A14135" s="4"/>
      <c r="B14135" s="4"/>
    </row>
    <row r="14136" spans="1:2" x14ac:dyDescent="0.15">
      <c r="A14136" s="4"/>
      <c r="B14136" s="4"/>
    </row>
    <row r="14137" spans="1:2" x14ac:dyDescent="0.15">
      <c r="A14137" s="4"/>
      <c r="B14137" s="4"/>
    </row>
    <row r="14138" spans="1:2" x14ac:dyDescent="0.15">
      <c r="A14138" s="4"/>
      <c r="B14138" s="4"/>
    </row>
    <row r="14139" spans="1:2" x14ac:dyDescent="0.15">
      <c r="A14139" s="4"/>
      <c r="B14139" s="4"/>
    </row>
    <row r="14140" spans="1:2" x14ac:dyDescent="0.15">
      <c r="A14140" s="4"/>
      <c r="B14140" s="4"/>
    </row>
    <row r="14141" spans="1:2" x14ac:dyDescent="0.15">
      <c r="A14141" s="4"/>
      <c r="B14141" s="4"/>
    </row>
    <row r="14142" spans="1:2" x14ac:dyDescent="0.15">
      <c r="A14142" s="4"/>
      <c r="B14142" s="4"/>
    </row>
    <row r="14143" spans="1:2" x14ac:dyDescent="0.15">
      <c r="A14143" s="4"/>
      <c r="B14143" s="4"/>
    </row>
    <row r="14144" spans="1:2" x14ac:dyDescent="0.15">
      <c r="A14144" s="4"/>
      <c r="B14144" s="4"/>
    </row>
    <row r="14145" spans="1:2" x14ac:dyDescent="0.15">
      <c r="A14145" s="4"/>
      <c r="B14145" s="4"/>
    </row>
    <row r="14146" spans="1:2" x14ac:dyDescent="0.15">
      <c r="A14146" s="4"/>
      <c r="B14146" s="4"/>
    </row>
    <row r="14147" spans="1:2" x14ac:dyDescent="0.15">
      <c r="A14147" s="4"/>
      <c r="B14147" s="4"/>
    </row>
    <row r="14148" spans="1:2" x14ac:dyDescent="0.15">
      <c r="A14148" s="4"/>
      <c r="B14148" s="4"/>
    </row>
    <row r="14149" spans="1:2" x14ac:dyDescent="0.15">
      <c r="A14149" s="4"/>
      <c r="B14149" s="4"/>
    </row>
    <row r="14150" spans="1:2" x14ac:dyDescent="0.15">
      <c r="A14150" s="4"/>
      <c r="B14150" s="4"/>
    </row>
    <row r="14151" spans="1:2" x14ac:dyDescent="0.15">
      <c r="A14151" s="4"/>
      <c r="B14151" s="4"/>
    </row>
    <row r="14152" spans="1:2" x14ac:dyDescent="0.15">
      <c r="A14152" s="4"/>
      <c r="B14152" s="4"/>
    </row>
    <row r="14153" spans="1:2" x14ac:dyDescent="0.15">
      <c r="A14153" s="4"/>
      <c r="B14153" s="4"/>
    </row>
    <row r="14154" spans="1:2" x14ac:dyDescent="0.15">
      <c r="A14154" s="4"/>
      <c r="B14154" s="4"/>
    </row>
    <row r="14155" spans="1:2" x14ac:dyDescent="0.15">
      <c r="A14155" s="4"/>
      <c r="B14155" s="4"/>
    </row>
    <row r="14156" spans="1:2" x14ac:dyDescent="0.15">
      <c r="A14156" s="4"/>
      <c r="B14156" s="4"/>
    </row>
    <row r="14157" spans="1:2" x14ac:dyDescent="0.15">
      <c r="A14157" s="4"/>
      <c r="B14157" s="4"/>
    </row>
    <row r="14158" spans="1:2" x14ac:dyDescent="0.15">
      <c r="A14158" s="4"/>
      <c r="B14158" s="4"/>
    </row>
    <row r="14159" spans="1:2" x14ac:dyDescent="0.15">
      <c r="A14159" s="4"/>
      <c r="B14159" s="4"/>
    </row>
    <row r="14160" spans="1:2" x14ac:dyDescent="0.15">
      <c r="A14160" s="4"/>
      <c r="B14160" s="4"/>
    </row>
    <row r="14161" spans="1:2" x14ac:dyDescent="0.15">
      <c r="A14161" s="4"/>
      <c r="B14161" s="4"/>
    </row>
    <row r="14162" spans="1:2" x14ac:dyDescent="0.15">
      <c r="A14162" s="4"/>
      <c r="B14162" s="4"/>
    </row>
    <row r="14163" spans="1:2" x14ac:dyDescent="0.15">
      <c r="A14163" s="4"/>
      <c r="B14163" s="4"/>
    </row>
    <row r="14164" spans="1:2" x14ac:dyDescent="0.15">
      <c r="A14164" s="4"/>
      <c r="B14164" s="4"/>
    </row>
    <row r="14165" spans="1:2" x14ac:dyDescent="0.15">
      <c r="A14165" s="4"/>
      <c r="B14165" s="4"/>
    </row>
    <row r="14166" spans="1:2" x14ac:dyDescent="0.15">
      <c r="A14166" s="4"/>
      <c r="B14166" s="4"/>
    </row>
    <row r="14167" spans="1:2" x14ac:dyDescent="0.15">
      <c r="A14167" s="4"/>
      <c r="B14167" s="4"/>
    </row>
    <row r="14168" spans="1:2" x14ac:dyDescent="0.15">
      <c r="A14168" s="4"/>
      <c r="B14168" s="4"/>
    </row>
    <row r="14169" spans="1:2" x14ac:dyDescent="0.15">
      <c r="A14169" s="4"/>
      <c r="B14169" s="4"/>
    </row>
    <row r="14170" spans="1:2" x14ac:dyDescent="0.15">
      <c r="A14170" s="4"/>
      <c r="B14170" s="4"/>
    </row>
    <row r="14171" spans="1:2" x14ac:dyDescent="0.15">
      <c r="A14171" s="4"/>
      <c r="B14171" s="4"/>
    </row>
    <row r="14172" spans="1:2" x14ac:dyDescent="0.15">
      <c r="A14172" s="4"/>
      <c r="B14172" s="4"/>
    </row>
    <row r="14173" spans="1:2" x14ac:dyDescent="0.15">
      <c r="A14173" s="4"/>
      <c r="B14173" s="4"/>
    </row>
    <row r="14174" spans="1:2" x14ac:dyDescent="0.15">
      <c r="A14174" s="4"/>
      <c r="B14174" s="4"/>
    </row>
    <row r="14175" spans="1:2" x14ac:dyDescent="0.15">
      <c r="A14175" s="4"/>
      <c r="B14175" s="4"/>
    </row>
    <row r="14176" spans="1:2" x14ac:dyDescent="0.15">
      <c r="A14176" s="4"/>
      <c r="B14176" s="4"/>
    </row>
    <row r="14177" spans="1:2" x14ac:dyDescent="0.15">
      <c r="A14177" s="4"/>
      <c r="B14177" s="4"/>
    </row>
    <row r="14178" spans="1:2" x14ac:dyDescent="0.15">
      <c r="A14178" s="4"/>
      <c r="B14178" s="4"/>
    </row>
    <row r="14179" spans="1:2" x14ac:dyDescent="0.15">
      <c r="A14179" s="4"/>
      <c r="B14179" s="4"/>
    </row>
    <row r="14180" spans="1:2" x14ac:dyDescent="0.15">
      <c r="A14180" s="4"/>
      <c r="B14180" s="4"/>
    </row>
    <row r="14181" spans="1:2" x14ac:dyDescent="0.15">
      <c r="A14181" s="4"/>
      <c r="B14181" s="4"/>
    </row>
    <row r="14182" spans="1:2" x14ac:dyDescent="0.15">
      <c r="A14182" s="4"/>
      <c r="B14182" s="4"/>
    </row>
    <row r="14183" spans="1:2" x14ac:dyDescent="0.15">
      <c r="A14183" s="4"/>
      <c r="B14183" s="4"/>
    </row>
    <row r="14184" spans="1:2" x14ac:dyDescent="0.15">
      <c r="A14184" s="4"/>
      <c r="B14184" s="4"/>
    </row>
    <row r="14185" spans="1:2" x14ac:dyDescent="0.15">
      <c r="A14185" s="4"/>
      <c r="B14185" s="4"/>
    </row>
    <row r="14186" spans="1:2" x14ac:dyDescent="0.15">
      <c r="A14186" s="4"/>
      <c r="B14186" s="4"/>
    </row>
    <row r="14187" spans="1:2" x14ac:dyDescent="0.15">
      <c r="A14187" s="4"/>
      <c r="B14187" s="4"/>
    </row>
    <row r="14188" spans="1:2" x14ac:dyDescent="0.15">
      <c r="A14188" s="4"/>
      <c r="B14188" s="4"/>
    </row>
    <row r="14189" spans="1:2" x14ac:dyDescent="0.15">
      <c r="A14189" s="4"/>
      <c r="B14189" s="4"/>
    </row>
    <row r="14190" spans="1:2" x14ac:dyDescent="0.15">
      <c r="A14190" s="4"/>
      <c r="B14190" s="4"/>
    </row>
    <row r="14191" spans="1:2" x14ac:dyDescent="0.15">
      <c r="A14191" s="4"/>
      <c r="B14191" s="4"/>
    </row>
    <row r="14192" spans="1:2" x14ac:dyDescent="0.15">
      <c r="A14192" s="4"/>
      <c r="B14192" s="4"/>
    </row>
    <row r="14193" spans="1:2" x14ac:dyDescent="0.15">
      <c r="A14193" s="4"/>
      <c r="B14193" s="4"/>
    </row>
    <row r="14194" spans="1:2" x14ac:dyDescent="0.15">
      <c r="A14194" s="4"/>
      <c r="B14194" s="4"/>
    </row>
    <row r="14195" spans="1:2" x14ac:dyDescent="0.15">
      <c r="A14195" s="4"/>
      <c r="B14195" s="4"/>
    </row>
    <row r="14196" spans="1:2" x14ac:dyDescent="0.15">
      <c r="A14196" s="4"/>
      <c r="B14196" s="4"/>
    </row>
    <row r="14197" spans="1:2" x14ac:dyDescent="0.15">
      <c r="A14197" s="4"/>
      <c r="B14197" s="4"/>
    </row>
    <row r="14198" spans="1:2" x14ac:dyDescent="0.15">
      <c r="A14198" s="4"/>
      <c r="B14198" s="4"/>
    </row>
    <row r="14199" spans="1:2" x14ac:dyDescent="0.15">
      <c r="A14199" s="4"/>
      <c r="B14199" s="4"/>
    </row>
    <row r="14200" spans="1:2" x14ac:dyDescent="0.15">
      <c r="A14200" s="4"/>
      <c r="B14200" s="4"/>
    </row>
    <row r="14201" spans="1:2" x14ac:dyDescent="0.15">
      <c r="A14201" s="4"/>
      <c r="B14201" s="4"/>
    </row>
    <row r="14202" spans="1:2" x14ac:dyDescent="0.15">
      <c r="A14202" s="4"/>
      <c r="B14202" s="4"/>
    </row>
    <row r="14203" spans="1:2" x14ac:dyDescent="0.15">
      <c r="A14203" s="4"/>
      <c r="B14203" s="4"/>
    </row>
    <row r="14204" spans="1:2" x14ac:dyDescent="0.15">
      <c r="A14204" s="4"/>
      <c r="B14204" s="4"/>
    </row>
    <row r="14205" spans="1:2" x14ac:dyDescent="0.15">
      <c r="A14205" s="4"/>
      <c r="B14205" s="4"/>
    </row>
    <row r="14206" spans="1:2" x14ac:dyDescent="0.15">
      <c r="A14206" s="4"/>
      <c r="B14206" s="4"/>
    </row>
    <row r="14207" spans="1:2" x14ac:dyDescent="0.15">
      <c r="A14207" s="4"/>
      <c r="B14207" s="4"/>
    </row>
    <row r="14208" spans="1:2" x14ac:dyDescent="0.15">
      <c r="A14208" s="4"/>
      <c r="B14208" s="4"/>
    </row>
    <row r="14209" spans="1:2" x14ac:dyDescent="0.15">
      <c r="A14209" s="4"/>
      <c r="B14209" s="4"/>
    </row>
    <row r="14210" spans="1:2" x14ac:dyDescent="0.15">
      <c r="A14210" s="4"/>
      <c r="B14210" s="4"/>
    </row>
    <row r="14211" spans="1:2" x14ac:dyDescent="0.15">
      <c r="A14211" s="4"/>
      <c r="B14211" s="4"/>
    </row>
    <row r="14212" spans="1:2" x14ac:dyDescent="0.15">
      <c r="A14212" s="4"/>
      <c r="B14212" s="4"/>
    </row>
    <row r="14213" spans="1:2" x14ac:dyDescent="0.15">
      <c r="A14213" s="4"/>
      <c r="B14213" s="4"/>
    </row>
    <row r="14214" spans="1:2" x14ac:dyDescent="0.15">
      <c r="A14214" s="4"/>
      <c r="B14214" s="4"/>
    </row>
    <row r="14215" spans="1:2" x14ac:dyDescent="0.15">
      <c r="A14215" s="4"/>
      <c r="B14215" s="4"/>
    </row>
    <row r="14216" spans="1:2" x14ac:dyDescent="0.15">
      <c r="A14216" s="4"/>
      <c r="B14216" s="4"/>
    </row>
    <row r="14217" spans="1:2" x14ac:dyDescent="0.15">
      <c r="A14217" s="4"/>
      <c r="B14217" s="4"/>
    </row>
    <row r="14218" spans="1:2" x14ac:dyDescent="0.15">
      <c r="A14218" s="4"/>
      <c r="B14218" s="4"/>
    </row>
    <row r="14219" spans="1:2" x14ac:dyDescent="0.15">
      <c r="A14219" s="4"/>
      <c r="B14219" s="4"/>
    </row>
    <row r="14220" spans="1:2" x14ac:dyDescent="0.15">
      <c r="A14220" s="4"/>
      <c r="B14220" s="4"/>
    </row>
    <row r="14221" spans="1:2" x14ac:dyDescent="0.15">
      <c r="A14221" s="4"/>
      <c r="B14221" s="4"/>
    </row>
    <row r="14222" spans="1:2" x14ac:dyDescent="0.15">
      <c r="A14222" s="4"/>
      <c r="B14222" s="4"/>
    </row>
    <row r="14223" spans="1:2" x14ac:dyDescent="0.15">
      <c r="A14223" s="4"/>
      <c r="B14223" s="4"/>
    </row>
    <row r="14224" spans="1:2" x14ac:dyDescent="0.15">
      <c r="A14224" s="4"/>
      <c r="B14224" s="4"/>
    </row>
    <row r="14225" spans="1:2" x14ac:dyDescent="0.15">
      <c r="A14225" s="4"/>
      <c r="B14225" s="4"/>
    </row>
    <row r="14226" spans="1:2" x14ac:dyDescent="0.15">
      <c r="A14226" s="4"/>
      <c r="B14226" s="4"/>
    </row>
    <row r="14227" spans="1:2" x14ac:dyDescent="0.15">
      <c r="A14227" s="4"/>
      <c r="B14227" s="4"/>
    </row>
    <row r="14228" spans="1:2" x14ac:dyDescent="0.15">
      <c r="A14228" s="4"/>
      <c r="B14228" s="4"/>
    </row>
    <row r="14229" spans="1:2" x14ac:dyDescent="0.15">
      <c r="A14229" s="4"/>
      <c r="B14229" s="4"/>
    </row>
    <row r="14230" spans="1:2" x14ac:dyDescent="0.15">
      <c r="A14230" s="4"/>
      <c r="B14230" s="4"/>
    </row>
    <row r="14231" spans="1:2" x14ac:dyDescent="0.15">
      <c r="A14231" s="4"/>
      <c r="B14231" s="4"/>
    </row>
    <row r="14232" spans="1:2" x14ac:dyDescent="0.15">
      <c r="A14232" s="4"/>
      <c r="B14232" s="4"/>
    </row>
    <row r="14233" spans="1:2" x14ac:dyDescent="0.15">
      <c r="A14233" s="4"/>
      <c r="B14233" s="4"/>
    </row>
    <row r="14234" spans="1:2" x14ac:dyDescent="0.15">
      <c r="A14234" s="4"/>
      <c r="B14234" s="4"/>
    </row>
    <row r="14235" spans="1:2" x14ac:dyDescent="0.15">
      <c r="A14235" s="4"/>
      <c r="B14235" s="4"/>
    </row>
    <row r="14236" spans="1:2" x14ac:dyDescent="0.15">
      <c r="A14236" s="4"/>
      <c r="B14236" s="4"/>
    </row>
    <row r="14237" spans="1:2" x14ac:dyDescent="0.15">
      <c r="A14237" s="4"/>
      <c r="B14237" s="4"/>
    </row>
    <row r="14238" spans="1:2" x14ac:dyDescent="0.15">
      <c r="A14238" s="4"/>
      <c r="B14238" s="4"/>
    </row>
    <row r="14239" spans="1:2" x14ac:dyDescent="0.15">
      <c r="A14239" s="4"/>
      <c r="B14239" s="4"/>
    </row>
    <row r="14240" spans="1:2" x14ac:dyDescent="0.15">
      <c r="A14240" s="4"/>
      <c r="B14240" s="4"/>
    </row>
    <row r="14241" spans="1:2" x14ac:dyDescent="0.15">
      <c r="A14241" s="4"/>
      <c r="B14241" s="4"/>
    </row>
    <row r="14242" spans="1:2" x14ac:dyDescent="0.15">
      <c r="A14242" s="4"/>
      <c r="B14242" s="4"/>
    </row>
    <row r="14243" spans="1:2" x14ac:dyDescent="0.15">
      <c r="A14243" s="4"/>
      <c r="B14243" s="4"/>
    </row>
    <row r="14244" spans="1:2" x14ac:dyDescent="0.15">
      <c r="A14244" s="4"/>
      <c r="B14244" s="4"/>
    </row>
    <row r="14245" spans="1:2" x14ac:dyDescent="0.15">
      <c r="A14245" s="4"/>
      <c r="B14245" s="4"/>
    </row>
    <row r="14246" spans="1:2" x14ac:dyDescent="0.15">
      <c r="A14246" s="4"/>
      <c r="B14246" s="4"/>
    </row>
    <row r="14247" spans="1:2" x14ac:dyDescent="0.15">
      <c r="A14247" s="4"/>
      <c r="B14247" s="4"/>
    </row>
    <row r="14248" spans="1:2" x14ac:dyDescent="0.15">
      <c r="A14248" s="4"/>
      <c r="B14248" s="4"/>
    </row>
    <row r="14249" spans="1:2" x14ac:dyDescent="0.15">
      <c r="A14249" s="4"/>
      <c r="B14249" s="4"/>
    </row>
    <row r="14250" spans="1:2" x14ac:dyDescent="0.15">
      <c r="A14250" s="4"/>
      <c r="B14250" s="4"/>
    </row>
    <row r="14251" spans="1:2" x14ac:dyDescent="0.15">
      <c r="A14251" s="4"/>
      <c r="B14251" s="4"/>
    </row>
    <row r="14252" spans="1:2" x14ac:dyDescent="0.15">
      <c r="A14252" s="4"/>
      <c r="B14252" s="4"/>
    </row>
    <row r="14253" spans="1:2" x14ac:dyDescent="0.15">
      <c r="A14253" s="4"/>
      <c r="B14253" s="4"/>
    </row>
    <row r="14254" spans="1:2" x14ac:dyDescent="0.15">
      <c r="A14254" s="4"/>
      <c r="B14254" s="4"/>
    </row>
    <row r="14255" spans="1:2" x14ac:dyDescent="0.15">
      <c r="A14255" s="4"/>
      <c r="B14255" s="4"/>
    </row>
    <row r="14256" spans="1:2" x14ac:dyDescent="0.15">
      <c r="A14256" s="4"/>
      <c r="B14256" s="4"/>
    </row>
    <row r="14257" spans="1:2" x14ac:dyDescent="0.15">
      <c r="A14257" s="4"/>
      <c r="B14257" s="4"/>
    </row>
    <row r="14258" spans="1:2" x14ac:dyDescent="0.15">
      <c r="A14258" s="4"/>
      <c r="B14258" s="4"/>
    </row>
    <row r="14259" spans="1:2" x14ac:dyDescent="0.15">
      <c r="A14259" s="4"/>
      <c r="B14259" s="4"/>
    </row>
    <row r="14260" spans="1:2" x14ac:dyDescent="0.15">
      <c r="A14260" s="4"/>
      <c r="B14260" s="4"/>
    </row>
    <row r="14261" spans="1:2" x14ac:dyDescent="0.15">
      <c r="A14261" s="4"/>
      <c r="B14261" s="4"/>
    </row>
    <row r="14262" spans="1:2" x14ac:dyDescent="0.15">
      <c r="A14262" s="4"/>
      <c r="B14262" s="4"/>
    </row>
    <row r="14263" spans="1:2" x14ac:dyDescent="0.15">
      <c r="A14263" s="4"/>
      <c r="B14263" s="4"/>
    </row>
    <row r="14264" spans="1:2" x14ac:dyDescent="0.15">
      <c r="A14264" s="4"/>
      <c r="B14264" s="4"/>
    </row>
    <row r="14265" spans="1:2" x14ac:dyDescent="0.15">
      <c r="A14265" s="4"/>
      <c r="B14265" s="4"/>
    </row>
    <row r="14266" spans="1:2" x14ac:dyDescent="0.15">
      <c r="A14266" s="4"/>
      <c r="B14266" s="4"/>
    </row>
    <row r="14267" spans="1:2" x14ac:dyDescent="0.15">
      <c r="A14267" s="4"/>
      <c r="B14267" s="4"/>
    </row>
    <row r="14268" spans="1:2" x14ac:dyDescent="0.15">
      <c r="A14268" s="4"/>
      <c r="B14268" s="4"/>
    </row>
    <row r="14269" spans="1:2" x14ac:dyDescent="0.15">
      <c r="A14269" s="4"/>
      <c r="B14269" s="4"/>
    </row>
    <row r="14270" spans="1:2" x14ac:dyDescent="0.15">
      <c r="A14270" s="4"/>
      <c r="B14270" s="4"/>
    </row>
    <row r="14271" spans="1:2" x14ac:dyDescent="0.15">
      <c r="A14271" s="4"/>
      <c r="B14271" s="4"/>
    </row>
    <row r="14272" spans="1:2" x14ac:dyDescent="0.15">
      <c r="A14272" s="4"/>
      <c r="B14272" s="4"/>
    </row>
    <row r="14273" spans="1:2" x14ac:dyDescent="0.15">
      <c r="A14273" s="4"/>
      <c r="B14273" s="4"/>
    </row>
    <row r="14274" spans="1:2" x14ac:dyDescent="0.15">
      <c r="A14274" s="4"/>
      <c r="B14274" s="4"/>
    </row>
    <row r="14275" spans="1:2" x14ac:dyDescent="0.15">
      <c r="A14275" s="4"/>
      <c r="B14275" s="4"/>
    </row>
    <row r="14276" spans="1:2" x14ac:dyDescent="0.15">
      <c r="A14276" s="4"/>
      <c r="B14276" s="4"/>
    </row>
    <row r="14277" spans="1:2" x14ac:dyDescent="0.15">
      <c r="A14277" s="4"/>
      <c r="B14277" s="4"/>
    </row>
    <row r="14278" spans="1:2" x14ac:dyDescent="0.15">
      <c r="A14278" s="4"/>
      <c r="B14278" s="4"/>
    </row>
    <row r="14279" spans="1:2" x14ac:dyDescent="0.15">
      <c r="A14279" s="4"/>
      <c r="B14279" s="4"/>
    </row>
    <row r="14280" spans="1:2" x14ac:dyDescent="0.15">
      <c r="A14280" s="4"/>
      <c r="B14280" s="4"/>
    </row>
    <row r="14281" spans="1:2" x14ac:dyDescent="0.15">
      <c r="A14281" s="4"/>
      <c r="B14281" s="4"/>
    </row>
    <row r="14282" spans="1:2" x14ac:dyDescent="0.15">
      <c r="A14282" s="4"/>
      <c r="B14282" s="4"/>
    </row>
    <row r="14283" spans="1:2" x14ac:dyDescent="0.15">
      <c r="A14283" s="4"/>
      <c r="B14283" s="4"/>
    </row>
    <row r="14284" spans="1:2" x14ac:dyDescent="0.15">
      <c r="A14284" s="4"/>
      <c r="B14284" s="4"/>
    </row>
    <row r="14285" spans="1:2" x14ac:dyDescent="0.15">
      <c r="A14285" s="4"/>
      <c r="B14285" s="4"/>
    </row>
    <row r="14286" spans="1:2" x14ac:dyDescent="0.15">
      <c r="A14286" s="4"/>
      <c r="B14286" s="4"/>
    </row>
    <row r="14287" spans="1:2" x14ac:dyDescent="0.15">
      <c r="A14287" s="4"/>
      <c r="B14287" s="4"/>
    </row>
    <row r="14288" spans="1:2" x14ac:dyDescent="0.15">
      <c r="A14288" s="4"/>
      <c r="B14288" s="4"/>
    </row>
    <row r="14289" spans="1:2" x14ac:dyDescent="0.15">
      <c r="A14289" s="4"/>
      <c r="B14289" s="4"/>
    </row>
    <row r="14290" spans="1:2" x14ac:dyDescent="0.15">
      <c r="A14290" s="4"/>
      <c r="B14290" s="4"/>
    </row>
    <row r="14291" spans="1:2" x14ac:dyDescent="0.15">
      <c r="A14291" s="4"/>
      <c r="B14291" s="4"/>
    </row>
    <row r="14292" spans="1:2" x14ac:dyDescent="0.15">
      <c r="A14292" s="4"/>
      <c r="B14292" s="4"/>
    </row>
    <row r="14293" spans="1:2" x14ac:dyDescent="0.15">
      <c r="A14293" s="4"/>
      <c r="B14293" s="4"/>
    </row>
    <row r="14294" spans="1:2" x14ac:dyDescent="0.15">
      <c r="A14294" s="4"/>
      <c r="B14294" s="4"/>
    </row>
    <row r="14295" spans="1:2" x14ac:dyDescent="0.15">
      <c r="A14295" s="4"/>
      <c r="B14295" s="4"/>
    </row>
    <row r="14296" spans="1:2" x14ac:dyDescent="0.15">
      <c r="A14296" s="4"/>
      <c r="B14296" s="4"/>
    </row>
    <row r="14297" spans="1:2" x14ac:dyDescent="0.15">
      <c r="A14297" s="4"/>
      <c r="B14297" s="4"/>
    </row>
    <row r="14298" spans="1:2" x14ac:dyDescent="0.15">
      <c r="A14298" s="4"/>
      <c r="B14298" s="4"/>
    </row>
    <row r="14299" spans="1:2" x14ac:dyDescent="0.15">
      <c r="A14299" s="4"/>
      <c r="B14299" s="4"/>
    </row>
    <row r="14300" spans="1:2" x14ac:dyDescent="0.15">
      <c r="A14300" s="4"/>
      <c r="B14300" s="4"/>
    </row>
    <row r="14301" spans="1:2" x14ac:dyDescent="0.15">
      <c r="A14301" s="4"/>
      <c r="B14301" s="4"/>
    </row>
    <row r="14302" spans="1:2" x14ac:dyDescent="0.15">
      <c r="A14302" s="4"/>
      <c r="B14302" s="4"/>
    </row>
    <row r="14303" spans="1:2" x14ac:dyDescent="0.15">
      <c r="A14303" s="4"/>
      <c r="B14303" s="4"/>
    </row>
    <row r="14304" spans="1:2" x14ac:dyDescent="0.15">
      <c r="A14304" s="4"/>
      <c r="B14304" s="4"/>
    </row>
    <row r="14305" spans="1:2" x14ac:dyDescent="0.15">
      <c r="A14305" s="4"/>
      <c r="B14305" s="4"/>
    </row>
    <row r="14306" spans="1:2" x14ac:dyDescent="0.15">
      <c r="A14306" s="4"/>
      <c r="B14306" s="4"/>
    </row>
    <row r="14307" spans="1:2" x14ac:dyDescent="0.15">
      <c r="A14307" s="4"/>
      <c r="B14307" s="4"/>
    </row>
    <row r="14308" spans="1:2" x14ac:dyDescent="0.15">
      <c r="A14308" s="4"/>
      <c r="B14308" s="4"/>
    </row>
    <row r="14309" spans="1:2" x14ac:dyDescent="0.15">
      <c r="A14309" s="4"/>
      <c r="B14309" s="4"/>
    </row>
    <row r="14310" spans="1:2" x14ac:dyDescent="0.15">
      <c r="A14310" s="4"/>
      <c r="B14310" s="4"/>
    </row>
    <row r="14311" spans="1:2" x14ac:dyDescent="0.15">
      <c r="A14311" s="4"/>
      <c r="B14311" s="4"/>
    </row>
    <row r="14312" spans="1:2" x14ac:dyDescent="0.15">
      <c r="A14312" s="4"/>
      <c r="B14312" s="4"/>
    </row>
    <row r="14313" spans="1:2" x14ac:dyDescent="0.15">
      <c r="A14313" s="4"/>
      <c r="B14313" s="4"/>
    </row>
    <row r="14314" spans="1:2" x14ac:dyDescent="0.15">
      <c r="A14314" s="4"/>
      <c r="B14314" s="4"/>
    </row>
    <row r="14315" spans="1:2" x14ac:dyDescent="0.15">
      <c r="A14315" s="4"/>
      <c r="B14315" s="4"/>
    </row>
    <row r="14316" spans="1:2" x14ac:dyDescent="0.15">
      <c r="A14316" s="4"/>
      <c r="B14316" s="4"/>
    </row>
    <row r="14317" spans="1:2" x14ac:dyDescent="0.15">
      <c r="A14317" s="4"/>
      <c r="B14317" s="4"/>
    </row>
    <row r="14318" spans="1:2" x14ac:dyDescent="0.15">
      <c r="A14318" s="4"/>
      <c r="B14318" s="4"/>
    </row>
    <row r="14319" spans="1:2" x14ac:dyDescent="0.15">
      <c r="A14319" s="4"/>
      <c r="B14319" s="4"/>
    </row>
    <row r="14320" spans="1:2" x14ac:dyDescent="0.15">
      <c r="A14320" s="4"/>
      <c r="B14320" s="4"/>
    </row>
    <row r="14321" spans="1:2" x14ac:dyDescent="0.15">
      <c r="A14321" s="4"/>
      <c r="B14321" s="4"/>
    </row>
    <row r="14322" spans="1:2" x14ac:dyDescent="0.15">
      <c r="A14322" s="4"/>
      <c r="B14322" s="4"/>
    </row>
    <row r="14323" spans="1:2" x14ac:dyDescent="0.15">
      <c r="A14323" s="4"/>
      <c r="B14323" s="4"/>
    </row>
    <row r="14324" spans="1:2" x14ac:dyDescent="0.15">
      <c r="A14324" s="4"/>
      <c r="B14324" s="4"/>
    </row>
    <row r="14325" spans="1:2" x14ac:dyDescent="0.15">
      <c r="A14325" s="4"/>
      <c r="B14325" s="4"/>
    </row>
    <row r="14326" spans="1:2" x14ac:dyDescent="0.15">
      <c r="A14326" s="4"/>
      <c r="B14326" s="4"/>
    </row>
    <row r="14327" spans="1:2" x14ac:dyDescent="0.15">
      <c r="A14327" s="4"/>
      <c r="B14327" s="4"/>
    </row>
    <row r="14328" spans="1:2" x14ac:dyDescent="0.15">
      <c r="A14328" s="4"/>
      <c r="B14328" s="4"/>
    </row>
    <row r="14329" spans="1:2" x14ac:dyDescent="0.15">
      <c r="A14329" s="4"/>
      <c r="B14329" s="4"/>
    </row>
    <row r="14330" spans="1:2" x14ac:dyDescent="0.15">
      <c r="A14330" s="4"/>
      <c r="B14330" s="4"/>
    </row>
    <row r="14331" spans="1:2" x14ac:dyDescent="0.15">
      <c r="A14331" s="4"/>
      <c r="B14331" s="4"/>
    </row>
    <row r="14332" spans="1:2" x14ac:dyDescent="0.15">
      <c r="A14332" s="4"/>
      <c r="B14332" s="4"/>
    </row>
    <row r="14333" spans="1:2" x14ac:dyDescent="0.15">
      <c r="A14333" s="4"/>
      <c r="B14333" s="4"/>
    </row>
    <row r="14334" spans="1:2" x14ac:dyDescent="0.15">
      <c r="A14334" s="4"/>
      <c r="B14334" s="4"/>
    </row>
    <row r="14335" spans="1:2" x14ac:dyDescent="0.15">
      <c r="A14335" s="4"/>
      <c r="B14335" s="4"/>
    </row>
    <row r="14336" spans="1:2" x14ac:dyDescent="0.15">
      <c r="A14336" s="4"/>
      <c r="B14336" s="4"/>
    </row>
    <row r="14337" spans="1:2" x14ac:dyDescent="0.15">
      <c r="A14337" s="4"/>
      <c r="B14337" s="4"/>
    </row>
    <row r="14338" spans="1:2" x14ac:dyDescent="0.15">
      <c r="A14338" s="4"/>
      <c r="B14338" s="4"/>
    </row>
    <row r="14339" spans="1:2" x14ac:dyDescent="0.15">
      <c r="A14339" s="4"/>
      <c r="B14339" s="4"/>
    </row>
    <row r="14340" spans="1:2" x14ac:dyDescent="0.15">
      <c r="A14340" s="4"/>
      <c r="B14340" s="4"/>
    </row>
    <row r="14341" spans="1:2" x14ac:dyDescent="0.15">
      <c r="A14341" s="4"/>
      <c r="B14341" s="4"/>
    </row>
    <row r="14342" spans="1:2" x14ac:dyDescent="0.15">
      <c r="A14342" s="4"/>
      <c r="B14342" s="4"/>
    </row>
    <row r="14343" spans="1:2" x14ac:dyDescent="0.15">
      <c r="A14343" s="4"/>
      <c r="B14343" s="4"/>
    </row>
    <row r="14344" spans="1:2" x14ac:dyDescent="0.15">
      <c r="A14344" s="4"/>
      <c r="B14344" s="4"/>
    </row>
    <row r="14345" spans="1:2" x14ac:dyDescent="0.15">
      <c r="A14345" s="4"/>
      <c r="B14345" s="4"/>
    </row>
    <row r="14346" spans="1:2" x14ac:dyDescent="0.15">
      <c r="A14346" s="4"/>
      <c r="B14346" s="4"/>
    </row>
    <row r="14347" spans="1:2" x14ac:dyDescent="0.15">
      <c r="A14347" s="4"/>
      <c r="B14347" s="4"/>
    </row>
    <row r="14348" spans="1:2" x14ac:dyDescent="0.15">
      <c r="A14348" s="4"/>
      <c r="B14348" s="4"/>
    </row>
    <row r="14349" spans="1:2" x14ac:dyDescent="0.15">
      <c r="A14349" s="4"/>
      <c r="B14349" s="4"/>
    </row>
    <row r="14350" spans="1:2" x14ac:dyDescent="0.15">
      <c r="A14350" s="4"/>
      <c r="B14350" s="4"/>
    </row>
    <row r="14351" spans="1:2" x14ac:dyDescent="0.15">
      <c r="A14351" s="4"/>
      <c r="B14351" s="4"/>
    </row>
    <row r="14352" spans="1:2" x14ac:dyDescent="0.15">
      <c r="A14352" s="4"/>
      <c r="B14352" s="4"/>
    </row>
    <row r="14353" spans="1:2" x14ac:dyDescent="0.15">
      <c r="A14353" s="4"/>
      <c r="B14353" s="4"/>
    </row>
    <row r="14354" spans="1:2" x14ac:dyDescent="0.15">
      <c r="A14354" s="4"/>
      <c r="B14354" s="4"/>
    </row>
    <row r="14355" spans="1:2" x14ac:dyDescent="0.15">
      <c r="A14355" s="4"/>
      <c r="B14355" s="4"/>
    </row>
    <row r="14356" spans="1:2" x14ac:dyDescent="0.15">
      <c r="A14356" s="4"/>
      <c r="B14356" s="4"/>
    </row>
    <row r="14357" spans="1:2" x14ac:dyDescent="0.15">
      <c r="A14357" s="4"/>
      <c r="B14357" s="4"/>
    </row>
    <row r="14358" spans="1:2" x14ac:dyDescent="0.15">
      <c r="A14358" s="4"/>
      <c r="B14358" s="4"/>
    </row>
    <row r="14359" spans="1:2" x14ac:dyDescent="0.15">
      <c r="A14359" s="4"/>
      <c r="B14359" s="4"/>
    </row>
    <row r="14360" spans="1:2" x14ac:dyDescent="0.15">
      <c r="A14360" s="4"/>
      <c r="B14360" s="4"/>
    </row>
    <row r="14361" spans="1:2" x14ac:dyDescent="0.15">
      <c r="A14361" s="4"/>
      <c r="B14361" s="4"/>
    </row>
    <row r="14362" spans="1:2" x14ac:dyDescent="0.15">
      <c r="A14362" s="4"/>
      <c r="B14362" s="4"/>
    </row>
    <row r="14363" spans="1:2" x14ac:dyDescent="0.15">
      <c r="A14363" s="4"/>
      <c r="B14363" s="4"/>
    </row>
    <row r="14364" spans="1:2" x14ac:dyDescent="0.15">
      <c r="A14364" s="4"/>
      <c r="B14364" s="4"/>
    </row>
    <row r="14365" spans="1:2" x14ac:dyDescent="0.15">
      <c r="A14365" s="4"/>
      <c r="B14365" s="4"/>
    </row>
    <row r="14366" spans="1:2" x14ac:dyDescent="0.15">
      <c r="A14366" s="4"/>
      <c r="B14366" s="4"/>
    </row>
    <row r="14367" spans="1:2" x14ac:dyDescent="0.15">
      <c r="A14367" s="4"/>
      <c r="B14367" s="4"/>
    </row>
    <row r="14368" spans="1:2" x14ac:dyDescent="0.15">
      <c r="A14368" s="4"/>
      <c r="B14368" s="4"/>
    </row>
    <row r="14369" spans="1:2" x14ac:dyDescent="0.15">
      <c r="A14369" s="4"/>
      <c r="B14369" s="4"/>
    </row>
    <row r="14370" spans="1:2" x14ac:dyDescent="0.15">
      <c r="A14370" s="4"/>
      <c r="B14370" s="4"/>
    </row>
    <row r="14371" spans="1:2" x14ac:dyDescent="0.15">
      <c r="A14371" s="4"/>
      <c r="B14371" s="4"/>
    </row>
    <row r="14372" spans="1:2" x14ac:dyDescent="0.15">
      <c r="A14372" s="4"/>
      <c r="B14372" s="4"/>
    </row>
    <row r="14373" spans="1:2" x14ac:dyDescent="0.15">
      <c r="A14373" s="4"/>
      <c r="B14373" s="4"/>
    </row>
    <row r="14374" spans="1:2" x14ac:dyDescent="0.15">
      <c r="A14374" s="4"/>
      <c r="B14374" s="4"/>
    </row>
    <row r="14375" spans="1:2" x14ac:dyDescent="0.15">
      <c r="A14375" s="4"/>
      <c r="B14375" s="4"/>
    </row>
    <row r="14376" spans="1:2" x14ac:dyDescent="0.15">
      <c r="A14376" s="4"/>
      <c r="B14376" s="4"/>
    </row>
    <row r="14377" spans="1:2" x14ac:dyDescent="0.15">
      <c r="A14377" s="4"/>
      <c r="B14377" s="4"/>
    </row>
    <row r="14378" spans="1:2" x14ac:dyDescent="0.15">
      <c r="A14378" s="4"/>
      <c r="B14378" s="4"/>
    </row>
    <row r="14379" spans="1:2" x14ac:dyDescent="0.15">
      <c r="A14379" s="4"/>
      <c r="B14379" s="4"/>
    </row>
    <row r="14380" spans="1:2" x14ac:dyDescent="0.15">
      <c r="A14380" s="4"/>
      <c r="B14380" s="4"/>
    </row>
    <row r="14381" spans="1:2" x14ac:dyDescent="0.15">
      <c r="A14381" s="4"/>
      <c r="B14381" s="4"/>
    </row>
    <row r="14382" spans="1:2" x14ac:dyDescent="0.15">
      <c r="A14382" s="4"/>
      <c r="B14382" s="4"/>
    </row>
    <row r="14383" spans="1:2" x14ac:dyDescent="0.15">
      <c r="A14383" s="4"/>
      <c r="B14383" s="4"/>
    </row>
    <row r="14384" spans="1:2" x14ac:dyDescent="0.15">
      <c r="A14384" s="4"/>
      <c r="B14384" s="4"/>
    </row>
    <row r="14385" spans="1:2" x14ac:dyDescent="0.15">
      <c r="A14385" s="4"/>
      <c r="B14385" s="4"/>
    </row>
    <row r="14386" spans="1:2" x14ac:dyDescent="0.15">
      <c r="A14386" s="4"/>
      <c r="B14386" s="4"/>
    </row>
    <row r="14387" spans="1:2" x14ac:dyDescent="0.15">
      <c r="A14387" s="4"/>
      <c r="B14387" s="4"/>
    </row>
    <row r="14388" spans="1:2" x14ac:dyDescent="0.15">
      <c r="A14388" s="4"/>
      <c r="B14388" s="4"/>
    </row>
    <row r="14389" spans="1:2" x14ac:dyDescent="0.15">
      <c r="A14389" s="4"/>
      <c r="B14389" s="4"/>
    </row>
    <row r="14390" spans="1:2" x14ac:dyDescent="0.15">
      <c r="A14390" s="4"/>
      <c r="B14390" s="4"/>
    </row>
    <row r="14391" spans="1:2" x14ac:dyDescent="0.15">
      <c r="A14391" s="4"/>
      <c r="B14391" s="4"/>
    </row>
    <row r="14392" spans="1:2" x14ac:dyDescent="0.15">
      <c r="A14392" s="4"/>
      <c r="B14392" s="4"/>
    </row>
    <row r="14393" spans="1:2" x14ac:dyDescent="0.15">
      <c r="A14393" s="4"/>
      <c r="B14393" s="4"/>
    </row>
    <row r="14394" spans="1:2" x14ac:dyDescent="0.15">
      <c r="A14394" s="4"/>
      <c r="B14394" s="4"/>
    </row>
    <row r="14395" spans="1:2" x14ac:dyDescent="0.15">
      <c r="A14395" s="4"/>
      <c r="B14395" s="4"/>
    </row>
    <row r="14396" spans="1:2" x14ac:dyDescent="0.15">
      <c r="A14396" s="4"/>
      <c r="B14396" s="4"/>
    </row>
    <row r="14397" spans="1:2" x14ac:dyDescent="0.15">
      <c r="A14397" s="4"/>
      <c r="B14397" s="4"/>
    </row>
    <row r="14398" spans="1:2" x14ac:dyDescent="0.15">
      <c r="A14398" s="4"/>
      <c r="B14398" s="4"/>
    </row>
    <row r="14399" spans="1:2" x14ac:dyDescent="0.15">
      <c r="A14399" s="4"/>
      <c r="B14399" s="4"/>
    </row>
    <row r="14400" spans="1:2" x14ac:dyDescent="0.15">
      <c r="A14400" s="4"/>
      <c r="B14400" s="4"/>
    </row>
    <row r="14401" spans="1:2" x14ac:dyDescent="0.15">
      <c r="A14401" s="4"/>
      <c r="B14401" s="4"/>
    </row>
    <row r="14402" spans="1:2" x14ac:dyDescent="0.15">
      <c r="A14402" s="4"/>
      <c r="B14402" s="4"/>
    </row>
    <row r="14403" spans="1:2" x14ac:dyDescent="0.15">
      <c r="A14403" s="4"/>
      <c r="B14403" s="4"/>
    </row>
    <row r="14404" spans="1:2" x14ac:dyDescent="0.15">
      <c r="A14404" s="4"/>
      <c r="B14404" s="4"/>
    </row>
    <row r="14405" spans="1:2" x14ac:dyDescent="0.15">
      <c r="A14405" s="4"/>
      <c r="B14405" s="4"/>
    </row>
    <row r="14406" spans="1:2" x14ac:dyDescent="0.15">
      <c r="A14406" s="4"/>
      <c r="B14406" s="4"/>
    </row>
    <row r="14407" spans="1:2" x14ac:dyDescent="0.15">
      <c r="A14407" s="4"/>
      <c r="B14407" s="4"/>
    </row>
    <row r="14408" spans="1:2" x14ac:dyDescent="0.15">
      <c r="A14408" s="4"/>
      <c r="B14408" s="4"/>
    </row>
    <row r="14409" spans="1:2" x14ac:dyDescent="0.15">
      <c r="A14409" s="4"/>
      <c r="B14409" s="4"/>
    </row>
    <row r="14410" spans="1:2" x14ac:dyDescent="0.15">
      <c r="A14410" s="4"/>
      <c r="B14410" s="4"/>
    </row>
    <row r="14411" spans="1:2" x14ac:dyDescent="0.15">
      <c r="A14411" s="4"/>
      <c r="B14411" s="4"/>
    </row>
    <row r="14412" spans="1:2" x14ac:dyDescent="0.15">
      <c r="A14412" s="4"/>
      <c r="B14412" s="4"/>
    </row>
    <row r="14413" spans="1:2" x14ac:dyDescent="0.15">
      <c r="A14413" s="4"/>
      <c r="B14413" s="4"/>
    </row>
    <row r="14414" spans="1:2" x14ac:dyDescent="0.15">
      <c r="A14414" s="4"/>
      <c r="B14414" s="4"/>
    </row>
    <row r="14415" spans="1:2" x14ac:dyDescent="0.15">
      <c r="A14415" s="4"/>
      <c r="B14415" s="4"/>
    </row>
    <row r="14416" spans="1:2" x14ac:dyDescent="0.15">
      <c r="A14416" s="4"/>
      <c r="B14416" s="4"/>
    </row>
    <row r="14417" spans="1:2" x14ac:dyDescent="0.15">
      <c r="A14417" s="4"/>
      <c r="B14417" s="4"/>
    </row>
    <row r="14418" spans="1:2" x14ac:dyDescent="0.15">
      <c r="A14418" s="4"/>
      <c r="B14418" s="4"/>
    </row>
    <row r="14419" spans="1:2" x14ac:dyDescent="0.15">
      <c r="A14419" s="4"/>
      <c r="B14419" s="4"/>
    </row>
    <row r="14420" spans="1:2" x14ac:dyDescent="0.15">
      <c r="A14420" s="4"/>
      <c r="B14420" s="4"/>
    </row>
    <row r="14421" spans="1:2" x14ac:dyDescent="0.15">
      <c r="A14421" s="4"/>
      <c r="B14421" s="4"/>
    </row>
    <row r="14422" spans="1:2" x14ac:dyDescent="0.15">
      <c r="A14422" s="4"/>
      <c r="B14422" s="4"/>
    </row>
    <row r="14423" spans="1:2" x14ac:dyDescent="0.15">
      <c r="A14423" s="4"/>
      <c r="B14423" s="4"/>
    </row>
    <row r="14424" spans="1:2" x14ac:dyDescent="0.15">
      <c r="A14424" s="4"/>
      <c r="B14424" s="4"/>
    </row>
    <row r="14425" spans="1:2" x14ac:dyDescent="0.15">
      <c r="A14425" s="4"/>
      <c r="B14425" s="4"/>
    </row>
    <row r="14426" spans="1:2" x14ac:dyDescent="0.15">
      <c r="A14426" s="4"/>
      <c r="B14426" s="4"/>
    </row>
    <row r="14427" spans="1:2" x14ac:dyDescent="0.15">
      <c r="A14427" s="4"/>
      <c r="B14427" s="4"/>
    </row>
    <row r="14428" spans="1:2" x14ac:dyDescent="0.15">
      <c r="A14428" s="4"/>
      <c r="B14428" s="4"/>
    </row>
    <row r="14429" spans="1:2" x14ac:dyDescent="0.15">
      <c r="A14429" s="4"/>
      <c r="B14429" s="4"/>
    </row>
    <row r="14430" spans="1:2" x14ac:dyDescent="0.15">
      <c r="A14430" s="4"/>
      <c r="B14430" s="4"/>
    </row>
    <row r="14431" spans="1:2" x14ac:dyDescent="0.15">
      <c r="A14431" s="4"/>
      <c r="B14431" s="4"/>
    </row>
    <row r="14432" spans="1:2" x14ac:dyDescent="0.15">
      <c r="A14432" s="4"/>
      <c r="B14432" s="4"/>
    </row>
    <row r="14433" spans="1:2" x14ac:dyDescent="0.15">
      <c r="A14433" s="4"/>
      <c r="B14433" s="4"/>
    </row>
    <row r="14434" spans="1:2" x14ac:dyDescent="0.15">
      <c r="A14434" s="4"/>
      <c r="B14434" s="4"/>
    </row>
    <row r="14435" spans="1:2" x14ac:dyDescent="0.15">
      <c r="A14435" s="4"/>
      <c r="B14435" s="4"/>
    </row>
    <row r="14436" spans="1:2" x14ac:dyDescent="0.15">
      <c r="A14436" s="4"/>
      <c r="B14436" s="4"/>
    </row>
    <row r="14437" spans="1:2" x14ac:dyDescent="0.15">
      <c r="A14437" s="4"/>
      <c r="B14437" s="4"/>
    </row>
    <row r="14438" spans="1:2" x14ac:dyDescent="0.15">
      <c r="A14438" s="4"/>
      <c r="B14438" s="4"/>
    </row>
    <row r="14439" spans="1:2" x14ac:dyDescent="0.15">
      <c r="A14439" s="4"/>
      <c r="B14439" s="4"/>
    </row>
    <row r="14440" spans="1:2" x14ac:dyDescent="0.15">
      <c r="A14440" s="4"/>
      <c r="B14440" s="4"/>
    </row>
    <row r="14441" spans="1:2" x14ac:dyDescent="0.15">
      <c r="A14441" s="4"/>
      <c r="B14441" s="4"/>
    </row>
    <row r="14442" spans="1:2" x14ac:dyDescent="0.15">
      <c r="A14442" s="4"/>
      <c r="B14442" s="4"/>
    </row>
    <row r="14443" spans="1:2" x14ac:dyDescent="0.15">
      <c r="A14443" s="4"/>
      <c r="B14443" s="4"/>
    </row>
    <row r="14444" spans="1:2" x14ac:dyDescent="0.15">
      <c r="A14444" s="4"/>
      <c r="B14444" s="4"/>
    </row>
    <row r="14445" spans="1:2" x14ac:dyDescent="0.15">
      <c r="A14445" s="4"/>
      <c r="B14445" s="4"/>
    </row>
    <row r="14446" spans="1:2" x14ac:dyDescent="0.15">
      <c r="A14446" s="4"/>
      <c r="B14446" s="4"/>
    </row>
    <row r="14447" spans="1:2" x14ac:dyDescent="0.15">
      <c r="A14447" s="4"/>
      <c r="B14447" s="4"/>
    </row>
    <row r="14448" spans="1:2" x14ac:dyDescent="0.15">
      <c r="A14448" s="4"/>
      <c r="B14448" s="4"/>
    </row>
    <row r="14449" spans="1:2" x14ac:dyDescent="0.15">
      <c r="A14449" s="4"/>
      <c r="B14449" s="4"/>
    </row>
    <row r="14450" spans="1:2" x14ac:dyDescent="0.15">
      <c r="A14450" s="4"/>
      <c r="B14450" s="4"/>
    </row>
    <row r="14451" spans="1:2" x14ac:dyDescent="0.15">
      <c r="A14451" s="4"/>
      <c r="B14451" s="4"/>
    </row>
    <row r="14452" spans="1:2" x14ac:dyDescent="0.15">
      <c r="A14452" s="4"/>
      <c r="B14452" s="4"/>
    </row>
    <row r="14453" spans="1:2" x14ac:dyDescent="0.15">
      <c r="A14453" s="4"/>
      <c r="B14453" s="4"/>
    </row>
    <row r="14454" spans="1:2" x14ac:dyDescent="0.15">
      <c r="A14454" s="4"/>
      <c r="B14454" s="4"/>
    </row>
    <row r="14455" spans="1:2" x14ac:dyDescent="0.15">
      <c r="A14455" s="4"/>
      <c r="B14455" s="4"/>
    </row>
    <row r="14456" spans="1:2" x14ac:dyDescent="0.15">
      <c r="A14456" s="4"/>
      <c r="B14456" s="4"/>
    </row>
    <row r="14457" spans="1:2" x14ac:dyDescent="0.15">
      <c r="A14457" s="4"/>
      <c r="B14457" s="4"/>
    </row>
    <row r="14458" spans="1:2" x14ac:dyDescent="0.15">
      <c r="A14458" s="4"/>
      <c r="B14458" s="4"/>
    </row>
    <row r="14459" spans="1:2" x14ac:dyDescent="0.15">
      <c r="A14459" s="4"/>
      <c r="B14459" s="4"/>
    </row>
    <row r="14460" spans="1:2" x14ac:dyDescent="0.15">
      <c r="A14460" s="4"/>
      <c r="B14460" s="4"/>
    </row>
    <row r="14461" spans="1:2" x14ac:dyDescent="0.15">
      <c r="A14461" s="4"/>
      <c r="B14461" s="4"/>
    </row>
    <row r="14462" spans="1:2" x14ac:dyDescent="0.15">
      <c r="A14462" s="4"/>
      <c r="B14462" s="4"/>
    </row>
    <row r="14463" spans="1:2" x14ac:dyDescent="0.15">
      <c r="A14463" s="4"/>
      <c r="B14463" s="4"/>
    </row>
    <row r="14464" spans="1:2" x14ac:dyDescent="0.15">
      <c r="A14464" s="4"/>
      <c r="B14464" s="4"/>
    </row>
    <row r="14465" spans="1:2" x14ac:dyDescent="0.15">
      <c r="A14465" s="4"/>
      <c r="B14465" s="4"/>
    </row>
    <row r="14466" spans="1:2" x14ac:dyDescent="0.15">
      <c r="A14466" s="4"/>
      <c r="B14466" s="4"/>
    </row>
    <row r="14467" spans="1:2" x14ac:dyDescent="0.15">
      <c r="A14467" s="4"/>
      <c r="B14467" s="4"/>
    </row>
    <row r="14468" spans="1:2" x14ac:dyDescent="0.15">
      <c r="A14468" s="4"/>
      <c r="B14468" s="4"/>
    </row>
    <row r="14469" spans="1:2" x14ac:dyDescent="0.15">
      <c r="A14469" s="4"/>
      <c r="B14469" s="4"/>
    </row>
    <row r="14470" spans="1:2" x14ac:dyDescent="0.15">
      <c r="A14470" s="4"/>
      <c r="B14470" s="4"/>
    </row>
    <row r="14471" spans="1:2" x14ac:dyDescent="0.15">
      <c r="A14471" s="4"/>
      <c r="B14471" s="4"/>
    </row>
    <row r="14472" spans="1:2" x14ac:dyDescent="0.15">
      <c r="A14472" s="4"/>
      <c r="B14472" s="4"/>
    </row>
    <row r="14473" spans="1:2" x14ac:dyDescent="0.15">
      <c r="A14473" s="4"/>
      <c r="B14473" s="4"/>
    </row>
    <row r="14474" spans="1:2" x14ac:dyDescent="0.15">
      <c r="A14474" s="4"/>
      <c r="B14474" s="4"/>
    </row>
    <row r="14475" spans="1:2" x14ac:dyDescent="0.15">
      <c r="A14475" s="4"/>
      <c r="B14475" s="4"/>
    </row>
    <row r="14476" spans="1:2" x14ac:dyDescent="0.15">
      <c r="A14476" s="4"/>
      <c r="B14476" s="4"/>
    </row>
    <row r="14477" spans="1:2" x14ac:dyDescent="0.15">
      <c r="A14477" s="4"/>
      <c r="B14477" s="4"/>
    </row>
    <row r="14478" spans="1:2" x14ac:dyDescent="0.15">
      <c r="A14478" s="4"/>
      <c r="B14478" s="4"/>
    </row>
    <row r="14479" spans="1:2" x14ac:dyDescent="0.15">
      <c r="A14479" s="4"/>
      <c r="B14479" s="4"/>
    </row>
    <row r="14480" spans="1:2" x14ac:dyDescent="0.15">
      <c r="A14480" s="4"/>
      <c r="B14480" s="4"/>
    </row>
    <row r="14481" spans="1:2" x14ac:dyDescent="0.15">
      <c r="A14481" s="4"/>
      <c r="B14481" s="4"/>
    </row>
    <row r="14482" spans="1:2" x14ac:dyDescent="0.15">
      <c r="A14482" s="4"/>
      <c r="B14482" s="4"/>
    </row>
    <row r="14483" spans="1:2" x14ac:dyDescent="0.15">
      <c r="A14483" s="4"/>
      <c r="B14483" s="4"/>
    </row>
    <row r="14484" spans="1:2" x14ac:dyDescent="0.15">
      <c r="A14484" s="4"/>
      <c r="B14484" s="4"/>
    </row>
    <row r="14485" spans="1:2" x14ac:dyDescent="0.15">
      <c r="A14485" s="4"/>
      <c r="B14485" s="4"/>
    </row>
    <row r="14486" spans="1:2" x14ac:dyDescent="0.15">
      <c r="A14486" s="4"/>
      <c r="B14486" s="4"/>
    </row>
    <row r="14487" spans="1:2" x14ac:dyDescent="0.15">
      <c r="A14487" s="4"/>
      <c r="B14487" s="4"/>
    </row>
    <row r="14488" spans="1:2" x14ac:dyDescent="0.15">
      <c r="A14488" s="4"/>
      <c r="B14488" s="4"/>
    </row>
    <row r="14489" spans="1:2" x14ac:dyDescent="0.15">
      <c r="A14489" s="4"/>
      <c r="B14489" s="4"/>
    </row>
    <row r="14490" spans="1:2" x14ac:dyDescent="0.15">
      <c r="A14490" s="4"/>
      <c r="B14490" s="4"/>
    </row>
    <row r="14491" spans="1:2" x14ac:dyDescent="0.15">
      <c r="A14491" s="4"/>
      <c r="B14491" s="4"/>
    </row>
    <row r="14492" spans="1:2" x14ac:dyDescent="0.15">
      <c r="A14492" s="4"/>
      <c r="B14492" s="4"/>
    </row>
    <row r="14493" spans="1:2" x14ac:dyDescent="0.15">
      <c r="A14493" s="4"/>
      <c r="B14493" s="4"/>
    </row>
    <row r="14494" spans="1:2" x14ac:dyDescent="0.15">
      <c r="A14494" s="4"/>
      <c r="B14494" s="4"/>
    </row>
    <row r="14495" spans="1:2" x14ac:dyDescent="0.15">
      <c r="A14495" s="4"/>
      <c r="B14495" s="4"/>
    </row>
    <row r="14496" spans="1:2" x14ac:dyDescent="0.15">
      <c r="A14496" s="4"/>
      <c r="B14496" s="4"/>
    </row>
    <row r="14497" spans="1:2" x14ac:dyDescent="0.15">
      <c r="A14497" s="4"/>
      <c r="B14497" s="4"/>
    </row>
    <row r="14498" spans="1:2" x14ac:dyDescent="0.15">
      <c r="A14498" s="4"/>
      <c r="B14498" s="4"/>
    </row>
    <row r="14499" spans="1:2" x14ac:dyDescent="0.15">
      <c r="A14499" s="4"/>
      <c r="B14499" s="4"/>
    </row>
    <row r="14500" spans="1:2" x14ac:dyDescent="0.15">
      <c r="A14500" s="4"/>
      <c r="B14500" s="4"/>
    </row>
    <row r="14501" spans="1:2" x14ac:dyDescent="0.15">
      <c r="A14501" s="4"/>
      <c r="B14501" s="4"/>
    </row>
    <row r="14502" spans="1:2" x14ac:dyDescent="0.15">
      <c r="A14502" s="4"/>
      <c r="B14502" s="4"/>
    </row>
    <row r="14503" spans="1:2" x14ac:dyDescent="0.15">
      <c r="A14503" s="4"/>
      <c r="B14503" s="4"/>
    </row>
    <row r="14504" spans="1:2" x14ac:dyDescent="0.15">
      <c r="A14504" s="4"/>
      <c r="B14504" s="4"/>
    </row>
    <row r="14505" spans="1:2" x14ac:dyDescent="0.15">
      <c r="A14505" s="4"/>
      <c r="B14505" s="4"/>
    </row>
    <row r="14506" spans="1:2" x14ac:dyDescent="0.15">
      <c r="A14506" s="4"/>
      <c r="B14506" s="4"/>
    </row>
    <row r="14507" spans="1:2" x14ac:dyDescent="0.15">
      <c r="A14507" s="4"/>
      <c r="B14507" s="4"/>
    </row>
    <row r="14508" spans="1:2" x14ac:dyDescent="0.15">
      <c r="A14508" s="4"/>
      <c r="B14508" s="4"/>
    </row>
    <row r="14509" spans="1:2" x14ac:dyDescent="0.15">
      <c r="A14509" s="4"/>
      <c r="B14509" s="4"/>
    </row>
    <row r="14510" spans="1:2" x14ac:dyDescent="0.15">
      <c r="A14510" s="4"/>
      <c r="B14510" s="4"/>
    </row>
    <row r="14511" spans="1:2" x14ac:dyDescent="0.15">
      <c r="A14511" s="4"/>
      <c r="B14511" s="4"/>
    </row>
    <row r="14512" spans="1:2" x14ac:dyDescent="0.15">
      <c r="A14512" s="4"/>
      <c r="B14512" s="4"/>
    </row>
    <row r="14513" spans="1:2" x14ac:dyDescent="0.15">
      <c r="A14513" s="4"/>
      <c r="B14513" s="4"/>
    </row>
    <row r="14514" spans="1:2" x14ac:dyDescent="0.15">
      <c r="A14514" s="4"/>
      <c r="B14514" s="4"/>
    </row>
    <row r="14515" spans="1:2" x14ac:dyDescent="0.15">
      <c r="A14515" s="4"/>
      <c r="B14515" s="4"/>
    </row>
    <row r="14516" spans="1:2" x14ac:dyDescent="0.15">
      <c r="A14516" s="4"/>
      <c r="B14516" s="4"/>
    </row>
    <row r="14517" spans="1:2" x14ac:dyDescent="0.15">
      <c r="A14517" s="4"/>
      <c r="B14517" s="4"/>
    </row>
    <row r="14518" spans="1:2" x14ac:dyDescent="0.15">
      <c r="A14518" s="4"/>
      <c r="B14518" s="4"/>
    </row>
    <row r="14519" spans="1:2" x14ac:dyDescent="0.15">
      <c r="A14519" s="4"/>
      <c r="B14519" s="4"/>
    </row>
    <row r="14520" spans="1:2" x14ac:dyDescent="0.15">
      <c r="A14520" s="4"/>
      <c r="B14520" s="4"/>
    </row>
    <row r="14521" spans="1:2" x14ac:dyDescent="0.15">
      <c r="A14521" s="4"/>
      <c r="B14521" s="4"/>
    </row>
    <row r="14522" spans="1:2" x14ac:dyDescent="0.15">
      <c r="A14522" s="4"/>
      <c r="B14522" s="4"/>
    </row>
    <row r="14523" spans="1:2" x14ac:dyDescent="0.15">
      <c r="A14523" s="4"/>
      <c r="B14523" s="4"/>
    </row>
    <row r="14524" spans="1:2" x14ac:dyDescent="0.15">
      <c r="A14524" s="4"/>
      <c r="B14524" s="4"/>
    </row>
    <row r="14525" spans="1:2" x14ac:dyDescent="0.15">
      <c r="A14525" s="4"/>
      <c r="B14525" s="4"/>
    </row>
    <row r="14526" spans="1:2" x14ac:dyDescent="0.15">
      <c r="A14526" s="4"/>
      <c r="B14526" s="4"/>
    </row>
    <row r="14527" spans="1:2" x14ac:dyDescent="0.15">
      <c r="A14527" s="4"/>
      <c r="B14527" s="4"/>
    </row>
    <row r="14528" spans="1:2" x14ac:dyDescent="0.15">
      <c r="A14528" s="4"/>
      <c r="B14528" s="4"/>
    </row>
    <row r="14529" spans="1:2" x14ac:dyDescent="0.15">
      <c r="A14529" s="4"/>
      <c r="B14529" s="4"/>
    </row>
    <row r="14530" spans="1:2" x14ac:dyDescent="0.15">
      <c r="A14530" s="4"/>
      <c r="B14530" s="4"/>
    </row>
    <row r="14531" spans="1:2" x14ac:dyDescent="0.15">
      <c r="A14531" s="4"/>
      <c r="B14531" s="4"/>
    </row>
    <row r="14532" spans="1:2" x14ac:dyDescent="0.15">
      <c r="A14532" s="4"/>
      <c r="B14532" s="4"/>
    </row>
    <row r="14533" spans="1:2" x14ac:dyDescent="0.15">
      <c r="A14533" s="4"/>
      <c r="B14533" s="4"/>
    </row>
    <row r="14534" spans="1:2" x14ac:dyDescent="0.15">
      <c r="A14534" s="4"/>
      <c r="B14534" s="4"/>
    </row>
    <row r="14535" spans="1:2" x14ac:dyDescent="0.15">
      <c r="A14535" s="4"/>
      <c r="B14535" s="4"/>
    </row>
    <row r="14536" spans="1:2" x14ac:dyDescent="0.15">
      <c r="A14536" s="4"/>
      <c r="B14536" s="4"/>
    </row>
    <row r="14537" spans="1:2" x14ac:dyDescent="0.15">
      <c r="A14537" s="4"/>
      <c r="B14537" s="4"/>
    </row>
    <row r="14538" spans="1:2" x14ac:dyDescent="0.15">
      <c r="A14538" s="4"/>
      <c r="B14538" s="4"/>
    </row>
    <row r="14539" spans="1:2" x14ac:dyDescent="0.15">
      <c r="A14539" s="4"/>
      <c r="B14539" s="4"/>
    </row>
    <row r="14540" spans="1:2" x14ac:dyDescent="0.15">
      <c r="A14540" s="4"/>
      <c r="B14540" s="4"/>
    </row>
    <row r="14541" spans="1:2" x14ac:dyDescent="0.15">
      <c r="A14541" s="4"/>
      <c r="B14541" s="4"/>
    </row>
    <row r="14542" spans="1:2" x14ac:dyDescent="0.15">
      <c r="A14542" s="4"/>
      <c r="B14542" s="4"/>
    </row>
    <row r="14543" spans="1:2" x14ac:dyDescent="0.15">
      <c r="A14543" s="4"/>
      <c r="B14543" s="4"/>
    </row>
    <row r="14544" spans="1:2" x14ac:dyDescent="0.15">
      <c r="A14544" s="4"/>
      <c r="B14544" s="4"/>
    </row>
    <row r="14545" spans="1:2" x14ac:dyDescent="0.15">
      <c r="A14545" s="4"/>
      <c r="B14545" s="4"/>
    </row>
    <row r="14546" spans="1:2" x14ac:dyDescent="0.15">
      <c r="A14546" s="4"/>
      <c r="B14546" s="4"/>
    </row>
    <row r="14547" spans="1:2" x14ac:dyDescent="0.15">
      <c r="A14547" s="4"/>
      <c r="B14547" s="4"/>
    </row>
    <row r="14548" spans="1:2" x14ac:dyDescent="0.15">
      <c r="A14548" s="4"/>
      <c r="B14548" s="4"/>
    </row>
    <row r="14549" spans="1:2" x14ac:dyDescent="0.15">
      <c r="A14549" s="4"/>
      <c r="B14549" s="4"/>
    </row>
    <row r="14550" spans="1:2" x14ac:dyDescent="0.15">
      <c r="A14550" s="4"/>
      <c r="B14550" s="4"/>
    </row>
    <row r="14551" spans="1:2" x14ac:dyDescent="0.15">
      <c r="A14551" s="4"/>
      <c r="B14551" s="4"/>
    </row>
    <row r="14552" spans="1:2" x14ac:dyDescent="0.15">
      <c r="A14552" s="4"/>
      <c r="B14552" s="4"/>
    </row>
    <row r="14553" spans="1:2" x14ac:dyDescent="0.15">
      <c r="A14553" s="4"/>
      <c r="B14553" s="4"/>
    </row>
    <row r="14554" spans="1:2" x14ac:dyDescent="0.15">
      <c r="A14554" s="4"/>
      <c r="B14554" s="4"/>
    </row>
    <row r="14555" spans="1:2" x14ac:dyDescent="0.15">
      <c r="A14555" s="4"/>
      <c r="B14555" s="4"/>
    </row>
    <row r="14556" spans="1:2" x14ac:dyDescent="0.15">
      <c r="A14556" s="4"/>
      <c r="B14556" s="4"/>
    </row>
    <row r="14557" spans="1:2" x14ac:dyDescent="0.15">
      <c r="A14557" s="4"/>
      <c r="B14557" s="4"/>
    </row>
    <row r="14558" spans="1:2" x14ac:dyDescent="0.15">
      <c r="A14558" s="4"/>
      <c r="B14558" s="4"/>
    </row>
    <row r="14559" spans="1:2" x14ac:dyDescent="0.15">
      <c r="A14559" s="4"/>
      <c r="B14559" s="4"/>
    </row>
    <row r="14560" spans="1:2" x14ac:dyDescent="0.15">
      <c r="A14560" s="4"/>
      <c r="B14560" s="4"/>
    </row>
    <row r="14561" spans="1:2" x14ac:dyDescent="0.15">
      <c r="A14561" s="4"/>
      <c r="B14561" s="4"/>
    </row>
    <row r="14562" spans="1:2" x14ac:dyDescent="0.15">
      <c r="A14562" s="4"/>
      <c r="B14562" s="4"/>
    </row>
    <row r="14563" spans="1:2" x14ac:dyDescent="0.15">
      <c r="A14563" s="4"/>
      <c r="B14563" s="4"/>
    </row>
    <row r="14564" spans="1:2" x14ac:dyDescent="0.15">
      <c r="A14564" s="4"/>
      <c r="B14564" s="4"/>
    </row>
    <row r="14565" spans="1:2" x14ac:dyDescent="0.15">
      <c r="A14565" s="4"/>
      <c r="B14565" s="4"/>
    </row>
    <row r="14566" spans="1:2" x14ac:dyDescent="0.15">
      <c r="A14566" s="4"/>
      <c r="B14566" s="4"/>
    </row>
    <row r="14567" spans="1:2" x14ac:dyDescent="0.15">
      <c r="A14567" s="4"/>
      <c r="B14567" s="4"/>
    </row>
    <row r="14568" spans="1:2" x14ac:dyDescent="0.15">
      <c r="A14568" s="4"/>
      <c r="B14568" s="4"/>
    </row>
    <row r="14569" spans="1:2" x14ac:dyDescent="0.15">
      <c r="A14569" s="4"/>
      <c r="B14569" s="4"/>
    </row>
    <row r="14570" spans="1:2" x14ac:dyDescent="0.15">
      <c r="A14570" s="4"/>
      <c r="B14570" s="4"/>
    </row>
    <row r="14571" spans="1:2" x14ac:dyDescent="0.15">
      <c r="A14571" s="4"/>
      <c r="B14571" s="4"/>
    </row>
    <row r="14572" spans="1:2" x14ac:dyDescent="0.15">
      <c r="A14572" s="4"/>
      <c r="B14572" s="4"/>
    </row>
    <row r="14573" spans="1:2" x14ac:dyDescent="0.15">
      <c r="A14573" s="4"/>
      <c r="B14573" s="4"/>
    </row>
    <row r="14574" spans="1:2" x14ac:dyDescent="0.15">
      <c r="A14574" s="4"/>
      <c r="B14574" s="4"/>
    </row>
    <row r="14575" spans="1:2" x14ac:dyDescent="0.15">
      <c r="A14575" s="4"/>
      <c r="B14575" s="4"/>
    </row>
    <row r="14576" spans="1:2" x14ac:dyDescent="0.15">
      <c r="A14576" s="4"/>
      <c r="B14576" s="4"/>
    </row>
    <row r="14577" spans="1:2" x14ac:dyDescent="0.15">
      <c r="A14577" s="4"/>
      <c r="B14577" s="4"/>
    </row>
    <row r="14578" spans="1:2" x14ac:dyDescent="0.15">
      <c r="A14578" s="4"/>
      <c r="B14578" s="4"/>
    </row>
    <row r="14579" spans="1:2" x14ac:dyDescent="0.15">
      <c r="A14579" s="4"/>
      <c r="B14579" s="4"/>
    </row>
    <row r="14580" spans="1:2" x14ac:dyDescent="0.15">
      <c r="A14580" s="4"/>
      <c r="B14580" s="4"/>
    </row>
    <row r="14581" spans="1:2" x14ac:dyDescent="0.15">
      <c r="A14581" s="4"/>
      <c r="B14581" s="4"/>
    </row>
    <row r="14582" spans="1:2" x14ac:dyDescent="0.15">
      <c r="A14582" s="4"/>
      <c r="B14582" s="4"/>
    </row>
    <row r="14583" spans="1:2" x14ac:dyDescent="0.15">
      <c r="A14583" s="4"/>
      <c r="B14583" s="4"/>
    </row>
    <row r="14584" spans="1:2" x14ac:dyDescent="0.15">
      <c r="A14584" s="4"/>
      <c r="B14584" s="4"/>
    </row>
    <row r="14585" spans="1:2" x14ac:dyDescent="0.15">
      <c r="A14585" s="4"/>
      <c r="B14585" s="4"/>
    </row>
    <row r="14586" spans="1:2" x14ac:dyDescent="0.15">
      <c r="A14586" s="4"/>
      <c r="B14586" s="4"/>
    </row>
    <row r="14587" spans="1:2" x14ac:dyDescent="0.15">
      <c r="A14587" s="4"/>
      <c r="B14587" s="4"/>
    </row>
    <row r="14588" spans="1:2" x14ac:dyDescent="0.15">
      <c r="A14588" s="4"/>
      <c r="B14588" s="4"/>
    </row>
    <row r="14589" spans="1:2" x14ac:dyDescent="0.15">
      <c r="A14589" s="4"/>
      <c r="B14589" s="4"/>
    </row>
    <row r="14590" spans="1:2" x14ac:dyDescent="0.15">
      <c r="A14590" s="4"/>
      <c r="B14590" s="4"/>
    </row>
    <row r="14591" spans="1:2" x14ac:dyDescent="0.15">
      <c r="A14591" s="4"/>
      <c r="B14591" s="4"/>
    </row>
    <row r="14592" spans="1:2" x14ac:dyDescent="0.15">
      <c r="A14592" s="4"/>
      <c r="B14592" s="4"/>
    </row>
    <row r="14593" spans="1:2" x14ac:dyDescent="0.15">
      <c r="A14593" s="4"/>
      <c r="B14593" s="4"/>
    </row>
    <row r="14594" spans="1:2" x14ac:dyDescent="0.15">
      <c r="A14594" s="4"/>
      <c r="B14594" s="4"/>
    </row>
    <row r="14595" spans="1:2" x14ac:dyDescent="0.15">
      <c r="A14595" s="4"/>
      <c r="B14595" s="4"/>
    </row>
    <row r="14596" spans="1:2" x14ac:dyDescent="0.15">
      <c r="A14596" s="4"/>
      <c r="B14596" s="4"/>
    </row>
    <row r="14597" spans="1:2" x14ac:dyDescent="0.15">
      <c r="A14597" s="4"/>
      <c r="B14597" s="4"/>
    </row>
    <row r="14598" spans="1:2" x14ac:dyDescent="0.15">
      <c r="A14598" s="4"/>
      <c r="B14598" s="4"/>
    </row>
    <row r="14599" spans="1:2" x14ac:dyDescent="0.15">
      <c r="A14599" s="4"/>
      <c r="B14599" s="4"/>
    </row>
    <row r="14600" spans="1:2" x14ac:dyDescent="0.15">
      <c r="A14600" s="4"/>
      <c r="B14600" s="4"/>
    </row>
    <row r="14601" spans="1:2" x14ac:dyDescent="0.15">
      <c r="A14601" s="4"/>
      <c r="B14601" s="4"/>
    </row>
    <row r="14602" spans="1:2" x14ac:dyDescent="0.15">
      <c r="A14602" s="4"/>
      <c r="B14602" s="4"/>
    </row>
    <row r="14603" spans="1:2" x14ac:dyDescent="0.15">
      <c r="A14603" s="4"/>
      <c r="B14603" s="4"/>
    </row>
    <row r="14604" spans="1:2" x14ac:dyDescent="0.15">
      <c r="A14604" s="4"/>
      <c r="B14604" s="4"/>
    </row>
    <row r="14605" spans="1:2" x14ac:dyDescent="0.15">
      <c r="A14605" s="4"/>
      <c r="B14605" s="4"/>
    </row>
    <row r="14606" spans="1:2" x14ac:dyDescent="0.15">
      <c r="A14606" s="4"/>
      <c r="B14606" s="4"/>
    </row>
    <row r="14607" spans="1:2" x14ac:dyDescent="0.15">
      <c r="A14607" s="4"/>
      <c r="B14607" s="4"/>
    </row>
    <row r="14608" spans="1:2" x14ac:dyDescent="0.15">
      <c r="A14608" s="4"/>
      <c r="B14608" s="4"/>
    </row>
    <row r="14609" spans="1:2" x14ac:dyDescent="0.15">
      <c r="A14609" s="4"/>
      <c r="B14609" s="4"/>
    </row>
    <row r="14610" spans="1:2" x14ac:dyDescent="0.15">
      <c r="A14610" s="4"/>
      <c r="B14610" s="4"/>
    </row>
    <row r="14611" spans="1:2" x14ac:dyDescent="0.15">
      <c r="A14611" s="4"/>
      <c r="B14611" s="4"/>
    </row>
    <row r="14612" spans="1:2" x14ac:dyDescent="0.15">
      <c r="A14612" s="4"/>
      <c r="B14612" s="4"/>
    </row>
    <row r="14613" spans="1:2" x14ac:dyDescent="0.15">
      <c r="A14613" s="4"/>
      <c r="B14613" s="4"/>
    </row>
    <row r="14614" spans="1:2" x14ac:dyDescent="0.15">
      <c r="A14614" s="4"/>
      <c r="B14614" s="4"/>
    </row>
    <row r="14615" spans="1:2" x14ac:dyDescent="0.15">
      <c r="A14615" s="4"/>
      <c r="B14615" s="4"/>
    </row>
    <row r="14616" spans="1:2" x14ac:dyDescent="0.15">
      <c r="A14616" s="4"/>
      <c r="B14616" s="4"/>
    </row>
    <row r="14617" spans="1:2" x14ac:dyDescent="0.15">
      <c r="A14617" s="4"/>
      <c r="B14617" s="4"/>
    </row>
    <row r="14618" spans="1:2" x14ac:dyDescent="0.15">
      <c r="A14618" s="4"/>
      <c r="B14618" s="4"/>
    </row>
    <row r="14619" spans="1:2" x14ac:dyDescent="0.15">
      <c r="A14619" s="4"/>
      <c r="B14619" s="4"/>
    </row>
    <row r="14620" spans="1:2" x14ac:dyDescent="0.15">
      <c r="A14620" s="4"/>
      <c r="B14620" s="4"/>
    </row>
    <row r="14621" spans="1:2" x14ac:dyDescent="0.15">
      <c r="A14621" s="4"/>
      <c r="B14621" s="4"/>
    </row>
    <row r="14622" spans="1:2" x14ac:dyDescent="0.15">
      <c r="A14622" s="4"/>
      <c r="B14622" s="4"/>
    </row>
    <row r="14623" spans="1:2" x14ac:dyDescent="0.15">
      <c r="A14623" s="4"/>
      <c r="B14623" s="4"/>
    </row>
    <row r="14624" spans="1:2" x14ac:dyDescent="0.15">
      <c r="A14624" s="4"/>
      <c r="B14624" s="4"/>
    </row>
    <row r="14625" spans="1:2" x14ac:dyDescent="0.15">
      <c r="A14625" s="4"/>
      <c r="B14625" s="4"/>
    </row>
    <row r="14626" spans="1:2" x14ac:dyDescent="0.15">
      <c r="A14626" s="4"/>
      <c r="B14626" s="4"/>
    </row>
    <row r="14627" spans="1:2" x14ac:dyDescent="0.15">
      <c r="A14627" s="4"/>
      <c r="B14627" s="4"/>
    </row>
    <row r="14628" spans="1:2" x14ac:dyDescent="0.15">
      <c r="A14628" s="4"/>
      <c r="B14628" s="4"/>
    </row>
    <row r="14629" spans="1:2" x14ac:dyDescent="0.15">
      <c r="A14629" s="4"/>
      <c r="B14629" s="4"/>
    </row>
    <row r="14630" spans="1:2" x14ac:dyDescent="0.15">
      <c r="A14630" s="4"/>
      <c r="B14630" s="4"/>
    </row>
    <row r="14631" spans="1:2" x14ac:dyDescent="0.15">
      <c r="A14631" s="4"/>
      <c r="B14631" s="4"/>
    </row>
    <row r="14632" spans="1:2" x14ac:dyDescent="0.15">
      <c r="A14632" s="4"/>
      <c r="B14632" s="4"/>
    </row>
    <row r="14633" spans="1:2" x14ac:dyDescent="0.15">
      <c r="A14633" s="4"/>
      <c r="B14633" s="4"/>
    </row>
    <row r="14634" spans="1:2" x14ac:dyDescent="0.15">
      <c r="A14634" s="4"/>
      <c r="B14634" s="4"/>
    </row>
    <row r="14635" spans="1:2" x14ac:dyDescent="0.15">
      <c r="A14635" s="4"/>
      <c r="B14635" s="4"/>
    </row>
    <row r="14636" spans="1:2" x14ac:dyDescent="0.15">
      <c r="A14636" s="4"/>
      <c r="B14636" s="4"/>
    </row>
    <row r="14637" spans="1:2" x14ac:dyDescent="0.15">
      <c r="A14637" s="4"/>
      <c r="B14637" s="4"/>
    </row>
    <row r="14638" spans="1:2" x14ac:dyDescent="0.15">
      <c r="A14638" s="4"/>
      <c r="B14638" s="4"/>
    </row>
    <row r="14639" spans="1:2" x14ac:dyDescent="0.15">
      <c r="A14639" s="4"/>
      <c r="B14639" s="4"/>
    </row>
    <row r="14640" spans="1:2" x14ac:dyDescent="0.15">
      <c r="A14640" s="4"/>
      <c r="B14640" s="4"/>
    </row>
    <row r="14641" spans="1:2" x14ac:dyDescent="0.15">
      <c r="A14641" s="4"/>
      <c r="B14641" s="4"/>
    </row>
    <row r="14642" spans="1:2" x14ac:dyDescent="0.15">
      <c r="A14642" s="4"/>
      <c r="B14642" s="4"/>
    </row>
    <row r="14643" spans="1:2" x14ac:dyDescent="0.15">
      <c r="A14643" s="4"/>
      <c r="B14643" s="4"/>
    </row>
    <row r="14644" spans="1:2" x14ac:dyDescent="0.15">
      <c r="A14644" s="4"/>
      <c r="B14644" s="4"/>
    </row>
    <row r="14645" spans="1:2" x14ac:dyDescent="0.15">
      <c r="A14645" s="4"/>
      <c r="B14645" s="4"/>
    </row>
    <row r="14646" spans="1:2" x14ac:dyDescent="0.15">
      <c r="A14646" s="4"/>
      <c r="B14646" s="4"/>
    </row>
    <row r="14647" spans="1:2" x14ac:dyDescent="0.15">
      <c r="A14647" s="4"/>
      <c r="B14647" s="4"/>
    </row>
    <row r="14648" spans="1:2" x14ac:dyDescent="0.15">
      <c r="A14648" s="4"/>
      <c r="B14648" s="4"/>
    </row>
    <row r="14649" spans="1:2" x14ac:dyDescent="0.15">
      <c r="A14649" s="4"/>
      <c r="B14649" s="4"/>
    </row>
    <row r="14650" spans="1:2" x14ac:dyDescent="0.15">
      <c r="A14650" s="4"/>
      <c r="B14650" s="4"/>
    </row>
    <row r="14651" spans="1:2" x14ac:dyDescent="0.15">
      <c r="A14651" s="4"/>
      <c r="B14651" s="4"/>
    </row>
    <row r="14652" spans="1:2" x14ac:dyDescent="0.15">
      <c r="A14652" s="4"/>
      <c r="B14652" s="4"/>
    </row>
    <row r="14653" spans="1:2" x14ac:dyDescent="0.15">
      <c r="A14653" s="4"/>
      <c r="B14653" s="4"/>
    </row>
    <row r="14654" spans="1:2" x14ac:dyDescent="0.15">
      <c r="A14654" s="4"/>
      <c r="B14654" s="4"/>
    </row>
    <row r="14655" spans="1:2" x14ac:dyDescent="0.15">
      <c r="A14655" s="4"/>
      <c r="B14655" s="4"/>
    </row>
    <row r="14656" spans="1:2" x14ac:dyDescent="0.15">
      <c r="A14656" s="4"/>
      <c r="B14656" s="4"/>
    </row>
    <row r="14657" spans="1:2" x14ac:dyDescent="0.15">
      <c r="A14657" s="4"/>
      <c r="B14657" s="4"/>
    </row>
    <row r="14658" spans="1:2" x14ac:dyDescent="0.15">
      <c r="A14658" s="4"/>
      <c r="B14658" s="4"/>
    </row>
    <row r="14659" spans="1:2" x14ac:dyDescent="0.15">
      <c r="A14659" s="4"/>
      <c r="B14659" s="4"/>
    </row>
    <row r="14660" spans="1:2" x14ac:dyDescent="0.15">
      <c r="A14660" s="4"/>
      <c r="B14660" s="4"/>
    </row>
    <row r="14661" spans="1:2" x14ac:dyDescent="0.15">
      <c r="A14661" s="4"/>
      <c r="B14661" s="4"/>
    </row>
    <row r="14662" spans="1:2" x14ac:dyDescent="0.15">
      <c r="A14662" s="4"/>
      <c r="B14662" s="4"/>
    </row>
    <row r="14663" spans="1:2" x14ac:dyDescent="0.15">
      <c r="A14663" s="4"/>
      <c r="B14663" s="4"/>
    </row>
    <row r="14664" spans="1:2" x14ac:dyDescent="0.15">
      <c r="A14664" s="4"/>
      <c r="B14664" s="4"/>
    </row>
    <row r="14665" spans="1:2" x14ac:dyDescent="0.15">
      <c r="A14665" s="4"/>
      <c r="B14665" s="4"/>
    </row>
    <row r="14666" spans="1:2" x14ac:dyDescent="0.15">
      <c r="A14666" s="4"/>
      <c r="B14666" s="4"/>
    </row>
    <row r="14667" spans="1:2" x14ac:dyDescent="0.15">
      <c r="A14667" s="4"/>
      <c r="B14667" s="4"/>
    </row>
    <row r="14668" spans="1:2" x14ac:dyDescent="0.15">
      <c r="A14668" s="4"/>
      <c r="B14668" s="4"/>
    </row>
    <row r="14669" spans="1:2" x14ac:dyDescent="0.15">
      <c r="A14669" s="4"/>
      <c r="B14669" s="4"/>
    </row>
    <row r="14670" spans="1:2" x14ac:dyDescent="0.15">
      <c r="A14670" s="4"/>
      <c r="B14670" s="4"/>
    </row>
    <row r="14671" spans="1:2" x14ac:dyDescent="0.15">
      <c r="A14671" s="4"/>
      <c r="B14671" s="4"/>
    </row>
    <row r="14672" spans="1:2" x14ac:dyDescent="0.15">
      <c r="A14672" s="4"/>
      <c r="B14672" s="4"/>
    </row>
    <row r="14673" spans="1:2" x14ac:dyDescent="0.15">
      <c r="A14673" s="4"/>
      <c r="B14673" s="4"/>
    </row>
    <row r="14674" spans="1:2" x14ac:dyDescent="0.15">
      <c r="A14674" s="4"/>
      <c r="B14674" s="4"/>
    </row>
    <row r="14675" spans="1:2" x14ac:dyDescent="0.15">
      <c r="A14675" s="4"/>
      <c r="B14675" s="4"/>
    </row>
    <row r="14676" spans="1:2" x14ac:dyDescent="0.15">
      <c r="A14676" s="4"/>
      <c r="B14676" s="4"/>
    </row>
    <row r="14677" spans="1:2" x14ac:dyDescent="0.15">
      <c r="A14677" s="4"/>
      <c r="B14677" s="4"/>
    </row>
    <row r="14678" spans="1:2" x14ac:dyDescent="0.15">
      <c r="A14678" s="4"/>
      <c r="B14678" s="4"/>
    </row>
    <row r="14679" spans="1:2" x14ac:dyDescent="0.15">
      <c r="A14679" s="4"/>
      <c r="B14679" s="4"/>
    </row>
    <row r="14680" spans="1:2" x14ac:dyDescent="0.15">
      <c r="A14680" s="4"/>
      <c r="B14680" s="4"/>
    </row>
    <row r="14681" spans="1:2" x14ac:dyDescent="0.15">
      <c r="A14681" s="4"/>
      <c r="B14681" s="4"/>
    </row>
    <row r="14682" spans="1:2" x14ac:dyDescent="0.15">
      <c r="A14682" s="4"/>
      <c r="B14682" s="4"/>
    </row>
    <row r="14683" spans="1:2" x14ac:dyDescent="0.15">
      <c r="A14683" s="4"/>
      <c r="B14683" s="4"/>
    </row>
    <row r="14684" spans="1:2" x14ac:dyDescent="0.15">
      <c r="A14684" s="4"/>
      <c r="B14684" s="4"/>
    </row>
    <row r="14685" spans="1:2" x14ac:dyDescent="0.15">
      <c r="A14685" s="4"/>
      <c r="B14685" s="4"/>
    </row>
    <row r="14686" spans="1:2" x14ac:dyDescent="0.15">
      <c r="A14686" s="4"/>
      <c r="B14686" s="4"/>
    </row>
    <row r="14687" spans="1:2" x14ac:dyDescent="0.15">
      <c r="A14687" s="4"/>
      <c r="B14687" s="4"/>
    </row>
    <row r="14688" spans="1:2" x14ac:dyDescent="0.15">
      <c r="A14688" s="4"/>
      <c r="B14688" s="4"/>
    </row>
    <row r="14689" spans="1:2" x14ac:dyDescent="0.15">
      <c r="A14689" s="4"/>
      <c r="B14689" s="4"/>
    </row>
    <row r="14690" spans="1:2" x14ac:dyDescent="0.15">
      <c r="A14690" s="4"/>
      <c r="B14690" s="4"/>
    </row>
    <row r="14691" spans="1:2" x14ac:dyDescent="0.15">
      <c r="A14691" s="4"/>
      <c r="B14691" s="4"/>
    </row>
    <row r="14692" spans="1:2" x14ac:dyDescent="0.15">
      <c r="A14692" s="4"/>
      <c r="B14692" s="4"/>
    </row>
    <row r="14693" spans="1:2" x14ac:dyDescent="0.15">
      <c r="A14693" s="4"/>
      <c r="B14693" s="4"/>
    </row>
    <row r="14694" spans="1:2" x14ac:dyDescent="0.15">
      <c r="A14694" s="4"/>
      <c r="B14694" s="4"/>
    </row>
    <row r="14695" spans="1:2" x14ac:dyDescent="0.15">
      <c r="A14695" s="4"/>
      <c r="B14695" s="4"/>
    </row>
    <row r="14696" spans="1:2" x14ac:dyDescent="0.15">
      <c r="A14696" s="4"/>
      <c r="B14696" s="4"/>
    </row>
    <row r="14697" spans="1:2" x14ac:dyDescent="0.15">
      <c r="A14697" s="4"/>
      <c r="B14697" s="4"/>
    </row>
    <row r="14698" spans="1:2" x14ac:dyDescent="0.15">
      <c r="A14698" s="4"/>
      <c r="B14698" s="4"/>
    </row>
    <row r="14699" spans="1:2" x14ac:dyDescent="0.15">
      <c r="A14699" s="4"/>
      <c r="B14699" s="4"/>
    </row>
    <row r="14700" spans="1:2" x14ac:dyDescent="0.15">
      <c r="A14700" s="4"/>
      <c r="B14700" s="4"/>
    </row>
    <row r="14701" spans="1:2" x14ac:dyDescent="0.15">
      <c r="A14701" s="4"/>
      <c r="B14701" s="4"/>
    </row>
    <row r="14702" spans="1:2" x14ac:dyDescent="0.15">
      <c r="A14702" s="4"/>
      <c r="B14702" s="4"/>
    </row>
    <row r="14703" spans="1:2" x14ac:dyDescent="0.15">
      <c r="A14703" s="4"/>
      <c r="B14703" s="4"/>
    </row>
    <row r="14704" spans="1:2" x14ac:dyDescent="0.15">
      <c r="A14704" s="4"/>
      <c r="B14704" s="4"/>
    </row>
    <row r="14705" spans="1:2" x14ac:dyDescent="0.15">
      <c r="A14705" s="4"/>
      <c r="B14705" s="4"/>
    </row>
    <row r="14706" spans="1:2" x14ac:dyDescent="0.15">
      <c r="A14706" s="4"/>
      <c r="B14706" s="4"/>
    </row>
    <row r="14707" spans="1:2" x14ac:dyDescent="0.15">
      <c r="A14707" s="4"/>
      <c r="B14707" s="4"/>
    </row>
    <row r="14708" spans="1:2" x14ac:dyDescent="0.15">
      <c r="A14708" s="4"/>
      <c r="B14708" s="4"/>
    </row>
    <row r="14709" spans="1:2" x14ac:dyDescent="0.15">
      <c r="A14709" s="4"/>
      <c r="B14709" s="4"/>
    </row>
    <row r="14710" spans="1:2" x14ac:dyDescent="0.15">
      <c r="A14710" s="4"/>
      <c r="B14710" s="4"/>
    </row>
    <row r="14711" spans="1:2" x14ac:dyDescent="0.15">
      <c r="A14711" s="4"/>
      <c r="B14711" s="4"/>
    </row>
    <row r="14712" spans="1:2" x14ac:dyDescent="0.15">
      <c r="A14712" s="4"/>
      <c r="B14712" s="4"/>
    </row>
    <row r="14713" spans="1:2" x14ac:dyDescent="0.15">
      <c r="A14713" s="4"/>
      <c r="B14713" s="4"/>
    </row>
    <row r="14714" spans="1:2" x14ac:dyDescent="0.15">
      <c r="A14714" s="4"/>
      <c r="B14714" s="4"/>
    </row>
    <row r="14715" spans="1:2" x14ac:dyDescent="0.15">
      <c r="A14715" s="4"/>
      <c r="B14715" s="4"/>
    </row>
    <row r="14716" spans="1:2" x14ac:dyDescent="0.15">
      <c r="A14716" s="4"/>
      <c r="B14716" s="4"/>
    </row>
    <row r="14717" spans="1:2" x14ac:dyDescent="0.15">
      <c r="A14717" s="4"/>
      <c r="B14717" s="4"/>
    </row>
    <row r="14718" spans="1:2" x14ac:dyDescent="0.15">
      <c r="A14718" s="4"/>
      <c r="B14718" s="4"/>
    </row>
    <row r="14719" spans="1:2" x14ac:dyDescent="0.15">
      <c r="A14719" s="4"/>
      <c r="B14719" s="4"/>
    </row>
    <row r="14720" spans="1:2" x14ac:dyDescent="0.15">
      <c r="A14720" s="4"/>
      <c r="B14720" s="4"/>
    </row>
    <row r="14721" spans="1:2" x14ac:dyDescent="0.15">
      <c r="A14721" s="4"/>
      <c r="B14721" s="4"/>
    </row>
    <row r="14722" spans="1:2" x14ac:dyDescent="0.15">
      <c r="A14722" s="4"/>
      <c r="B14722" s="4"/>
    </row>
    <row r="14723" spans="1:2" x14ac:dyDescent="0.15">
      <c r="A14723" s="4"/>
      <c r="B14723" s="4"/>
    </row>
    <row r="14724" spans="1:2" x14ac:dyDescent="0.15">
      <c r="A14724" s="4"/>
      <c r="B14724" s="4"/>
    </row>
    <row r="14725" spans="1:2" x14ac:dyDescent="0.15">
      <c r="A14725" s="4"/>
      <c r="B14725" s="4"/>
    </row>
    <row r="14726" spans="1:2" x14ac:dyDescent="0.15">
      <c r="A14726" s="4"/>
      <c r="B14726" s="4"/>
    </row>
    <row r="14727" spans="1:2" x14ac:dyDescent="0.15">
      <c r="A14727" s="4"/>
      <c r="B14727" s="4"/>
    </row>
    <row r="14728" spans="1:2" x14ac:dyDescent="0.15">
      <c r="A14728" s="4"/>
      <c r="B14728" s="4"/>
    </row>
    <row r="14729" spans="1:2" x14ac:dyDescent="0.15">
      <c r="A14729" s="4"/>
      <c r="B14729" s="4"/>
    </row>
    <row r="14730" spans="1:2" x14ac:dyDescent="0.15">
      <c r="A14730" s="4"/>
      <c r="B14730" s="4"/>
    </row>
    <row r="14731" spans="1:2" x14ac:dyDescent="0.15">
      <c r="A14731" s="4"/>
      <c r="B14731" s="4"/>
    </row>
    <row r="14732" spans="1:2" x14ac:dyDescent="0.15">
      <c r="A14732" s="4"/>
      <c r="B14732" s="4"/>
    </row>
    <row r="14733" spans="1:2" x14ac:dyDescent="0.15">
      <c r="A14733" s="4"/>
      <c r="B14733" s="4"/>
    </row>
    <row r="14734" spans="1:2" x14ac:dyDescent="0.15">
      <c r="A14734" s="4"/>
      <c r="B14734" s="4"/>
    </row>
    <row r="14735" spans="1:2" x14ac:dyDescent="0.15">
      <c r="A14735" s="4"/>
      <c r="B14735" s="4"/>
    </row>
    <row r="14736" spans="1:2" x14ac:dyDescent="0.15">
      <c r="A14736" s="4"/>
      <c r="B14736" s="4"/>
    </row>
    <row r="14737" spans="1:2" x14ac:dyDescent="0.15">
      <c r="A14737" s="4"/>
      <c r="B14737" s="4"/>
    </row>
    <row r="14738" spans="1:2" x14ac:dyDescent="0.15">
      <c r="A14738" s="4"/>
      <c r="B14738" s="4"/>
    </row>
    <row r="14739" spans="1:2" x14ac:dyDescent="0.15">
      <c r="A14739" s="4"/>
      <c r="B14739" s="4"/>
    </row>
    <row r="14740" spans="1:2" x14ac:dyDescent="0.15">
      <c r="A14740" s="4"/>
      <c r="B14740" s="4"/>
    </row>
    <row r="14741" spans="1:2" x14ac:dyDescent="0.15">
      <c r="A14741" s="4"/>
      <c r="B14741" s="4"/>
    </row>
    <row r="14742" spans="1:2" x14ac:dyDescent="0.15">
      <c r="A14742" s="4"/>
      <c r="B14742" s="4"/>
    </row>
    <row r="14743" spans="1:2" x14ac:dyDescent="0.15">
      <c r="A14743" s="4"/>
      <c r="B14743" s="4"/>
    </row>
    <row r="14744" spans="1:2" x14ac:dyDescent="0.15">
      <c r="A14744" s="4"/>
      <c r="B14744" s="4"/>
    </row>
    <row r="14745" spans="1:2" x14ac:dyDescent="0.15">
      <c r="A14745" s="4"/>
      <c r="B14745" s="4"/>
    </row>
    <row r="14746" spans="1:2" x14ac:dyDescent="0.15">
      <c r="A14746" s="4"/>
      <c r="B14746" s="4"/>
    </row>
    <row r="14747" spans="1:2" x14ac:dyDescent="0.15">
      <c r="A14747" s="4"/>
      <c r="B14747" s="4"/>
    </row>
    <row r="14748" spans="1:2" x14ac:dyDescent="0.15">
      <c r="A14748" s="4"/>
      <c r="B14748" s="4"/>
    </row>
    <row r="14749" spans="1:2" x14ac:dyDescent="0.15">
      <c r="A14749" s="4"/>
      <c r="B14749" s="4"/>
    </row>
    <row r="14750" spans="1:2" x14ac:dyDescent="0.15">
      <c r="A14750" s="4"/>
      <c r="B14750" s="4"/>
    </row>
    <row r="14751" spans="1:2" x14ac:dyDescent="0.15">
      <c r="A14751" s="4"/>
      <c r="B14751" s="4"/>
    </row>
    <row r="14752" spans="1:2" x14ac:dyDescent="0.15">
      <c r="A14752" s="4"/>
      <c r="B14752" s="4"/>
    </row>
    <row r="14753" spans="1:2" x14ac:dyDescent="0.15">
      <c r="A14753" s="4"/>
      <c r="B14753" s="4"/>
    </row>
    <row r="14754" spans="1:2" x14ac:dyDescent="0.15">
      <c r="A14754" s="4"/>
      <c r="B14754" s="4"/>
    </row>
    <row r="14755" spans="1:2" x14ac:dyDescent="0.15">
      <c r="A14755" s="4"/>
      <c r="B14755" s="4"/>
    </row>
    <row r="14756" spans="1:2" x14ac:dyDescent="0.15">
      <c r="A14756" s="4"/>
      <c r="B14756" s="4"/>
    </row>
    <row r="14757" spans="1:2" x14ac:dyDescent="0.15">
      <c r="A14757" s="4"/>
      <c r="B14757" s="4"/>
    </row>
    <row r="14758" spans="1:2" x14ac:dyDescent="0.15">
      <c r="A14758" s="4"/>
      <c r="B14758" s="4"/>
    </row>
    <row r="14759" spans="1:2" x14ac:dyDescent="0.15">
      <c r="A14759" s="4"/>
      <c r="B14759" s="4"/>
    </row>
    <row r="14760" spans="1:2" x14ac:dyDescent="0.15">
      <c r="A14760" s="4"/>
      <c r="B14760" s="4"/>
    </row>
    <row r="14761" spans="1:2" x14ac:dyDescent="0.15">
      <c r="A14761" s="4"/>
      <c r="B14761" s="4"/>
    </row>
    <row r="14762" spans="1:2" x14ac:dyDescent="0.15">
      <c r="A14762" s="4"/>
      <c r="B14762" s="4"/>
    </row>
    <row r="14763" spans="1:2" x14ac:dyDescent="0.15">
      <c r="A14763" s="4"/>
      <c r="B14763" s="4"/>
    </row>
    <row r="14764" spans="1:2" x14ac:dyDescent="0.15">
      <c r="A14764" s="4"/>
      <c r="B14764" s="4"/>
    </row>
    <row r="14765" spans="1:2" x14ac:dyDescent="0.15">
      <c r="A14765" s="4"/>
      <c r="B14765" s="4"/>
    </row>
    <row r="14766" spans="1:2" x14ac:dyDescent="0.15">
      <c r="A14766" s="4"/>
      <c r="B14766" s="4"/>
    </row>
    <row r="14767" spans="1:2" x14ac:dyDescent="0.15">
      <c r="A14767" s="4"/>
      <c r="B14767" s="4"/>
    </row>
    <row r="14768" spans="1:2" x14ac:dyDescent="0.15">
      <c r="A14768" s="4"/>
      <c r="B14768" s="4"/>
    </row>
    <row r="14769" spans="1:2" x14ac:dyDescent="0.15">
      <c r="A14769" s="4"/>
      <c r="B14769" s="4"/>
    </row>
    <row r="14770" spans="1:2" x14ac:dyDescent="0.15">
      <c r="A14770" s="4"/>
      <c r="B14770" s="4"/>
    </row>
    <row r="14771" spans="1:2" x14ac:dyDescent="0.15">
      <c r="A14771" s="4"/>
      <c r="B14771" s="4"/>
    </row>
    <row r="14772" spans="1:2" x14ac:dyDescent="0.15">
      <c r="A14772" s="4"/>
      <c r="B14772" s="4"/>
    </row>
    <row r="14773" spans="1:2" x14ac:dyDescent="0.15">
      <c r="A14773" s="4"/>
      <c r="B14773" s="4"/>
    </row>
    <row r="14774" spans="1:2" x14ac:dyDescent="0.15">
      <c r="A14774" s="4"/>
      <c r="B14774" s="4"/>
    </row>
    <row r="14775" spans="1:2" x14ac:dyDescent="0.15">
      <c r="A14775" s="4"/>
      <c r="B14775" s="4"/>
    </row>
    <row r="14776" spans="1:2" x14ac:dyDescent="0.15">
      <c r="A14776" s="4"/>
      <c r="B14776" s="4"/>
    </row>
    <row r="14777" spans="1:2" x14ac:dyDescent="0.15">
      <c r="A14777" s="4"/>
      <c r="B14777" s="4"/>
    </row>
    <row r="14778" spans="1:2" x14ac:dyDescent="0.15">
      <c r="A14778" s="4"/>
      <c r="B14778" s="4"/>
    </row>
    <row r="14779" spans="1:2" x14ac:dyDescent="0.15">
      <c r="A14779" s="4"/>
      <c r="B14779" s="4"/>
    </row>
    <row r="14780" spans="1:2" x14ac:dyDescent="0.15">
      <c r="A14780" s="4"/>
      <c r="B14780" s="4"/>
    </row>
    <row r="14781" spans="1:2" x14ac:dyDescent="0.15">
      <c r="A14781" s="4"/>
      <c r="B14781" s="4"/>
    </row>
    <row r="14782" spans="1:2" x14ac:dyDescent="0.15">
      <c r="A14782" s="4"/>
      <c r="B14782" s="4"/>
    </row>
    <row r="14783" spans="1:2" x14ac:dyDescent="0.15">
      <c r="A14783" s="4"/>
      <c r="B14783" s="4"/>
    </row>
    <row r="14784" spans="1:2" x14ac:dyDescent="0.15">
      <c r="A14784" s="4"/>
      <c r="B14784" s="4"/>
    </row>
    <row r="14785" spans="1:2" x14ac:dyDescent="0.15">
      <c r="A14785" s="4"/>
      <c r="B14785" s="4"/>
    </row>
    <row r="14786" spans="1:2" x14ac:dyDescent="0.15">
      <c r="A14786" s="4"/>
      <c r="B14786" s="4"/>
    </row>
    <row r="14787" spans="1:2" x14ac:dyDescent="0.15">
      <c r="A14787" s="4"/>
      <c r="B14787" s="4"/>
    </row>
    <row r="14788" spans="1:2" x14ac:dyDescent="0.15">
      <c r="A14788" s="4"/>
      <c r="B14788" s="4"/>
    </row>
    <row r="14789" spans="1:2" x14ac:dyDescent="0.15">
      <c r="A14789" s="4"/>
      <c r="B14789" s="4"/>
    </row>
    <row r="14790" spans="1:2" x14ac:dyDescent="0.15">
      <c r="A14790" s="4"/>
      <c r="B14790" s="4"/>
    </row>
    <row r="14791" spans="1:2" x14ac:dyDescent="0.15">
      <c r="A14791" s="4"/>
      <c r="B14791" s="4"/>
    </row>
    <row r="14792" spans="1:2" x14ac:dyDescent="0.15">
      <c r="A14792" s="4"/>
      <c r="B14792" s="4"/>
    </row>
    <row r="14793" spans="1:2" x14ac:dyDescent="0.15">
      <c r="A14793" s="4"/>
      <c r="B14793" s="4"/>
    </row>
    <row r="14794" spans="1:2" x14ac:dyDescent="0.15">
      <c r="A14794" s="4"/>
      <c r="B14794" s="4"/>
    </row>
    <row r="14795" spans="1:2" x14ac:dyDescent="0.15">
      <c r="A14795" s="4"/>
      <c r="B14795" s="4"/>
    </row>
    <row r="14796" spans="1:2" x14ac:dyDescent="0.15">
      <c r="A14796" s="4"/>
      <c r="B14796" s="4"/>
    </row>
    <row r="14797" spans="1:2" x14ac:dyDescent="0.15">
      <c r="A14797" s="4"/>
      <c r="B14797" s="4"/>
    </row>
    <row r="14798" spans="1:2" x14ac:dyDescent="0.15">
      <c r="A14798" s="4"/>
      <c r="B14798" s="4"/>
    </row>
    <row r="14799" spans="1:2" x14ac:dyDescent="0.15">
      <c r="A14799" s="4"/>
      <c r="B14799" s="4"/>
    </row>
    <row r="14800" spans="1:2" x14ac:dyDescent="0.15">
      <c r="A14800" s="4"/>
      <c r="B14800" s="4"/>
    </row>
    <row r="14801" spans="1:2" x14ac:dyDescent="0.15">
      <c r="A14801" s="4"/>
      <c r="B14801" s="4"/>
    </row>
    <row r="14802" spans="1:2" x14ac:dyDescent="0.15">
      <c r="A14802" s="4"/>
      <c r="B14802" s="4"/>
    </row>
    <row r="14803" spans="1:2" x14ac:dyDescent="0.15">
      <c r="A14803" s="4"/>
      <c r="B14803" s="4"/>
    </row>
    <row r="14804" spans="1:2" x14ac:dyDescent="0.15">
      <c r="A14804" s="4"/>
      <c r="B14804" s="4"/>
    </row>
    <row r="14805" spans="1:2" x14ac:dyDescent="0.15">
      <c r="A14805" s="4"/>
      <c r="B14805" s="4"/>
    </row>
    <row r="14806" spans="1:2" x14ac:dyDescent="0.15">
      <c r="A14806" s="4"/>
      <c r="B14806" s="4"/>
    </row>
    <row r="14807" spans="1:2" x14ac:dyDescent="0.15">
      <c r="A14807" s="4"/>
      <c r="B14807" s="4"/>
    </row>
    <row r="14808" spans="1:2" x14ac:dyDescent="0.15">
      <c r="A14808" s="4"/>
      <c r="B14808" s="4"/>
    </row>
    <row r="14809" spans="1:2" x14ac:dyDescent="0.15">
      <c r="A14809" s="4"/>
      <c r="B14809" s="4"/>
    </row>
    <row r="14810" spans="1:2" x14ac:dyDescent="0.15">
      <c r="A14810" s="4"/>
      <c r="B14810" s="4"/>
    </row>
    <row r="14811" spans="1:2" x14ac:dyDescent="0.15">
      <c r="A14811" s="4"/>
      <c r="B14811" s="4"/>
    </row>
    <row r="14812" spans="1:2" x14ac:dyDescent="0.15">
      <c r="A14812" s="4"/>
      <c r="B14812" s="4"/>
    </row>
    <row r="14813" spans="1:2" x14ac:dyDescent="0.15">
      <c r="A14813" s="4"/>
      <c r="B14813" s="4"/>
    </row>
    <row r="14814" spans="1:2" x14ac:dyDescent="0.15">
      <c r="A14814" s="4"/>
      <c r="B14814" s="4"/>
    </row>
    <row r="14815" spans="1:2" x14ac:dyDescent="0.15">
      <c r="A14815" s="4"/>
      <c r="B14815" s="4"/>
    </row>
    <row r="14816" spans="1:2" x14ac:dyDescent="0.15">
      <c r="A14816" s="4"/>
      <c r="B14816" s="4"/>
    </row>
    <row r="14817" spans="1:2" x14ac:dyDescent="0.15">
      <c r="A14817" s="4"/>
      <c r="B14817" s="4"/>
    </row>
    <row r="14818" spans="1:2" x14ac:dyDescent="0.15">
      <c r="A14818" s="4"/>
      <c r="B14818" s="4"/>
    </row>
    <row r="14819" spans="1:2" x14ac:dyDescent="0.15">
      <c r="A14819" s="4"/>
      <c r="B14819" s="4"/>
    </row>
    <row r="14820" spans="1:2" x14ac:dyDescent="0.15">
      <c r="A14820" s="4"/>
      <c r="B14820" s="4"/>
    </row>
    <row r="14821" spans="1:2" x14ac:dyDescent="0.15">
      <c r="A14821" s="4"/>
      <c r="B14821" s="4"/>
    </row>
    <row r="14822" spans="1:2" x14ac:dyDescent="0.15">
      <c r="A14822" s="4"/>
      <c r="B14822" s="4"/>
    </row>
    <row r="14823" spans="1:2" x14ac:dyDescent="0.15">
      <c r="A14823" s="4"/>
      <c r="B14823" s="4"/>
    </row>
    <row r="14824" spans="1:2" x14ac:dyDescent="0.15">
      <c r="A14824" s="4"/>
      <c r="B14824" s="4"/>
    </row>
    <row r="14825" spans="1:2" x14ac:dyDescent="0.15">
      <c r="A14825" s="4"/>
      <c r="B14825" s="4"/>
    </row>
    <row r="14826" spans="1:2" x14ac:dyDescent="0.15">
      <c r="A14826" s="4"/>
      <c r="B14826" s="4"/>
    </row>
    <row r="14827" spans="1:2" x14ac:dyDescent="0.15">
      <c r="A14827" s="4"/>
      <c r="B14827" s="4"/>
    </row>
    <row r="14828" spans="1:2" x14ac:dyDescent="0.15">
      <c r="A14828" s="4"/>
      <c r="B14828" s="4"/>
    </row>
    <row r="14829" spans="1:2" x14ac:dyDescent="0.15">
      <c r="A14829" s="4"/>
      <c r="B14829" s="4"/>
    </row>
    <row r="14830" spans="1:2" x14ac:dyDescent="0.15">
      <c r="A14830" s="4"/>
      <c r="B14830" s="4"/>
    </row>
    <row r="14831" spans="1:2" x14ac:dyDescent="0.15">
      <c r="A14831" s="4"/>
      <c r="B14831" s="4"/>
    </row>
    <row r="14832" spans="1:2" x14ac:dyDescent="0.15">
      <c r="A14832" s="4"/>
      <c r="B14832" s="4"/>
    </row>
    <row r="14833" spans="1:2" x14ac:dyDescent="0.15">
      <c r="A14833" s="4"/>
      <c r="B14833" s="4"/>
    </row>
    <row r="14834" spans="1:2" x14ac:dyDescent="0.15">
      <c r="A14834" s="4"/>
      <c r="B14834" s="4"/>
    </row>
    <row r="14835" spans="1:2" x14ac:dyDescent="0.15">
      <c r="A14835" s="4"/>
      <c r="B14835" s="4"/>
    </row>
    <row r="14836" spans="1:2" x14ac:dyDescent="0.15">
      <c r="A14836" s="4"/>
      <c r="B14836" s="4"/>
    </row>
    <row r="14837" spans="1:2" x14ac:dyDescent="0.15">
      <c r="A14837" s="4"/>
      <c r="B14837" s="4"/>
    </row>
    <row r="14838" spans="1:2" x14ac:dyDescent="0.15">
      <c r="A14838" s="4"/>
      <c r="B14838" s="4"/>
    </row>
    <row r="14839" spans="1:2" x14ac:dyDescent="0.15">
      <c r="A14839" s="4"/>
      <c r="B14839" s="4"/>
    </row>
    <row r="14840" spans="1:2" x14ac:dyDescent="0.15">
      <c r="A14840" s="4"/>
      <c r="B14840" s="4"/>
    </row>
    <row r="14841" spans="1:2" x14ac:dyDescent="0.15">
      <c r="A14841" s="4"/>
      <c r="B14841" s="4"/>
    </row>
    <row r="14842" spans="1:2" x14ac:dyDescent="0.15">
      <c r="A14842" s="4"/>
      <c r="B14842" s="4"/>
    </row>
    <row r="14843" spans="1:2" x14ac:dyDescent="0.15">
      <c r="A14843" s="4"/>
      <c r="B14843" s="4"/>
    </row>
    <row r="14844" spans="1:2" x14ac:dyDescent="0.15">
      <c r="A14844" s="4"/>
      <c r="B14844" s="4"/>
    </row>
    <row r="14845" spans="1:2" x14ac:dyDescent="0.15">
      <c r="A14845" s="4"/>
      <c r="B14845" s="4"/>
    </row>
    <row r="14846" spans="1:2" x14ac:dyDescent="0.15">
      <c r="A14846" s="4"/>
      <c r="B14846" s="4"/>
    </row>
    <row r="14847" spans="1:2" x14ac:dyDescent="0.15">
      <c r="A14847" s="4"/>
      <c r="B14847" s="4"/>
    </row>
    <row r="14848" spans="1:2" x14ac:dyDescent="0.15">
      <c r="A14848" s="4"/>
      <c r="B14848" s="4"/>
    </row>
    <row r="14849" spans="1:2" x14ac:dyDescent="0.15">
      <c r="A14849" s="4"/>
      <c r="B14849" s="4"/>
    </row>
    <row r="14850" spans="1:2" x14ac:dyDescent="0.15">
      <c r="A14850" s="4"/>
      <c r="B14850" s="4"/>
    </row>
    <row r="14851" spans="1:2" x14ac:dyDescent="0.15">
      <c r="A14851" s="4"/>
      <c r="B14851" s="4"/>
    </row>
    <row r="14852" spans="1:2" x14ac:dyDescent="0.15">
      <c r="A14852" s="4"/>
      <c r="B14852" s="4"/>
    </row>
    <row r="14853" spans="1:2" x14ac:dyDescent="0.15">
      <c r="A14853" s="4"/>
      <c r="B14853" s="4"/>
    </row>
    <row r="14854" spans="1:2" x14ac:dyDescent="0.15">
      <c r="A14854" s="4"/>
      <c r="B14854" s="4"/>
    </row>
    <row r="14855" spans="1:2" x14ac:dyDescent="0.15">
      <c r="A14855" s="4"/>
      <c r="B14855" s="4"/>
    </row>
    <row r="14856" spans="1:2" x14ac:dyDescent="0.15">
      <c r="A14856" s="4"/>
      <c r="B14856" s="4"/>
    </row>
    <row r="14857" spans="1:2" x14ac:dyDescent="0.15">
      <c r="A14857" s="4"/>
      <c r="B14857" s="4"/>
    </row>
    <row r="14858" spans="1:2" x14ac:dyDescent="0.15">
      <c r="A14858" s="4"/>
      <c r="B14858" s="4"/>
    </row>
    <row r="14859" spans="1:2" x14ac:dyDescent="0.15">
      <c r="A14859" s="4"/>
      <c r="B14859" s="4"/>
    </row>
    <row r="14860" spans="1:2" x14ac:dyDescent="0.15">
      <c r="A14860" s="4"/>
      <c r="B14860" s="4"/>
    </row>
    <row r="14861" spans="1:2" x14ac:dyDescent="0.15">
      <c r="A14861" s="4"/>
      <c r="B14861" s="4"/>
    </row>
    <row r="14862" spans="1:2" x14ac:dyDescent="0.15">
      <c r="A14862" s="4"/>
      <c r="B14862" s="4"/>
    </row>
    <row r="14863" spans="1:2" x14ac:dyDescent="0.15">
      <c r="A14863" s="4"/>
      <c r="B14863" s="4"/>
    </row>
    <row r="14864" spans="1:2" x14ac:dyDescent="0.15">
      <c r="A14864" s="4"/>
      <c r="B14864" s="4"/>
    </row>
    <row r="14865" spans="1:2" x14ac:dyDescent="0.15">
      <c r="A14865" s="4"/>
      <c r="B14865" s="4"/>
    </row>
    <row r="14866" spans="1:2" x14ac:dyDescent="0.15">
      <c r="A14866" s="4"/>
      <c r="B14866" s="4"/>
    </row>
    <row r="14867" spans="1:2" x14ac:dyDescent="0.15">
      <c r="A14867" s="4"/>
      <c r="B14867" s="4"/>
    </row>
    <row r="14868" spans="1:2" x14ac:dyDescent="0.15">
      <c r="A14868" s="4"/>
      <c r="B14868" s="4"/>
    </row>
    <row r="14869" spans="1:2" x14ac:dyDescent="0.15">
      <c r="A14869" s="4"/>
      <c r="B14869" s="4"/>
    </row>
    <row r="14870" spans="1:2" x14ac:dyDescent="0.15">
      <c r="A14870" s="4"/>
      <c r="B14870" s="4"/>
    </row>
    <row r="14871" spans="1:2" x14ac:dyDescent="0.15">
      <c r="A14871" s="4"/>
      <c r="B14871" s="4"/>
    </row>
    <row r="14872" spans="1:2" x14ac:dyDescent="0.15">
      <c r="A14872" s="4"/>
      <c r="B14872" s="4"/>
    </row>
    <row r="14873" spans="1:2" x14ac:dyDescent="0.15">
      <c r="A14873" s="4"/>
      <c r="B14873" s="4"/>
    </row>
    <row r="14874" spans="1:2" x14ac:dyDescent="0.15">
      <c r="A14874" s="4"/>
      <c r="B14874" s="4"/>
    </row>
    <row r="14875" spans="1:2" x14ac:dyDescent="0.15">
      <c r="A14875" s="4"/>
      <c r="B14875" s="4"/>
    </row>
    <row r="14876" spans="1:2" x14ac:dyDescent="0.15">
      <c r="A14876" s="4"/>
      <c r="B14876" s="4"/>
    </row>
    <row r="14877" spans="1:2" x14ac:dyDescent="0.15">
      <c r="A14877" s="4"/>
      <c r="B14877" s="4"/>
    </row>
    <row r="14878" spans="1:2" x14ac:dyDescent="0.15">
      <c r="A14878" s="4"/>
      <c r="B14878" s="4"/>
    </row>
    <row r="14879" spans="1:2" x14ac:dyDescent="0.15">
      <c r="A14879" s="4"/>
      <c r="B14879" s="4"/>
    </row>
    <row r="14880" spans="1:2" x14ac:dyDescent="0.15">
      <c r="A14880" s="4"/>
      <c r="B14880" s="4"/>
    </row>
    <row r="14881" spans="1:2" x14ac:dyDescent="0.15">
      <c r="A14881" s="4"/>
      <c r="B14881" s="4"/>
    </row>
    <row r="14882" spans="1:2" x14ac:dyDescent="0.15">
      <c r="A14882" s="4"/>
      <c r="B14882" s="4"/>
    </row>
    <row r="14883" spans="1:2" x14ac:dyDescent="0.15">
      <c r="A14883" s="4"/>
      <c r="B14883" s="4"/>
    </row>
    <row r="14884" spans="1:2" x14ac:dyDescent="0.15">
      <c r="A14884" s="4"/>
      <c r="B14884" s="4"/>
    </row>
    <row r="14885" spans="1:2" x14ac:dyDescent="0.15">
      <c r="A14885" s="4"/>
      <c r="B14885" s="4"/>
    </row>
    <row r="14886" spans="1:2" x14ac:dyDescent="0.15">
      <c r="A14886" s="4"/>
      <c r="B14886" s="4"/>
    </row>
    <row r="14887" spans="1:2" x14ac:dyDescent="0.15">
      <c r="A14887" s="4"/>
      <c r="B14887" s="4"/>
    </row>
    <row r="14888" spans="1:2" x14ac:dyDescent="0.15">
      <c r="A14888" s="4"/>
      <c r="B14888" s="4"/>
    </row>
    <row r="14889" spans="1:2" x14ac:dyDescent="0.15">
      <c r="A14889" s="4"/>
      <c r="B14889" s="4"/>
    </row>
    <row r="14890" spans="1:2" x14ac:dyDescent="0.15">
      <c r="A14890" s="4"/>
      <c r="B14890" s="4"/>
    </row>
    <row r="14891" spans="1:2" x14ac:dyDescent="0.15">
      <c r="A14891" s="4"/>
      <c r="B14891" s="4"/>
    </row>
    <row r="14892" spans="1:2" x14ac:dyDescent="0.15">
      <c r="A14892" s="4"/>
      <c r="B14892" s="4"/>
    </row>
    <row r="14893" spans="1:2" x14ac:dyDescent="0.15">
      <c r="A14893" s="4"/>
      <c r="B14893" s="4"/>
    </row>
    <row r="14894" spans="1:2" x14ac:dyDescent="0.15">
      <c r="A14894" s="4"/>
      <c r="B14894" s="4"/>
    </row>
    <row r="14895" spans="1:2" x14ac:dyDescent="0.15">
      <c r="A14895" s="4"/>
      <c r="B14895" s="4"/>
    </row>
    <row r="14896" spans="1:2" x14ac:dyDescent="0.15">
      <c r="A14896" s="4"/>
      <c r="B14896" s="4"/>
    </row>
    <row r="14897" spans="1:2" x14ac:dyDescent="0.15">
      <c r="A14897" s="4"/>
      <c r="B14897" s="4"/>
    </row>
    <row r="14898" spans="1:2" x14ac:dyDescent="0.15">
      <c r="A14898" s="4"/>
      <c r="B14898" s="4"/>
    </row>
    <row r="14899" spans="1:2" x14ac:dyDescent="0.15">
      <c r="A14899" s="4"/>
      <c r="B14899" s="4"/>
    </row>
    <row r="14900" spans="1:2" x14ac:dyDescent="0.15">
      <c r="A14900" s="4"/>
      <c r="B14900" s="4"/>
    </row>
    <row r="14901" spans="1:2" x14ac:dyDescent="0.15">
      <c r="A14901" s="4"/>
      <c r="B14901" s="4"/>
    </row>
    <row r="14902" spans="1:2" x14ac:dyDescent="0.15">
      <c r="A14902" s="4"/>
      <c r="B14902" s="4"/>
    </row>
    <row r="14903" spans="1:2" x14ac:dyDescent="0.15">
      <c r="A14903" s="4"/>
      <c r="B14903" s="4"/>
    </row>
    <row r="14904" spans="1:2" x14ac:dyDescent="0.15">
      <c r="A14904" s="4"/>
      <c r="B14904" s="4"/>
    </row>
    <row r="14905" spans="1:2" x14ac:dyDescent="0.15">
      <c r="A14905" s="4"/>
      <c r="B14905" s="4"/>
    </row>
    <row r="14906" spans="1:2" x14ac:dyDescent="0.15">
      <c r="A14906" s="4"/>
      <c r="B14906" s="4"/>
    </row>
    <row r="14907" spans="1:2" x14ac:dyDescent="0.15">
      <c r="A14907" s="4"/>
      <c r="B14907" s="4"/>
    </row>
    <row r="14908" spans="1:2" x14ac:dyDescent="0.15">
      <c r="A14908" s="4"/>
      <c r="B14908" s="4"/>
    </row>
    <row r="14909" spans="1:2" x14ac:dyDescent="0.15">
      <c r="A14909" s="4"/>
      <c r="B14909" s="4"/>
    </row>
    <row r="14910" spans="1:2" x14ac:dyDescent="0.15">
      <c r="A14910" s="4"/>
      <c r="B14910" s="4"/>
    </row>
    <row r="14911" spans="1:2" x14ac:dyDescent="0.15">
      <c r="A14911" s="4"/>
      <c r="B14911" s="4"/>
    </row>
    <row r="14912" spans="1:2" x14ac:dyDescent="0.15">
      <c r="A14912" s="4"/>
      <c r="B14912" s="4"/>
    </row>
    <row r="14913" spans="1:2" x14ac:dyDescent="0.15">
      <c r="A14913" s="4"/>
      <c r="B14913" s="4"/>
    </row>
    <row r="14914" spans="1:2" x14ac:dyDescent="0.15">
      <c r="A14914" s="4"/>
      <c r="B14914" s="4"/>
    </row>
    <row r="14915" spans="1:2" x14ac:dyDescent="0.15">
      <c r="A14915" s="4"/>
      <c r="B14915" s="4"/>
    </row>
    <row r="14916" spans="1:2" x14ac:dyDescent="0.15">
      <c r="A14916" s="4"/>
      <c r="B14916" s="4"/>
    </row>
    <row r="14917" spans="1:2" x14ac:dyDescent="0.15">
      <c r="A14917" s="4"/>
      <c r="B14917" s="4"/>
    </row>
    <row r="14918" spans="1:2" x14ac:dyDescent="0.15">
      <c r="A14918" s="4"/>
      <c r="B14918" s="4"/>
    </row>
    <row r="14919" spans="1:2" x14ac:dyDescent="0.15">
      <c r="A14919" s="4"/>
      <c r="B14919" s="4"/>
    </row>
    <row r="14920" spans="1:2" x14ac:dyDescent="0.15">
      <c r="A14920" s="4"/>
      <c r="B14920" s="4"/>
    </row>
    <row r="14921" spans="1:2" x14ac:dyDescent="0.15">
      <c r="A14921" s="4"/>
      <c r="B14921" s="4"/>
    </row>
    <row r="14922" spans="1:2" x14ac:dyDescent="0.15">
      <c r="A14922" s="4"/>
      <c r="B14922" s="4"/>
    </row>
    <row r="14923" spans="1:2" x14ac:dyDescent="0.15">
      <c r="A14923" s="4"/>
      <c r="B14923" s="4"/>
    </row>
    <row r="14924" spans="1:2" x14ac:dyDescent="0.15">
      <c r="A14924" s="4"/>
      <c r="B14924" s="4"/>
    </row>
    <row r="14925" spans="1:2" x14ac:dyDescent="0.15">
      <c r="A14925" s="4"/>
      <c r="B14925" s="4"/>
    </row>
    <row r="14926" spans="1:2" x14ac:dyDescent="0.15">
      <c r="A14926" s="4"/>
      <c r="B14926" s="4"/>
    </row>
    <row r="14927" spans="1:2" x14ac:dyDescent="0.15">
      <c r="A14927" s="4"/>
      <c r="B14927" s="4"/>
    </row>
    <row r="14928" spans="1:2" x14ac:dyDescent="0.15">
      <c r="A14928" s="4"/>
      <c r="B14928" s="4"/>
    </row>
    <row r="14929" spans="1:2" x14ac:dyDescent="0.15">
      <c r="A14929" s="4"/>
      <c r="B14929" s="4"/>
    </row>
    <row r="14930" spans="1:2" x14ac:dyDescent="0.15">
      <c r="A14930" s="4"/>
      <c r="B14930" s="4"/>
    </row>
    <row r="14931" spans="1:2" x14ac:dyDescent="0.15">
      <c r="A14931" s="4"/>
      <c r="B14931" s="4"/>
    </row>
    <row r="14932" spans="1:2" x14ac:dyDescent="0.15">
      <c r="A14932" s="4"/>
      <c r="B14932" s="4"/>
    </row>
    <row r="14933" spans="1:2" x14ac:dyDescent="0.15">
      <c r="A14933" s="4"/>
      <c r="B14933" s="4"/>
    </row>
    <row r="14934" spans="1:2" x14ac:dyDescent="0.15">
      <c r="A14934" s="4"/>
      <c r="B14934" s="4"/>
    </row>
    <row r="14935" spans="1:2" x14ac:dyDescent="0.15">
      <c r="A14935" s="4"/>
      <c r="B14935" s="4"/>
    </row>
    <row r="14936" spans="1:2" x14ac:dyDescent="0.15">
      <c r="A14936" s="4"/>
      <c r="B14936" s="4"/>
    </row>
    <row r="14937" spans="1:2" x14ac:dyDescent="0.15">
      <c r="A14937" s="4"/>
      <c r="B14937" s="4"/>
    </row>
    <row r="14938" spans="1:2" x14ac:dyDescent="0.15">
      <c r="A14938" s="4"/>
      <c r="B14938" s="4"/>
    </row>
    <row r="14939" spans="1:2" x14ac:dyDescent="0.15">
      <c r="A14939" s="4"/>
      <c r="B14939" s="4"/>
    </row>
    <row r="14940" spans="1:2" x14ac:dyDescent="0.15">
      <c r="A14940" s="4"/>
      <c r="B14940" s="4"/>
    </row>
    <row r="14941" spans="1:2" x14ac:dyDescent="0.15">
      <c r="A14941" s="4"/>
      <c r="B14941" s="4"/>
    </row>
    <row r="14942" spans="1:2" x14ac:dyDescent="0.15">
      <c r="A14942" s="4"/>
      <c r="B14942" s="4"/>
    </row>
    <row r="14943" spans="1:2" x14ac:dyDescent="0.15">
      <c r="A14943" s="4"/>
      <c r="B14943" s="4"/>
    </row>
    <row r="14944" spans="1:2" x14ac:dyDescent="0.15">
      <c r="A14944" s="4"/>
      <c r="B14944" s="4"/>
    </row>
    <row r="14945" spans="1:2" x14ac:dyDescent="0.15">
      <c r="A14945" s="4"/>
      <c r="B14945" s="4"/>
    </row>
    <row r="14946" spans="1:2" x14ac:dyDescent="0.15">
      <c r="A14946" s="4"/>
      <c r="B14946" s="4"/>
    </row>
    <row r="14947" spans="1:2" x14ac:dyDescent="0.15">
      <c r="A14947" s="4"/>
      <c r="B14947" s="4"/>
    </row>
    <row r="14948" spans="1:2" x14ac:dyDescent="0.15">
      <c r="A14948" s="4"/>
      <c r="B14948" s="4"/>
    </row>
    <row r="14949" spans="1:2" x14ac:dyDescent="0.15">
      <c r="A14949" s="4"/>
      <c r="B14949" s="4"/>
    </row>
    <row r="14950" spans="1:2" x14ac:dyDescent="0.15">
      <c r="A14950" s="4"/>
      <c r="B14950" s="4"/>
    </row>
    <row r="14951" spans="1:2" x14ac:dyDescent="0.15">
      <c r="A14951" s="4"/>
      <c r="B14951" s="4"/>
    </row>
    <row r="14952" spans="1:2" x14ac:dyDescent="0.15">
      <c r="A14952" s="4"/>
      <c r="B14952" s="4"/>
    </row>
    <row r="14953" spans="1:2" x14ac:dyDescent="0.15">
      <c r="A14953" s="4"/>
      <c r="B14953" s="4"/>
    </row>
    <row r="14954" spans="1:2" x14ac:dyDescent="0.15">
      <c r="A14954" s="4"/>
      <c r="B14954" s="4"/>
    </row>
    <row r="14955" spans="1:2" x14ac:dyDescent="0.15">
      <c r="A14955" s="4"/>
      <c r="B14955" s="4"/>
    </row>
    <row r="14956" spans="1:2" x14ac:dyDescent="0.15">
      <c r="A14956" s="4"/>
      <c r="B14956" s="4"/>
    </row>
    <row r="14957" spans="1:2" x14ac:dyDescent="0.15">
      <c r="A14957" s="4"/>
      <c r="B14957" s="4"/>
    </row>
    <row r="14958" spans="1:2" x14ac:dyDescent="0.15">
      <c r="A14958" s="4"/>
      <c r="B14958" s="4"/>
    </row>
    <row r="14959" spans="1:2" x14ac:dyDescent="0.15">
      <c r="A14959" s="4"/>
      <c r="B14959" s="4"/>
    </row>
    <row r="14960" spans="1:2" x14ac:dyDescent="0.15">
      <c r="A14960" s="4"/>
      <c r="B14960" s="4"/>
    </row>
    <row r="14961" spans="1:2" x14ac:dyDescent="0.15">
      <c r="A14961" s="4"/>
      <c r="B14961" s="4"/>
    </row>
    <row r="14962" spans="1:2" x14ac:dyDescent="0.15">
      <c r="A14962" s="4"/>
      <c r="B14962" s="4"/>
    </row>
    <row r="14963" spans="1:2" x14ac:dyDescent="0.15">
      <c r="A14963" s="4"/>
      <c r="B14963" s="4"/>
    </row>
    <row r="14964" spans="1:2" x14ac:dyDescent="0.15">
      <c r="A14964" s="4"/>
      <c r="B14964" s="4"/>
    </row>
    <row r="14965" spans="1:2" x14ac:dyDescent="0.15">
      <c r="A14965" s="4"/>
      <c r="B14965" s="4"/>
    </row>
    <row r="14966" spans="1:2" x14ac:dyDescent="0.15">
      <c r="A14966" s="4"/>
      <c r="B14966" s="4"/>
    </row>
    <row r="14967" spans="1:2" x14ac:dyDescent="0.15">
      <c r="A14967" s="4"/>
      <c r="B14967" s="4"/>
    </row>
    <row r="14968" spans="1:2" x14ac:dyDescent="0.15">
      <c r="A14968" s="4"/>
      <c r="B14968" s="4"/>
    </row>
    <row r="14969" spans="1:2" x14ac:dyDescent="0.15">
      <c r="A14969" s="4"/>
      <c r="B14969" s="4"/>
    </row>
    <row r="14970" spans="1:2" x14ac:dyDescent="0.15">
      <c r="A14970" s="4"/>
      <c r="B14970" s="4"/>
    </row>
    <row r="14971" spans="1:2" x14ac:dyDescent="0.15">
      <c r="A14971" s="4"/>
      <c r="B14971" s="4"/>
    </row>
    <row r="14972" spans="1:2" x14ac:dyDescent="0.15">
      <c r="A14972" s="4"/>
      <c r="B14972" s="4"/>
    </row>
    <row r="14973" spans="1:2" x14ac:dyDescent="0.15">
      <c r="A14973" s="4"/>
      <c r="B14973" s="4"/>
    </row>
    <row r="14974" spans="1:2" x14ac:dyDescent="0.15">
      <c r="A14974" s="4"/>
      <c r="B14974" s="4"/>
    </row>
    <row r="14975" spans="1:2" x14ac:dyDescent="0.15">
      <c r="A14975" s="4"/>
      <c r="B14975" s="4"/>
    </row>
    <row r="14976" spans="1:2" x14ac:dyDescent="0.15">
      <c r="A14976" s="4"/>
      <c r="B14976" s="4"/>
    </row>
    <row r="14977" spans="1:2" x14ac:dyDescent="0.15">
      <c r="A14977" s="4"/>
      <c r="B14977" s="4"/>
    </row>
    <row r="14978" spans="1:2" x14ac:dyDescent="0.15">
      <c r="A14978" s="4"/>
      <c r="B14978" s="4"/>
    </row>
    <row r="14979" spans="1:2" x14ac:dyDescent="0.15">
      <c r="A14979" s="4"/>
      <c r="B14979" s="4"/>
    </row>
    <row r="14980" spans="1:2" x14ac:dyDescent="0.15">
      <c r="A14980" s="4"/>
      <c r="B14980" s="4"/>
    </row>
    <row r="14981" spans="1:2" x14ac:dyDescent="0.15">
      <c r="A14981" s="4"/>
      <c r="B14981" s="4"/>
    </row>
    <row r="14982" spans="1:2" x14ac:dyDescent="0.15">
      <c r="A14982" s="4"/>
      <c r="B14982" s="4"/>
    </row>
    <row r="14983" spans="1:2" x14ac:dyDescent="0.15">
      <c r="A14983" s="4"/>
      <c r="B14983" s="4"/>
    </row>
    <row r="14984" spans="1:2" x14ac:dyDescent="0.15">
      <c r="A14984" s="4"/>
      <c r="B14984" s="4"/>
    </row>
    <row r="14985" spans="1:2" x14ac:dyDescent="0.15">
      <c r="A14985" s="4"/>
      <c r="B14985" s="4"/>
    </row>
    <row r="14986" spans="1:2" x14ac:dyDescent="0.15">
      <c r="A14986" s="4"/>
      <c r="B14986" s="4"/>
    </row>
    <row r="14987" spans="1:2" x14ac:dyDescent="0.15">
      <c r="A14987" s="4"/>
      <c r="B14987" s="4"/>
    </row>
    <row r="14988" spans="1:2" x14ac:dyDescent="0.15">
      <c r="A14988" s="4"/>
      <c r="B14988" s="4"/>
    </row>
    <row r="14989" spans="1:2" x14ac:dyDescent="0.15">
      <c r="A14989" s="4"/>
      <c r="B14989" s="4"/>
    </row>
    <row r="14990" spans="1:2" x14ac:dyDescent="0.15">
      <c r="A14990" s="4"/>
      <c r="B14990" s="4"/>
    </row>
    <row r="14991" spans="1:2" x14ac:dyDescent="0.15">
      <c r="A14991" s="4"/>
      <c r="B14991" s="4"/>
    </row>
    <row r="14992" spans="1:2" x14ac:dyDescent="0.15">
      <c r="A14992" s="4"/>
      <c r="B14992" s="4"/>
    </row>
    <row r="14993" spans="1:2" x14ac:dyDescent="0.15">
      <c r="A14993" s="4"/>
      <c r="B14993" s="4"/>
    </row>
    <row r="14994" spans="1:2" x14ac:dyDescent="0.15">
      <c r="A14994" s="4"/>
      <c r="B14994" s="4"/>
    </row>
    <row r="14995" spans="1:2" x14ac:dyDescent="0.15">
      <c r="A14995" s="4"/>
      <c r="B14995" s="4"/>
    </row>
    <row r="14996" spans="1:2" x14ac:dyDescent="0.15">
      <c r="A14996" s="4"/>
      <c r="B14996" s="4"/>
    </row>
    <row r="14997" spans="1:2" x14ac:dyDescent="0.15">
      <c r="A14997" s="4"/>
      <c r="B14997" s="4"/>
    </row>
    <row r="14998" spans="1:2" x14ac:dyDescent="0.15">
      <c r="A14998" s="4"/>
      <c r="B14998" s="4"/>
    </row>
    <row r="14999" spans="1:2" x14ac:dyDescent="0.15">
      <c r="A14999" s="4"/>
      <c r="B14999" s="4"/>
    </row>
    <row r="15000" spans="1:2" x14ac:dyDescent="0.15">
      <c r="A15000" s="4"/>
      <c r="B15000" s="4"/>
    </row>
    <row r="15001" spans="1:2" x14ac:dyDescent="0.15">
      <c r="A15001" s="4"/>
      <c r="B15001" s="4"/>
    </row>
    <row r="15002" spans="1:2" x14ac:dyDescent="0.15">
      <c r="A15002" s="4"/>
      <c r="B15002" s="4"/>
    </row>
    <row r="15003" spans="1:2" x14ac:dyDescent="0.15">
      <c r="A15003" s="4"/>
      <c r="B15003" s="4"/>
    </row>
    <row r="15004" spans="1:2" x14ac:dyDescent="0.15">
      <c r="A15004" s="4"/>
      <c r="B15004" s="4"/>
    </row>
    <row r="15005" spans="1:2" x14ac:dyDescent="0.15">
      <c r="A15005" s="4"/>
      <c r="B15005" s="4"/>
    </row>
    <row r="15006" spans="1:2" x14ac:dyDescent="0.15">
      <c r="A15006" s="4"/>
      <c r="B15006" s="4"/>
    </row>
    <row r="15007" spans="1:2" x14ac:dyDescent="0.15">
      <c r="A15007" s="4"/>
      <c r="B15007" s="4"/>
    </row>
    <row r="15008" spans="1:2" x14ac:dyDescent="0.15">
      <c r="A15008" s="4"/>
      <c r="B15008" s="4"/>
    </row>
    <row r="15009" spans="1:2" x14ac:dyDescent="0.15">
      <c r="A15009" s="4"/>
      <c r="B15009" s="4"/>
    </row>
    <row r="15010" spans="1:2" x14ac:dyDescent="0.15">
      <c r="A15010" s="4"/>
      <c r="B15010" s="4"/>
    </row>
    <row r="15011" spans="1:2" x14ac:dyDescent="0.15">
      <c r="A15011" s="4"/>
      <c r="B15011" s="4"/>
    </row>
    <row r="15012" spans="1:2" x14ac:dyDescent="0.15">
      <c r="A15012" s="4"/>
      <c r="B15012" s="4"/>
    </row>
    <row r="15013" spans="1:2" x14ac:dyDescent="0.15">
      <c r="A15013" s="4"/>
      <c r="B15013" s="4"/>
    </row>
    <row r="15014" spans="1:2" x14ac:dyDescent="0.15">
      <c r="A15014" s="4"/>
      <c r="B15014" s="4"/>
    </row>
    <row r="15015" spans="1:2" x14ac:dyDescent="0.15">
      <c r="A15015" s="4"/>
      <c r="B15015" s="4"/>
    </row>
    <row r="15016" spans="1:2" x14ac:dyDescent="0.15">
      <c r="A15016" s="4"/>
      <c r="B15016" s="4"/>
    </row>
    <row r="15017" spans="1:2" x14ac:dyDescent="0.15">
      <c r="A15017" s="4"/>
      <c r="B15017" s="4"/>
    </row>
    <row r="15018" spans="1:2" x14ac:dyDescent="0.15">
      <c r="A15018" s="4"/>
      <c r="B15018" s="4"/>
    </row>
    <row r="15019" spans="1:2" x14ac:dyDescent="0.15">
      <c r="A15019" s="4"/>
      <c r="B15019" s="4"/>
    </row>
    <row r="15020" spans="1:2" x14ac:dyDescent="0.15">
      <c r="A15020" s="4"/>
      <c r="B15020" s="4"/>
    </row>
    <row r="15021" spans="1:2" x14ac:dyDescent="0.15">
      <c r="A15021" s="4"/>
      <c r="B15021" s="4"/>
    </row>
    <row r="15022" spans="1:2" x14ac:dyDescent="0.15">
      <c r="A15022" s="4"/>
      <c r="B15022" s="4"/>
    </row>
    <row r="15023" spans="1:2" x14ac:dyDescent="0.15">
      <c r="A15023" s="4"/>
      <c r="B15023" s="4"/>
    </row>
    <row r="15024" spans="1:2" x14ac:dyDescent="0.15">
      <c r="A15024" s="4"/>
      <c r="B15024" s="4"/>
    </row>
    <row r="15025" spans="1:2" x14ac:dyDescent="0.15">
      <c r="A15025" s="4"/>
      <c r="B15025" s="4"/>
    </row>
    <row r="15026" spans="1:2" x14ac:dyDescent="0.15">
      <c r="A15026" s="4"/>
      <c r="B15026" s="4"/>
    </row>
    <row r="15027" spans="1:2" x14ac:dyDescent="0.15">
      <c r="A15027" s="4"/>
      <c r="B15027" s="4"/>
    </row>
    <row r="15028" spans="1:2" x14ac:dyDescent="0.15">
      <c r="A15028" s="4"/>
      <c r="B15028" s="4"/>
    </row>
    <row r="15029" spans="1:2" x14ac:dyDescent="0.15">
      <c r="A15029" s="4"/>
      <c r="B15029" s="4"/>
    </row>
    <row r="15030" spans="1:2" x14ac:dyDescent="0.15">
      <c r="A15030" s="4"/>
      <c r="B15030" s="4"/>
    </row>
    <row r="15031" spans="1:2" x14ac:dyDescent="0.15">
      <c r="A15031" s="4"/>
      <c r="B15031" s="4"/>
    </row>
    <row r="15032" spans="1:2" x14ac:dyDescent="0.15">
      <c r="A15032" s="4"/>
      <c r="B15032" s="4"/>
    </row>
    <row r="15033" spans="1:2" x14ac:dyDescent="0.15">
      <c r="A15033" s="4"/>
      <c r="B15033" s="4"/>
    </row>
    <row r="15034" spans="1:2" x14ac:dyDescent="0.15">
      <c r="A15034" s="4"/>
      <c r="B15034" s="4"/>
    </row>
    <row r="15035" spans="1:2" x14ac:dyDescent="0.15">
      <c r="A15035" s="4"/>
      <c r="B15035" s="4"/>
    </row>
    <row r="15036" spans="1:2" x14ac:dyDescent="0.15">
      <c r="A15036" s="4"/>
      <c r="B15036" s="4"/>
    </row>
    <row r="15037" spans="1:2" x14ac:dyDescent="0.15">
      <c r="A15037" s="4"/>
      <c r="B15037" s="4"/>
    </row>
    <row r="15038" spans="1:2" x14ac:dyDescent="0.15">
      <c r="A15038" s="4"/>
      <c r="B15038" s="4"/>
    </row>
    <row r="15039" spans="1:2" x14ac:dyDescent="0.15">
      <c r="A15039" s="4"/>
      <c r="B15039" s="4"/>
    </row>
    <row r="15040" spans="1:2" x14ac:dyDescent="0.15">
      <c r="A15040" s="4"/>
      <c r="B15040" s="4"/>
    </row>
    <row r="15041" spans="1:2" x14ac:dyDescent="0.15">
      <c r="A15041" s="4"/>
      <c r="B15041" s="4"/>
    </row>
    <row r="15042" spans="1:2" x14ac:dyDescent="0.15">
      <c r="A15042" s="4"/>
      <c r="B15042" s="4"/>
    </row>
    <row r="15043" spans="1:2" x14ac:dyDescent="0.15">
      <c r="A15043" s="4"/>
      <c r="B15043" s="4"/>
    </row>
    <row r="15044" spans="1:2" x14ac:dyDescent="0.15">
      <c r="A15044" s="4"/>
      <c r="B15044" s="4"/>
    </row>
    <row r="15045" spans="1:2" x14ac:dyDescent="0.15">
      <c r="A15045" s="4"/>
      <c r="B15045" s="4"/>
    </row>
    <row r="15046" spans="1:2" x14ac:dyDescent="0.15">
      <c r="A15046" s="4"/>
      <c r="B15046" s="4"/>
    </row>
    <row r="15047" spans="1:2" x14ac:dyDescent="0.15">
      <c r="A15047" s="4"/>
      <c r="B15047" s="4"/>
    </row>
    <row r="15048" spans="1:2" x14ac:dyDescent="0.15">
      <c r="A15048" s="4"/>
      <c r="B15048" s="4"/>
    </row>
    <row r="15049" spans="1:2" x14ac:dyDescent="0.15">
      <c r="A15049" s="4"/>
      <c r="B15049" s="4"/>
    </row>
    <row r="15050" spans="1:2" x14ac:dyDescent="0.15">
      <c r="A15050" s="4"/>
      <c r="B15050" s="4"/>
    </row>
    <row r="15051" spans="1:2" x14ac:dyDescent="0.15">
      <c r="A15051" s="4"/>
      <c r="B15051" s="4"/>
    </row>
    <row r="15052" spans="1:2" x14ac:dyDescent="0.15">
      <c r="A15052" s="4"/>
      <c r="B15052" s="4"/>
    </row>
    <row r="15053" spans="1:2" x14ac:dyDescent="0.15">
      <c r="A15053" s="4"/>
      <c r="B15053" s="4"/>
    </row>
    <row r="15054" spans="1:2" x14ac:dyDescent="0.15">
      <c r="A15054" s="4"/>
      <c r="B15054" s="4"/>
    </row>
    <row r="15055" spans="1:2" x14ac:dyDescent="0.15">
      <c r="A15055" s="4"/>
      <c r="B15055" s="4"/>
    </row>
    <row r="15056" spans="1:2" x14ac:dyDescent="0.15">
      <c r="A15056" s="4"/>
      <c r="B15056" s="4"/>
    </row>
    <row r="15057" spans="1:2" x14ac:dyDescent="0.15">
      <c r="A15057" s="4"/>
      <c r="B15057" s="4"/>
    </row>
    <row r="15058" spans="1:2" x14ac:dyDescent="0.15">
      <c r="A15058" s="4"/>
      <c r="B15058" s="4"/>
    </row>
    <row r="15059" spans="1:2" x14ac:dyDescent="0.15">
      <c r="A15059" s="4"/>
      <c r="B15059" s="4"/>
    </row>
    <row r="15060" spans="1:2" x14ac:dyDescent="0.15">
      <c r="A15060" s="4"/>
      <c r="B15060" s="4"/>
    </row>
    <row r="15061" spans="1:2" x14ac:dyDescent="0.15">
      <c r="A15061" s="4"/>
      <c r="B15061" s="4"/>
    </row>
    <row r="15062" spans="1:2" x14ac:dyDescent="0.15">
      <c r="A15062" s="4"/>
      <c r="B15062" s="4"/>
    </row>
    <row r="15063" spans="1:2" x14ac:dyDescent="0.15">
      <c r="A15063" s="4"/>
      <c r="B15063" s="4"/>
    </row>
    <row r="15064" spans="1:2" x14ac:dyDescent="0.15">
      <c r="A15064" s="4"/>
      <c r="B15064" s="4"/>
    </row>
    <row r="15065" spans="1:2" x14ac:dyDescent="0.15">
      <c r="A15065" s="4"/>
      <c r="B15065" s="4"/>
    </row>
    <row r="15066" spans="1:2" x14ac:dyDescent="0.15">
      <c r="A15066" s="4"/>
      <c r="B15066" s="4"/>
    </row>
    <row r="15067" spans="1:2" x14ac:dyDescent="0.15">
      <c r="A15067" s="4"/>
      <c r="B15067" s="4"/>
    </row>
    <row r="15068" spans="1:2" x14ac:dyDescent="0.15">
      <c r="A15068" s="4"/>
      <c r="B15068" s="4"/>
    </row>
    <row r="15069" spans="1:2" x14ac:dyDescent="0.15">
      <c r="A15069" s="4"/>
      <c r="B15069" s="4"/>
    </row>
    <row r="15070" spans="1:2" x14ac:dyDescent="0.15">
      <c r="A15070" s="4"/>
      <c r="B15070" s="4"/>
    </row>
    <row r="15071" spans="1:2" x14ac:dyDescent="0.15">
      <c r="A15071" s="4"/>
      <c r="B15071" s="4"/>
    </row>
    <row r="15072" spans="1:2" x14ac:dyDescent="0.15">
      <c r="A15072" s="4"/>
      <c r="B15072" s="4"/>
    </row>
    <row r="15073" spans="1:2" x14ac:dyDescent="0.15">
      <c r="A15073" s="4"/>
      <c r="B15073" s="4"/>
    </row>
    <row r="15074" spans="1:2" x14ac:dyDescent="0.15">
      <c r="A15074" s="4"/>
      <c r="B15074" s="4"/>
    </row>
    <row r="15075" spans="1:2" x14ac:dyDescent="0.15">
      <c r="A15075" s="4"/>
      <c r="B15075" s="4"/>
    </row>
    <row r="15076" spans="1:2" x14ac:dyDescent="0.15">
      <c r="A15076" s="4"/>
      <c r="B15076" s="4"/>
    </row>
    <row r="15077" spans="1:2" x14ac:dyDescent="0.15">
      <c r="A15077" s="4"/>
      <c r="B15077" s="4"/>
    </row>
    <row r="15078" spans="1:2" x14ac:dyDescent="0.15">
      <c r="A15078" s="4"/>
      <c r="B15078" s="4"/>
    </row>
    <row r="15079" spans="1:2" x14ac:dyDescent="0.15">
      <c r="A15079" s="4"/>
      <c r="B15079" s="4"/>
    </row>
    <row r="15080" spans="1:2" x14ac:dyDescent="0.15">
      <c r="A15080" s="4"/>
      <c r="B15080" s="4"/>
    </row>
    <row r="15081" spans="1:2" x14ac:dyDescent="0.15">
      <c r="A15081" s="4"/>
      <c r="B15081" s="4"/>
    </row>
    <row r="15082" spans="1:2" x14ac:dyDescent="0.15">
      <c r="A15082" s="4"/>
      <c r="B15082" s="4"/>
    </row>
    <row r="15083" spans="1:2" x14ac:dyDescent="0.15">
      <c r="A15083" s="4"/>
      <c r="B15083" s="4"/>
    </row>
    <row r="15084" spans="1:2" x14ac:dyDescent="0.15">
      <c r="A15084" s="4"/>
      <c r="B15084" s="4"/>
    </row>
    <row r="15085" spans="1:2" x14ac:dyDescent="0.15">
      <c r="A15085" s="4"/>
      <c r="B15085" s="4"/>
    </row>
    <row r="15086" spans="1:2" x14ac:dyDescent="0.15">
      <c r="A15086" s="4"/>
      <c r="B15086" s="4"/>
    </row>
    <row r="15087" spans="1:2" x14ac:dyDescent="0.15">
      <c r="A15087" s="4"/>
      <c r="B15087" s="4"/>
    </row>
    <row r="15088" spans="1:2" x14ac:dyDescent="0.15">
      <c r="A15088" s="4"/>
      <c r="B15088" s="4"/>
    </row>
    <row r="15089" spans="1:2" x14ac:dyDescent="0.15">
      <c r="A15089" s="4"/>
      <c r="B15089" s="4"/>
    </row>
    <row r="15090" spans="1:2" x14ac:dyDescent="0.15">
      <c r="A15090" s="4"/>
      <c r="B15090" s="4"/>
    </row>
    <row r="15091" spans="1:2" x14ac:dyDescent="0.15">
      <c r="A15091" s="4"/>
      <c r="B15091" s="4"/>
    </row>
    <row r="15092" spans="1:2" x14ac:dyDescent="0.15">
      <c r="A15092" s="4"/>
      <c r="B15092" s="4"/>
    </row>
    <row r="15093" spans="1:2" x14ac:dyDescent="0.15">
      <c r="A15093" s="4"/>
      <c r="B15093" s="4"/>
    </row>
    <row r="15094" spans="1:2" x14ac:dyDescent="0.15">
      <c r="A15094" s="4"/>
      <c r="B15094" s="4"/>
    </row>
    <row r="15095" spans="1:2" x14ac:dyDescent="0.15">
      <c r="A15095" s="4"/>
      <c r="B15095" s="4"/>
    </row>
    <row r="15096" spans="1:2" x14ac:dyDescent="0.15">
      <c r="A15096" s="4"/>
      <c r="B15096" s="4"/>
    </row>
    <row r="15097" spans="1:2" x14ac:dyDescent="0.15">
      <c r="A15097" s="4"/>
      <c r="B15097" s="4"/>
    </row>
    <row r="15098" spans="1:2" x14ac:dyDescent="0.15">
      <c r="A15098" s="4"/>
      <c r="B15098" s="4"/>
    </row>
    <row r="15099" spans="1:2" x14ac:dyDescent="0.15">
      <c r="A15099" s="4"/>
      <c r="B15099" s="4"/>
    </row>
    <row r="15100" spans="1:2" x14ac:dyDescent="0.15">
      <c r="A15100" s="4"/>
      <c r="B15100" s="4"/>
    </row>
    <row r="15101" spans="1:2" x14ac:dyDescent="0.15">
      <c r="A15101" s="4"/>
      <c r="B15101" s="4"/>
    </row>
    <row r="15102" spans="1:2" x14ac:dyDescent="0.15">
      <c r="A15102" s="4"/>
      <c r="B15102" s="4"/>
    </row>
    <row r="15103" spans="1:2" x14ac:dyDescent="0.15">
      <c r="A15103" s="4"/>
      <c r="B15103" s="4"/>
    </row>
    <row r="15104" spans="1:2" x14ac:dyDescent="0.15">
      <c r="A15104" s="4"/>
      <c r="B15104" s="4"/>
    </row>
    <row r="15105" spans="1:2" x14ac:dyDescent="0.15">
      <c r="A15105" s="4"/>
      <c r="B15105" s="4"/>
    </row>
    <row r="15106" spans="1:2" x14ac:dyDescent="0.15">
      <c r="A15106" s="4"/>
      <c r="B15106" s="4"/>
    </row>
    <row r="15107" spans="1:2" x14ac:dyDescent="0.15">
      <c r="A15107" s="4"/>
      <c r="B15107" s="4"/>
    </row>
    <row r="15108" spans="1:2" x14ac:dyDescent="0.15">
      <c r="A15108" s="4"/>
      <c r="B15108" s="4"/>
    </row>
    <row r="15109" spans="1:2" x14ac:dyDescent="0.15">
      <c r="A15109" s="4"/>
      <c r="B15109" s="4"/>
    </row>
    <row r="15110" spans="1:2" x14ac:dyDescent="0.15">
      <c r="A15110" s="4"/>
      <c r="B15110" s="4"/>
    </row>
    <row r="15111" spans="1:2" x14ac:dyDescent="0.15">
      <c r="A15111" s="4"/>
      <c r="B15111" s="4"/>
    </row>
    <row r="15112" spans="1:2" x14ac:dyDescent="0.15">
      <c r="A15112" s="4"/>
      <c r="B15112" s="4"/>
    </row>
    <row r="15113" spans="1:2" x14ac:dyDescent="0.15">
      <c r="A15113" s="4"/>
      <c r="B15113" s="4"/>
    </row>
    <row r="15114" spans="1:2" x14ac:dyDescent="0.15">
      <c r="A15114" s="4"/>
      <c r="B15114" s="4"/>
    </row>
    <row r="15115" spans="1:2" x14ac:dyDescent="0.15">
      <c r="A15115" s="4"/>
      <c r="B15115" s="4"/>
    </row>
    <row r="15116" spans="1:2" x14ac:dyDescent="0.15">
      <c r="A15116" s="4"/>
      <c r="B15116" s="4"/>
    </row>
    <row r="15117" spans="1:2" x14ac:dyDescent="0.15">
      <c r="A15117" s="4"/>
      <c r="B15117" s="4"/>
    </row>
    <row r="15118" spans="1:2" x14ac:dyDescent="0.15">
      <c r="A15118" s="4"/>
      <c r="B15118" s="4"/>
    </row>
    <row r="15119" spans="1:2" x14ac:dyDescent="0.15">
      <c r="A15119" s="4"/>
      <c r="B15119" s="4"/>
    </row>
    <row r="15120" spans="1:2" x14ac:dyDescent="0.15">
      <c r="A15120" s="4"/>
      <c r="B15120" s="4"/>
    </row>
    <row r="15121" spans="1:2" x14ac:dyDescent="0.15">
      <c r="A15121" s="4"/>
      <c r="B15121" s="4"/>
    </row>
    <row r="15122" spans="1:2" x14ac:dyDescent="0.15">
      <c r="A15122" s="4"/>
      <c r="B15122" s="4"/>
    </row>
    <row r="15123" spans="1:2" x14ac:dyDescent="0.15">
      <c r="A15123" s="4"/>
      <c r="B15123" s="4"/>
    </row>
    <row r="15124" spans="1:2" x14ac:dyDescent="0.15">
      <c r="A15124" s="4"/>
      <c r="B15124" s="4"/>
    </row>
    <row r="15125" spans="1:2" x14ac:dyDescent="0.15">
      <c r="A15125" s="4"/>
      <c r="B15125" s="4"/>
    </row>
    <row r="15126" spans="1:2" x14ac:dyDescent="0.15">
      <c r="A15126" s="4"/>
      <c r="B15126" s="4"/>
    </row>
    <row r="15127" spans="1:2" x14ac:dyDescent="0.15">
      <c r="A15127" s="4"/>
      <c r="B15127" s="4"/>
    </row>
    <row r="15128" spans="1:2" x14ac:dyDescent="0.15">
      <c r="A15128" s="4"/>
      <c r="B15128" s="4"/>
    </row>
    <row r="15129" spans="1:2" x14ac:dyDescent="0.15">
      <c r="A15129" s="4"/>
      <c r="B15129" s="4"/>
    </row>
    <row r="15130" spans="1:2" x14ac:dyDescent="0.15">
      <c r="A15130" s="4"/>
      <c r="B15130" s="4"/>
    </row>
    <row r="15131" spans="1:2" x14ac:dyDescent="0.15">
      <c r="A15131" s="4"/>
      <c r="B15131" s="4"/>
    </row>
    <row r="15132" spans="1:2" x14ac:dyDescent="0.15">
      <c r="A15132" s="4"/>
      <c r="B15132" s="4"/>
    </row>
    <row r="15133" spans="1:2" x14ac:dyDescent="0.15">
      <c r="A15133" s="4"/>
      <c r="B15133" s="4"/>
    </row>
    <row r="15134" spans="1:2" x14ac:dyDescent="0.15">
      <c r="A15134" s="4"/>
      <c r="B15134" s="4"/>
    </row>
    <row r="15135" spans="1:2" x14ac:dyDescent="0.15">
      <c r="A15135" s="4"/>
      <c r="B15135" s="4"/>
    </row>
    <row r="15136" spans="1:2" x14ac:dyDescent="0.15">
      <c r="A15136" s="4"/>
      <c r="B15136" s="4"/>
    </row>
    <row r="15137" spans="1:2" x14ac:dyDescent="0.15">
      <c r="A15137" s="4"/>
      <c r="B15137" s="4"/>
    </row>
    <row r="15138" spans="1:2" x14ac:dyDescent="0.15">
      <c r="A15138" s="4"/>
      <c r="B15138" s="4"/>
    </row>
    <row r="15139" spans="1:2" x14ac:dyDescent="0.15">
      <c r="A15139" s="4"/>
      <c r="B15139" s="4"/>
    </row>
    <row r="15140" spans="1:2" x14ac:dyDescent="0.15">
      <c r="A15140" s="4"/>
      <c r="B15140" s="4"/>
    </row>
    <row r="15141" spans="1:2" x14ac:dyDescent="0.15">
      <c r="A15141" s="4"/>
      <c r="B15141" s="4"/>
    </row>
    <row r="15142" spans="1:2" x14ac:dyDescent="0.15">
      <c r="A15142" s="4"/>
      <c r="B15142" s="4"/>
    </row>
    <row r="15143" spans="1:2" x14ac:dyDescent="0.15">
      <c r="A15143" s="4"/>
      <c r="B15143" s="4"/>
    </row>
    <row r="15144" spans="1:2" x14ac:dyDescent="0.15">
      <c r="A15144" s="4"/>
      <c r="B15144" s="4"/>
    </row>
    <row r="15145" spans="1:2" x14ac:dyDescent="0.15">
      <c r="A15145" s="4"/>
      <c r="B15145" s="4"/>
    </row>
    <row r="15146" spans="1:2" x14ac:dyDescent="0.15">
      <c r="A15146" s="4"/>
      <c r="B15146" s="4"/>
    </row>
    <row r="15147" spans="1:2" x14ac:dyDescent="0.15">
      <c r="A15147" s="4"/>
      <c r="B15147" s="4"/>
    </row>
    <row r="15148" spans="1:2" x14ac:dyDescent="0.15">
      <c r="A15148" s="4"/>
      <c r="B15148" s="4"/>
    </row>
    <row r="15149" spans="1:2" x14ac:dyDescent="0.15">
      <c r="A15149" s="4"/>
      <c r="B15149" s="4"/>
    </row>
    <row r="15150" spans="1:2" x14ac:dyDescent="0.15">
      <c r="A15150" s="4"/>
      <c r="B15150" s="4"/>
    </row>
    <row r="15151" spans="1:2" x14ac:dyDescent="0.15">
      <c r="A15151" s="4"/>
      <c r="B15151" s="4"/>
    </row>
    <row r="15152" spans="1:2" x14ac:dyDescent="0.15">
      <c r="A15152" s="4"/>
      <c r="B15152" s="4"/>
    </row>
    <row r="15153" spans="1:2" x14ac:dyDescent="0.15">
      <c r="A15153" s="4"/>
      <c r="B15153" s="4"/>
    </row>
    <row r="15154" spans="1:2" x14ac:dyDescent="0.15">
      <c r="A15154" s="4"/>
      <c r="B15154" s="4"/>
    </row>
    <row r="15155" spans="1:2" x14ac:dyDescent="0.15">
      <c r="A15155" s="4"/>
      <c r="B15155" s="4"/>
    </row>
    <row r="15156" spans="1:2" x14ac:dyDescent="0.15">
      <c r="A15156" s="4"/>
      <c r="B15156" s="4"/>
    </row>
    <row r="15157" spans="1:2" x14ac:dyDescent="0.15">
      <c r="A15157" s="4"/>
      <c r="B15157" s="4"/>
    </row>
    <row r="15158" spans="1:2" x14ac:dyDescent="0.15">
      <c r="A15158" s="4"/>
      <c r="B15158" s="4"/>
    </row>
    <row r="15159" spans="1:2" x14ac:dyDescent="0.15">
      <c r="A15159" s="4"/>
      <c r="B15159" s="4"/>
    </row>
    <row r="15160" spans="1:2" x14ac:dyDescent="0.15">
      <c r="A15160" s="4"/>
      <c r="B15160" s="4"/>
    </row>
    <row r="15161" spans="1:2" x14ac:dyDescent="0.15">
      <c r="A15161" s="4"/>
      <c r="B15161" s="4"/>
    </row>
    <row r="15162" spans="1:2" x14ac:dyDescent="0.15">
      <c r="A15162" s="4"/>
      <c r="B15162" s="4"/>
    </row>
    <row r="15163" spans="1:2" x14ac:dyDescent="0.15">
      <c r="A15163" s="4"/>
      <c r="B15163" s="4"/>
    </row>
    <row r="15164" spans="1:2" x14ac:dyDescent="0.15">
      <c r="A15164" s="4"/>
      <c r="B15164" s="4"/>
    </row>
    <row r="15165" spans="1:2" x14ac:dyDescent="0.15">
      <c r="A15165" s="4"/>
      <c r="B15165" s="4"/>
    </row>
    <row r="15166" spans="1:2" x14ac:dyDescent="0.15">
      <c r="A15166" s="4"/>
      <c r="B15166" s="4"/>
    </row>
    <row r="15167" spans="1:2" x14ac:dyDescent="0.15">
      <c r="A15167" s="4"/>
      <c r="B15167" s="4"/>
    </row>
    <row r="15168" spans="1:2" x14ac:dyDescent="0.15">
      <c r="A15168" s="4"/>
      <c r="B15168" s="4"/>
    </row>
    <row r="15169" spans="1:2" x14ac:dyDescent="0.15">
      <c r="A15169" s="4"/>
      <c r="B15169" s="4"/>
    </row>
    <row r="15170" spans="1:2" x14ac:dyDescent="0.15">
      <c r="A15170" s="4"/>
      <c r="B15170" s="4"/>
    </row>
    <row r="15171" spans="1:2" x14ac:dyDescent="0.15">
      <c r="A15171" s="4"/>
      <c r="B15171" s="4"/>
    </row>
    <row r="15172" spans="1:2" x14ac:dyDescent="0.15">
      <c r="A15172" s="4"/>
      <c r="B15172" s="4"/>
    </row>
    <row r="15173" spans="1:2" x14ac:dyDescent="0.15">
      <c r="A15173" s="4"/>
      <c r="B15173" s="4"/>
    </row>
    <row r="15174" spans="1:2" x14ac:dyDescent="0.15">
      <c r="A15174" s="4"/>
      <c r="B15174" s="4"/>
    </row>
    <row r="15175" spans="1:2" x14ac:dyDescent="0.15">
      <c r="A15175" s="4"/>
      <c r="B15175" s="4"/>
    </row>
    <row r="15176" spans="1:2" x14ac:dyDescent="0.15">
      <c r="A15176" s="4"/>
      <c r="B15176" s="4"/>
    </row>
    <row r="15177" spans="1:2" x14ac:dyDescent="0.15">
      <c r="A15177" s="4"/>
      <c r="B15177" s="4"/>
    </row>
    <row r="15178" spans="1:2" x14ac:dyDescent="0.15">
      <c r="A15178" s="4"/>
      <c r="B15178" s="4"/>
    </row>
    <row r="15179" spans="1:2" x14ac:dyDescent="0.15">
      <c r="A15179" s="4"/>
      <c r="B15179" s="4"/>
    </row>
    <row r="15180" spans="1:2" x14ac:dyDescent="0.15">
      <c r="A15180" s="4"/>
      <c r="B15180" s="4"/>
    </row>
    <row r="15181" spans="1:2" x14ac:dyDescent="0.15">
      <c r="A15181" s="4"/>
      <c r="B15181" s="4"/>
    </row>
    <row r="15182" spans="1:2" x14ac:dyDescent="0.15">
      <c r="A15182" s="4"/>
      <c r="B15182" s="4"/>
    </row>
    <row r="15183" spans="1:2" x14ac:dyDescent="0.15">
      <c r="A15183" s="4"/>
      <c r="B15183" s="4"/>
    </row>
    <row r="15184" spans="1:2" x14ac:dyDescent="0.15">
      <c r="A15184" s="4"/>
      <c r="B15184" s="4"/>
    </row>
    <row r="15185" spans="1:2" x14ac:dyDescent="0.15">
      <c r="A15185" s="4"/>
      <c r="B15185" s="4"/>
    </row>
    <row r="15186" spans="1:2" x14ac:dyDescent="0.15">
      <c r="A15186" s="4"/>
      <c r="B15186" s="4"/>
    </row>
    <row r="15187" spans="1:2" x14ac:dyDescent="0.15">
      <c r="A15187" s="4"/>
      <c r="B15187" s="4"/>
    </row>
    <row r="15188" spans="1:2" x14ac:dyDescent="0.15">
      <c r="A15188" s="4"/>
      <c r="B15188" s="4"/>
    </row>
    <row r="15189" spans="1:2" x14ac:dyDescent="0.15">
      <c r="A15189" s="4"/>
      <c r="B15189" s="4"/>
    </row>
    <row r="15190" spans="1:2" x14ac:dyDescent="0.15">
      <c r="A15190" s="4"/>
      <c r="B15190" s="4"/>
    </row>
    <row r="15191" spans="1:2" x14ac:dyDescent="0.15">
      <c r="A15191" s="4"/>
      <c r="B15191" s="4"/>
    </row>
    <row r="15192" spans="1:2" x14ac:dyDescent="0.15">
      <c r="A15192" s="4"/>
      <c r="B15192" s="4"/>
    </row>
    <row r="15193" spans="1:2" x14ac:dyDescent="0.15">
      <c r="A15193" s="4"/>
      <c r="B15193" s="4"/>
    </row>
    <row r="15194" spans="1:2" x14ac:dyDescent="0.15">
      <c r="A15194" s="4"/>
      <c r="B15194" s="4"/>
    </row>
    <row r="15195" spans="1:2" x14ac:dyDescent="0.15">
      <c r="A15195" s="4"/>
      <c r="B15195" s="4"/>
    </row>
    <row r="15196" spans="1:2" x14ac:dyDescent="0.15">
      <c r="A15196" s="4"/>
      <c r="B15196" s="4"/>
    </row>
    <row r="15197" spans="1:2" x14ac:dyDescent="0.15">
      <c r="A15197" s="4"/>
      <c r="B15197" s="4"/>
    </row>
    <row r="15198" spans="1:2" x14ac:dyDescent="0.15">
      <c r="A15198" s="4"/>
      <c r="B15198" s="4"/>
    </row>
    <row r="15199" spans="1:2" x14ac:dyDescent="0.15">
      <c r="A15199" s="4"/>
      <c r="B15199" s="4"/>
    </row>
    <row r="15200" spans="1:2" x14ac:dyDescent="0.15">
      <c r="A15200" s="4"/>
      <c r="B15200" s="4"/>
    </row>
    <row r="15201" spans="1:2" x14ac:dyDescent="0.15">
      <c r="A15201" s="4"/>
      <c r="B15201" s="4"/>
    </row>
    <row r="15202" spans="1:2" x14ac:dyDescent="0.15">
      <c r="A15202" s="4"/>
      <c r="B15202" s="4"/>
    </row>
    <row r="15203" spans="1:2" x14ac:dyDescent="0.15">
      <c r="A15203" s="4"/>
      <c r="B15203" s="4"/>
    </row>
    <row r="15204" spans="1:2" x14ac:dyDescent="0.15">
      <c r="A15204" s="4"/>
      <c r="B15204" s="4"/>
    </row>
    <row r="15205" spans="1:2" x14ac:dyDescent="0.15">
      <c r="A15205" s="4"/>
      <c r="B15205" s="4"/>
    </row>
    <row r="15206" spans="1:2" x14ac:dyDescent="0.15">
      <c r="A15206" s="4"/>
      <c r="B15206" s="4"/>
    </row>
    <row r="15207" spans="1:2" x14ac:dyDescent="0.15">
      <c r="A15207" s="4"/>
      <c r="B15207" s="4"/>
    </row>
    <row r="15208" spans="1:2" x14ac:dyDescent="0.15">
      <c r="A15208" s="4"/>
      <c r="B15208" s="4"/>
    </row>
    <row r="15209" spans="1:2" x14ac:dyDescent="0.15">
      <c r="A15209" s="4"/>
      <c r="B15209" s="4"/>
    </row>
    <row r="15210" spans="1:2" x14ac:dyDescent="0.15">
      <c r="A15210" s="4"/>
      <c r="B15210" s="4"/>
    </row>
    <row r="15211" spans="1:2" x14ac:dyDescent="0.15">
      <c r="A15211" s="4"/>
      <c r="B15211" s="4"/>
    </row>
    <row r="15212" spans="1:2" x14ac:dyDescent="0.15">
      <c r="A15212" s="4"/>
      <c r="B15212" s="4"/>
    </row>
    <row r="15213" spans="1:2" x14ac:dyDescent="0.15">
      <c r="A15213" s="4"/>
      <c r="B15213" s="4"/>
    </row>
    <row r="15214" spans="1:2" x14ac:dyDescent="0.15">
      <c r="A15214" s="4"/>
      <c r="B15214" s="4"/>
    </row>
    <row r="15215" spans="1:2" x14ac:dyDescent="0.15">
      <c r="A15215" s="4"/>
      <c r="B15215" s="4"/>
    </row>
    <row r="15216" spans="1:2" x14ac:dyDescent="0.15">
      <c r="A15216" s="4"/>
      <c r="B15216" s="4"/>
    </row>
    <row r="15217" spans="1:2" x14ac:dyDescent="0.15">
      <c r="A15217" s="4"/>
      <c r="B15217" s="4"/>
    </row>
    <row r="15218" spans="1:2" x14ac:dyDescent="0.15">
      <c r="A15218" s="4"/>
      <c r="B15218" s="4"/>
    </row>
    <row r="15219" spans="1:2" x14ac:dyDescent="0.15">
      <c r="A15219" s="4"/>
      <c r="B15219" s="4"/>
    </row>
    <row r="15220" spans="1:2" x14ac:dyDescent="0.15">
      <c r="A15220" s="4"/>
      <c r="B15220" s="4"/>
    </row>
    <row r="15221" spans="1:2" x14ac:dyDescent="0.15">
      <c r="A15221" s="4"/>
      <c r="B15221" s="4"/>
    </row>
    <row r="15222" spans="1:2" x14ac:dyDescent="0.15">
      <c r="A15222" s="4"/>
      <c r="B15222" s="4"/>
    </row>
    <row r="15223" spans="1:2" x14ac:dyDescent="0.15">
      <c r="A15223" s="4"/>
      <c r="B15223" s="4"/>
    </row>
    <row r="15224" spans="1:2" x14ac:dyDescent="0.15">
      <c r="A15224" s="4"/>
      <c r="B15224" s="4"/>
    </row>
    <row r="15225" spans="1:2" x14ac:dyDescent="0.15">
      <c r="A15225" s="4"/>
      <c r="B15225" s="4"/>
    </row>
    <row r="15226" spans="1:2" x14ac:dyDescent="0.15">
      <c r="A15226" s="4"/>
      <c r="B15226" s="4"/>
    </row>
    <row r="15227" spans="1:2" x14ac:dyDescent="0.15">
      <c r="A15227" s="4"/>
      <c r="B15227" s="4"/>
    </row>
    <row r="15228" spans="1:2" x14ac:dyDescent="0.15">
      <c r="A15228" s="4"/>
      <c r="B15228" s="4"/>
    </row>
    <row r="15229" spans="1:2" x14ac:dyDescent="0.15">
      <c r="A15229" s="4"/>
      <c r="B15229" s="4"/>
    </row>
    <row r="15230" spans="1:2" x14ac:dyDescent="0.15">
      <c r="A15230" s="4"/>
      <c r="B15230" s="4"/>
    </row>
    <row r="15231" spans="1:2" x14ac:dyDescent="0.15">
      <c r="A15231" s="4"/>
      <c r="B15231" s="4"/>
    </row>
    <row r="15232" spans="1:2" x14ac:dyDescent="0.15">
      <c r="A15232" s="4"/>
      <c r="B15232" s="4"/>
    </row>
    <row r="15233" spans="1:2" x14ac:dyDescent="0.15">
      <c r="A15233" s="4"/>
      <c r="B15233" s="4"/>
    </row>
    <row r="15234" spans="1:2" x14ac:dyDescent="0.15">
      <c r="A15234" s="4"/>
      <c r="B15234" s="4"/>
    </row>
    <row r="15235" spans="1:2" x14ac:dyDescent="0.15">
      <c r="A15235" s="4"/>
      <c r="B15235" s="4"/>
    </row>
    <row r="15236" spans="1:2" x14ac:dyDescent="0.15">
      <c r="A15236" s="4"/>
      <c r="B15236" s="4"/>
    </row>
    <row r="15237" spans="1:2" x14ac:dyDescent="0.15">
      <c r="A15237" s="4"/>
      <c r="B15237" s="4"/>
    </row>
    <row r="15238" spans="1:2" x14ac:dyDescent="0.15">
      <c r="A15238" s="4"/>
      <c r="B15238" s="4"/>
    </row>
    <row r="15239" spans="1:2" x14ac:dyDescent="0.15">
      <c r="A15239" s="4"/>
      <c r="B15239" s="4"/>
    </row>
    <row r="15240" spans="1:2" x14ac:dyDescent="0.15">
      <c r="A15240" s="4"/>
      <c r="B15240" s="4"/>
    </row>
    <row r="15241" spans="1:2" x14ac:dyDescent="0.15">
      <c r="A15241" s="4"/>
      <c r="B15241" s="4"/>
    </row>
    <row r="15242" spans="1:2" x14ac:dyDescent="0.15">
      <c r="A15242" s="4"/>
      <c r="B15242" s="4"/>
    </row>
    <row r="15243" spans="1:2" x14ac:dyDescent="0.15">
      <c r="A15243" s="4"/>
      <c r="B15243" s="4"/>
    </row>
    <row r="15244" spans="1:2" x14ac:dyDescent="0.15">
      <c r="A15244" s="4"/>
      <c r="B15244" s="4"/>
    </row>
    <row r="15245" spans="1:2" x14ac:dyDescent="0.15">
      <c r="A15245" s="4"/>
      <c r="B15245" s="4"/>
    </row>
    <row r="15246" spans="1:2" x14ac:dyDescent="0.15">
      <c r="A15246" s="4"/>
      <c r="B15246" s="4"/>
    </row>
    <row r="15247" spans="1:2" x14ac:dyDescent="0.15">
      <c r="A15247" s="4"/>
      <c r="B15247" s="4"/>
    </row>
    <row r="15248" spans="1:2" x14ac:dyDescent="0.15">
      <c r="A15248" s="4"/>
      <c r="B15248" s="4"/>
    </row>
    <row r="15249" spans="1:2" x14ac:dyDescent="0.15">
      <c r="A15249" s="4"/>
      <c r="B15249" s="4"/>
    </row>
    <row r="15250" spans="1:2" x14ac:dyDescent="0.15">
      <c r="A15250" s="4"/>
      <c r="B15250" s="4"/>
    </row>
    <row r="15251" spans="1:2" x14ac:dyDescent="0.15">
      <c r="A15251" s="4"/>
      <c r="B15251" s="4"/>
    </row>
    <row r="15252" spans="1:2" x14ac:dyDescent="0.15">
      <c r="A15252" s="4"/>
      <c r="B15252" s="4"/>
    </row>
    <row r="15253" spans="1:2" x14ac:dyDescent="0.15">
      <c r="A15253" s="4"/>
      <c r="B15253" s="4"/>
    </row>
    <row r="15254" spans="1:2" x14ac:dyDescent="0.15">
      <c r="A15254" s="4"/>
      <c r="B15254" s="4"/>
    </row>
    <row r="15255" spans="1:2" x14ac:dyDescent="0.15">
      <c r="A15255" s="4"/>
      <c r="B15255" s="4"/>
    </row>
    <row r="15256" spans="1:2" x14ac:dyDescent="0.15">
      <c r="A15256" s="4"/>
      <c r="B15256" s="4"/>
    </row>
    <row r="15257" spans="1:2" x14ac:dyDescent="0.15">
      <c r="A15257" s="4"/>
      <c r="B15257" s="4"/>
    </row>
    <row r="15258" spans="1:2" x14ac:dyDescent="0.15">
      <c r="A15258" s="4"/>
      <c r="B15258" s="4"/>
    </row>
    <row r="15259" spans="1:2" x14ac:dyDescent="0.15">
      <c r="A15259" s="4"/>
      <c r="B15259" s="4"/>
    </row>
    <row r="15260" spans="1:2" x14ac:dyDescent="0.15">
      <c r="A15260" s="4"/>
      <c r="B15260" s="4"/>
    </row>
    <row r="15261" spans="1:2" x14ac:dyDescent="0.15">
      <c r="A15261" s="4"/>
      <c r="B15261" s="4"/>
    </row>
    <row r="15262" spans="1:2" x14ac:dyDescent="0.15">
      <c r="A15262" s="4"/>
      <c r="B15262" s="4"/>
    </row>
    <row r="15263" spans="1:2" x14ac:dyDescent="0.15">
      <c r="A15263" s="4"/>
      <c r="B15263" s="4"/>
    </row>
    <row r="15264" spans="1:2" x14ac:dyDescent="0.15">
      <c r="A15264" s="4"/>
      <c r="B15264" s="4"/>
    </row>
    <row r="15265" spans="1:2" x14ac:dyDescent="0.15">
      <c r="A15265" s="4"/>
      <c r="B15265" s="4"/>
    </row>
    <row r="15266" spans="1:2" x14ac:dyDescent="0.15">
      <c r="A15266" s="4"/>
      <c r="B15266" s="4"/>
    </row>
    <row r="15267" spans="1:2" x14ac:dyDescent="0.15">
      <c r="A15267" s="4"/>
      <c r="B15267" s="4"/>
    </row>
    <row r="15268" spans="1:2" x14ac:dyDescent="0.15">
      <c r="A15268" s="4"/>
      <c r="B15268" s="4"/>
    </row>
    <row r="15269" spans="1:2" x14ac:dyDescent="0.15">
      <c r="A15269" s="4"/>
      <c r="B15269" s="4"/>
    </row>
    <row r="15270" spans="1:2" x14ac:dyDescent="0.15">
      <c r="A15270" s="4"/>
      <c r="B15270" s="4"/>
    </row>
    <row r="15271" spans="1:2" x14ac:dyDescent="0.15">
      <c r="A15271" s="4"/>
      <c r="B15271" s="4"/>
    </row>
    <row r="15272" spans="1:2" x14ac:dyDescent="0.15">
      <c r="A15272" s="4"/>
      <c r="B15272" s="4"/>
    </row>
    <row r="15273" spans="1:2" x14ac:dyDescent="0.15">
      <c r="A15273" s="4"/>
      <c r="B15273" s="4"/>
    </row>
    <row r="15274" spans="1:2" x14ac:dyDescent="0.15">
      <c r="A15274" s="4"/>
      <c r="B15274" s="4"/>
    </row>
    <row r="15275" spans="1:2" x14ac:dyDescent="0.15">
      <c r="A15275" s="4"/>
      <c r="B15275" s="4"/>
    </row>
    <row r="15276" spans="1:2" x14ac:dyDescent="0.15">
      <c r="A15276" s="4"/>
      <c r="B15276" s="4"/>
    </row>
    <row r="15277" spans="1:2" x14ac:dyDescent="0.15">
      <c r="A15277" s="4"/>
      <c r="B15277" s="4"/>
    </row>
    <row r="15278" spans="1:2" x14ac:dyDescent="0.15">
      <c r="A15278" s="4"/>
      <c r="B15278" s="4"/>
    </row>
    <row r="15279" spans="1:2" x14ac:dyDescent="0.15">
      <c r="A15279" s="4"/>
      <c r="B15279" s="4"/>
    </row>
    <row r="15280" spans="1:2" x14ac:dyDescent="0.15">
      <c r="A15280" s="4"/>
      <c r="B15280" s="4"/>
    </row>
    <row r="15281" spans="1:2" x14ac:dyDescent="0.15">
      <c r="A15281" s="4"/>
      <c r="B15281" s="4"/>
    </row>
    <row r="15282" spans="1:2" x14ac:dyDescent="0.15">
      <c r="A15282" s="4"/>
      <c r="B15282" s="4"/>
    </row>
    <row r="15283" spans="1:2" x14ac:dyDescent="0.15">
      <c r="A15283" s="4"/>
      <c r="B15283" s="4"/>
    </row>
    <row r="15284" spans="1:2" x14ac:dyDescent="0.15">
      <c r="A15284" s="4"/>
      <c r="B15284" s="4"/>
    </row>
    <row r="15285" spans="1:2" x14ac:dyDescent="0.15">
      <c r="A15285" s="4"/>
      <c r="B15285" s="4"/>
    </row>
    <row r="15286" spans="1:2" x14ac:dyDescent="0.15">
      <c r="A15286" s="4"/>
      <c r="B15286" s="4"/>
    </row>
    <row r="15287" spans="1:2" x14ac:dyDescent="0.15">
      <c r="A15287" s="4"/>
      <c r="B15287" s="4"/>
    </row>
    <row r="15288" spans="1:2" x14ac:dyDescent="0.15">
      <c r="A15288" s="4"/>
      <c r="B15288" s="4"/>
    </row>
    <row r="15289" spans="1:2" x14ac:dyDescent="0.15">
      <c r="A15289" s="4"/>
      <c r="B15289" s="4"/>
    </row>
    <row r="15290" spans="1:2" x14ac:dyDescent="0.15">
      <c r="A15290" s="4"/>
      <c r="B15290" s="4"/>
    </row>
    <row r="15291" spans="1:2" x14ac:dyDescent="0.15">
      <c r="A15291" s="4"/>
      <c r="B15291" s="4"/>
    </row>
    <row r="15292" spans="1:2" x14ac:dyDescent="0.15">
      <c r="A15292" s="4"/>
      <c r="B15292" s="4"/>
    </row>
    <row r="15293" spans="1:2" x14ac:dyDescent="0.15">
      <c r="A15293" s="4"/>
      <c r="B15293" s="4"/>
    </row>
    <row r="15294" spans="1:2" x14ac:dyDescent="0.15">
      <c r="A15294" s="4"/>
      <c r="B15294" s="4"/>
    </row>
    <row r="15295" spans="1:2" x14ac:dyDescent="0.15">
      <c r="A15295" s="4"/>
      <c r="B15295" s="4"/>
    </row>
    <row r="15296" spans="1:2" x14ac:dyDescent="0.15">
      <c r="A15296" s="4"/>
      <c r="B15296" s="4"/>
    </row>
    <row r="15297" spans="1:2" x14ac:dyDescent="0.15">
      <c r="A15297" s="4"/>
      <c r="B15297" s="4"/>
    </row>
    <row r="15298" spans="1:2" x14ac:dyDescent="0.15">
      <c r="A15298" s="4"/>
      <c r="B15298" s="4"/>
    </row>
    <row r="15299" spans="1:2" x14ac:dyDescent="0.15">
      <c r="A15299" s="4"/>
      <c r="B15299" s="4"/>
    </row>
    <row r="15300" spans="1:2" x14ac:dyDescent="0.15">
      <c r="A15300" s="4"/>
      <c r="B15300" s="4"/>
    </row>
    <row r="15301" spans="1:2" x14ac:dyDescent="0.15">
      <c r="A15301" s="4"/>
      <c r="B15301" s="4"/>
    </row>
    <row r="15302" spans="1:2" x14ac:dyDescent="0.15">
      <c r="A15302" s="4"/>
      <c r="B15302" s="4"/>
    </row>
    <row r="15303" spans="1:2" x14ac:dyDescent="0.15">
      <c r="A15303" s="4"/>
      <c r="B15303" s="4"/>
    </row>
    <row r="15304" spans="1:2" x14ac:dyDescent="0.15">
      <c r="A15304" s="4"/>
      <c r="B15304" s="4"/>
    </row>
    <row r="15305" spans="1:2" x14ac:dyDescent="0.15">
      <c r="A15305" s="4"/>
      <c r="B15305" s="4"/>
    </row>
    <row r="15306" spans="1:2" x14ac:dyDescent="0.15">
      <c r="A15306" s="4"/>
      <c r="B15306" s="4"/>
    </row>
    <row r="15307" spans="1:2" x14ac:dyDescent="0.15">
      <c r="A15307" s="4"/>
      <c r="B15307" s="4"/>
    </row>
    <row r="15308" spans="1:2" x14ac:dyDescent="0.15">
      <c r="A15308" s="4"/>
      <c r="B15308" s="4"/>
    </row>
    <row r="15309" spans="1:2" x14ac:dyDescent="0.15">
      <c r="A15309" s="4"/>
      <c r="B15309" s="4"/>
    </row>
    <row r="15310" spans="1:2" x14ac:dyDescent="0.15">
      <c r="A15310" s="4"/>
      <c r="B15310" s="4"/>
    </row>
    <row r="15311" spans="1:2" x14ac:dyDescent="0.15">
      <c r="A15311" s="4"/>
      <c r="B15311" s="4"/>
    </row>
    <row r="15312" spans="1:2" x14ac:dyDescent="0.15">
      <c r="A15312" s="4"/>
      <c r="B15312" s="4"/>
    </row>
    <row r="15313" spans="1:2" x14ac:dyDescent="0.15">
      <c r="A15313" s="4"/>
      <c r="B15313" s="4"/>
    </row>
    <row r="15314" spans="1:2" x14ac:dyDescent="0.15">
      <c r="A15314" s="4"/>
      <c r="B15314" s="4"/>
    </row>
    <row r="15315" spans="1:2" x14ac:dyDescent="0.15">
      <c r="A15315" s="4"/>
      <c r="B15315" s="4"/>
    </row>
    <row r="15316" spans="1:2" x14ac:dyDescent="0.15">
      <c r="A15316" s="4"/>
      <c r="B15316" s="4"/>
    </row>
    <row r="15317" spans="1:2" x14ac:dyDescent="0.15">
      <c r="A15317" s="4"/>
      <c r="B15317" s="4"/>
    </row>
    <row r="15318" spans="1:2" x14ac:dyDescent="0.15">
      <c r="A15318" s="4"/>
      <c r="B15318" s="4"/>
    </row>
    <row r="15319" spans="1:2" x14ac:dyDescent="0.15">
      <c r="A15319" s="4"/>
      <c r="B15319" s="4"/>
    </row>
    <row r="15320" spans="1:2" x14ac:dyDescent="0.15">
      <c r="A15320" s="4"/>
      <c r="B15320" s="4"/>
    </row>
    <row r="15321" spans="1:2" x14ac:dyDescent="0.15">
      <c r="A15321" s="4"/>
      <c r="B15321" s="4"/>
    </row>
    <row r="15322" spans="1:2" x14ac:dyDescent="0.15">
      <c r="A15322" s="4"/>
      <c r="B15322" s="4"/>
    </row>
    <row r="15323" spans="1:2" x14ac:dyDescent="0.15">
      <c r="A15323" s="4"/>
      <c r="B15323" s="4"/>
    </row>
    <row r="15324" spans="1:2" x14ac:dyDescent="0.15">
      <c r="A15324" s="4"/>
      <c r="B15324" s="4"/>
    </row>
    <row r="15325" spans="1:2" x14ac:dyDescent="0.15">
      <c r="A15325" s="4"/>
      <c r="B15325" s="4"/>
    </row>
    <row r="15326" spans="1:2" x14ac:dyDescent="0.15">
      <c r="A15326" s="4"/>
      <c r="B15326" s="4"/>
    </row>
    <row r="15327" spans="1:2" x14ac:dyDescent="0.15">
      <c r="A15327" s="4"/>
      <c r="B15327" s="4"/>
    </row>
    <row r="15328" spans="1:2" x14ac:dyDescent="0.15">
      <c r="A15328" s="4"/>
      <c r="B15328" s="4"/>
    </row>
    <row r="15329" spans="1:2" x14ac:dyDescent="0.15">
      <c r="A15329" s="4"/>
      <c r="B15329" s="4"/>
    </row>
    <row r="15330" spans="1:2" x14ac:dyDescent="0.15">
      <c r="A15330" s="4"/>
      <c r="B15330" s="4"/>
    </row>
    <row r="15331" spans="1:2" x14ac:dyDescent="0.15">
      <c r="A15331" s="4"/>
      <c r="B15331" s="4"/>
    </row>
    <row r="15332" spans="1:2" x14ac:dyDescent="0.15">
      <c r="A15332" s="4"/>
      <c r="B15332" s="4"/>
    </row>
    <row r="15333" spans="1:2" x14ac:dyDescent="0.15">
      <c r="A15333" s="4"/>
      <c r="B15333" s="4"/>
    </row>
    <row r="15334" spans="1:2" x14ac:dyDescent="0.15">
      <c r="A15334" s="4"/>
      <c r="B15334" s="4"/>
    </row>
    <row r="15335" spans="1:2" x14ac:dyDescent="0.15">
      <c r="A15335" s="4"/>
      <c r="B15335" s="4"/>
    </row>
    <row r="15336" spans="1:2" x14ac:dyDescent="0.15">
      <c r="A15336" s="4"/>
      <c r="B15336" s="4"/>
    </row>
    <row r="15337" spans="1:2" x14ac:dyDescent="0.15">
      <c r="A15337" s="4"/>
      <c r="B15337" s="4"/>
    </row>
    <row r="15338" spans="1:2" x14ac:dyDescent="0.15">
      <c r="A15338" s="4"/>
      <c r="B15338" s="4"/>
    </row>
    <row r="15339" spans="1:2" x14ac:dyDescent="0.15">
      <c r="A15339" s="4"/>
      <c r="B15339" s="4"/>
    </row>
    <row r="15340" spans="1:2" x14ac:dyDescent="0.15">
      <c r="A15340" s="4"/>
      <c r="B15340" s="4"/>
    </row>
    <row r="15341" spans="1:2" x14ac:dyDescent="0.15">
      <c r="A15341" s="4"/>
      <c r="B15341" s="4"/>
    </row>
    <row r="15342" spans="1:2" x14ac:dyDescent="0.15">
      <c r="A15342" s="4"/>
      <c r="B15342" s="4"/>
    </row>
    <row r="15343" spans="1:2" x14ac:dyDescent="0.15">
      <c r="A15343" s="4"/>
      <c r="B15343" s="4"/>
    </row>
    <row r="15344" spans="1:2" x14ac:dyDescent="0.15">
      <c r="A15344" s="4"/>
      <c r="B15344" s="4"/>
    </row>
    <row r="15345" spans="1:2" x14ac:dyDescent="0.15">
      <c r="A15345" s="4"/>
      <c r="B15345" s="4"/>
    </row>
    <row r="15346" spans="1:2" x14ac:dyDescent="0.15">
      <c r="A15346" s="4"/>
      <c r="B15346" s="4"/>
    </row>
    <row r="15347" spans="1:2" x14ac:dyDescent="0.15">
      <c r="A15347" s="4"/>
      <c r="B15347" s="4"/>
    </row>
    <row r="15348" spans="1:2" x14ac:dyDescent="0.15">
      <c r="A15348" s="4"/>
      <c r="B15348" s="4"/>
    </row>
    <row r="15349" spans="1:2" x14ac:dyDescent="0.15">
      <c r="A15349" s="4"/>
      <c r="B15349" s="4"/>
    </row>
    <row r="15350" spans="1:2" x14ac:dyDescent="0.15">
      <c r="A15350" s="4"/>
      <c r="B15350" s="4"/>
    </row>
    <row r="15351" spans="1:2" x14ac:dyDescent="0.15">
      <c r="A15351" s="4"/>
      <c r="B15351" s="4"/>
    </row>
    <row r="15352" spans="1:2" x14ac:dyDescent="0.15">
      <c r="A15352" s="4"/>
      <c r="B15352" s="4"/>
    </row>
    <row r="15353" spans="1:2" x14ac:dyDescent="0.15">
      <c r="A15353" s="4"/>
      <c r="B15353" s="4"/>
    </row>
    <row r="15354" spans="1:2" x14ac:dyDescent="0.15">
      <c r="A15354" s="4"/>
      <c r="B15354" s="4"/>
    </row>
    <row r="15355" spans="1:2" x14ac:dyDescent="0.15">
      <c r="A15355" s="4"/>
      <c r="B15355" s="4"/>
    </row>
    <row r="15356" spans="1:2" x14ac:dyDescent="0.15">
      <c r="A15356" s="4"/>
      <c r="B15356" s="4"/>
    </row>
    <row r="15357" spans="1:2" x14ac:dyDescent="0.15">
      <c r="A15357" s="4"/>
      <c r="B15357" s="4"/>
    </row>
    <row r="15358" spans="1:2" x14ac:dyDescent="0.15">
      <c r="A15358" s="4"/>
      <c r="B15358" s="4"/>
    </row>
    <row r="15359" spans="1:2" x14ac:dyDescent="0.15">
      <c r="A15359" s="4"/>
      <c r="B15359" s="4"/>
    </row>
    <row r="15360" spans="1:2" x14ac:dyDescent="0.15">
      <c r="A15360" s="4"/>
      <c r="B15360" s="4"/>
    </row>
    <row r="15361" spans="1:2" x14ac:dyDescent="0.15">
      <c r="A15361" s="4"/>
      <c r="B15361" s="4"/>
    </row>
    <row r="15362" spans="1:2" x14ac:dyDescent="0.15">
      <c r="A15362" s="4"/>
      <c r="B15362" s="4"/>
    </row>
    <row r="15363" spans="1:2" x14ac:dyDescent="0.15">
      <c r="A15363" s="4"/>
      <c r="B15363" s="4"/>
    </row>
    <row r="15364" spans="1:2" x14ac:dyDescent="0.15">
      <c r="A15364" s="4"/>
      <c r="B15364" s="4"/>
    </row>
    <row r="15365" spans="1:2" x14ac:dyDescent="0.15">
      <c r="A15365" s="4"/>
      <c r="B15365" s="4"/>
    </row>
    <row r="15366" spans="1:2" x14ac:dyDescent="0.15">
      <c r="A15366" s="4"/>
      <c r="B15366" s="4"/>
    </row>
    <row r="15367" spans="1:2" x14ac:dyDescent="0.15">
      <c r="A15367" s="4"/>
      <c r="B15367" s="4"/>
    </row>
    <row r="15368" spans="1:2" x14ac:dyDescent="0.15">
      <c r="A15368" s="4"/>
      <c r="B15368" s="4"/>
    </row>
    <row r="15369" spans="1:2" x14ac:dyDescent="0.15">
      <c r="A15369" s="4"/>
      <c r="B15369" s="4"/>
    </row>
    <row r="15370" spans="1:2" x14ac:dyDescent="0.15">
      <c r="A15370" s="4"/>
      <c r="B15370" s="4"/>
    </row>
    <row r="15371" spans="1:2" x14ac:dyDescent="0.15">
      <c r="A15371" s="4"/>
      <c r="B15371" s="4"/>
    </row>
    <row r="15372" spans="1:2" x14ac:dyDescent="0.15">
      <c r="A15372" s="4"/>
      <c r="B15372" s="4"/>
    </row>
    <row r="15373" spans="1:2" x14ac:dyDescent="0.15">
      <c r="A15373" s="4"/>
      <c r="B15373" s="4"/>
    </row>
    <row r="15374" spans="1:2" x14ac:dyDescent="0.15">
      <c r="A15374" s="4"/>
      <c r="B15374" s="4"/>
    </row>
    <row r="15375" spans="1:2" x14ac:dyDescent="0.15">
      <c r="A15375" s="4"/>
      <c r="B15375" s="4"/>
    </row>
    <row r="15376" spans="1:2" x14ac:dyDescent="0.15">
      <c r="A15376" s="4"/>
      <c r="B15376" s="4"/>
    </row>
    <row r="15377" spans="1:2" x14ac:dyDescent="0.15">
      <c r="A15377" s="4"/>
      <c r="B15377" s="4"/>
    </row>
    <row r="15378" spans="1:2" x14ac:dyDescent="0.15">
      <c r="A15378" s="4"/>
      <c r="B15378" s="4"/>
    </row>
    <row r="15379" spans="1:2" x14ac:dyDescent="0.15">
      <c r="A15379" s="4"/>
      <c r="B15379" s="4"/>
    </row>
    <row r="15380" spans="1:2" x14ac:dyDescent="0.15">
      <c r="A15380" s="4"/>
      <c r="B15380" s="4"/>
    </row>
    <row r="15381" spans="1:2" x14ac:dyDescent="0.15">
      <c r="A15381" s="4"/>
      <c r="B15381" s="4"/>
    </row>
    <row r="15382" spans="1:2" x14ac:dyDescent="0.15">
      <c r="A15382" s="4"/>
      <c r="B15382" s="4"/>
    </row>
    <row r="15383" spans="1:2" x14ac:dyDescent="0.15">
      <c r="A15383" s="4"/>
      <c r="B15383" s="4"/>
    </row>
    <row r="15384" spans="1:2" x14ac:dyDescent="0.15">
      <c r="A15384" s="4"/>
      <c r="B15384" s="4"/>
    </row>
    <row r="15385" spans="1:2" x14ac:dyDescent="0.15">
      <c r="A15385" s="4"/>
      <c r="B15385" s="4"/>
    </row>
    <row r="15386" spans="1:2" x14ac:dyDescent="0.15">
      <c r="A15386" s="4"/>
      <c r="B15386" s="4"/>
    </row>
    <row r="15387" spans="1:2" x14ac:dyDescent="0.15">
      <c r="A15387" s="4"/>
      <c r="B15387" s="4"/>
    </row>
    <row r="15388" spans="1:2" x14ac:dyDescent="0.15">
      <c r="A15388" s="4"/>
      <c r="B15388" s="4"/>
    </row>
    <row r="15389" spans="1:2" x14ac:dyDescent="0.15">
      <c r="A15389" s="4"/>
      <c r="B15389" s="4"/>
    </row>
    <row r="15390" spans="1:2" x14ac:dyDescent="0.15">
      <c r="A15390" s="4"/>
      <c r="B15390" s="4"/>
    </row>
    <row r="15391" spans="1:2" x14ac:dyDescent="0.15">
      <c r="A15391" s="4"/>
      <c r="B15391" s="4"/>
    </row>
    <row r="15392" spans="1:2" x14ac:dyDescent="0.15">
      <c r="A15392" s="4"/>
      <c r="B15392" s="4"/>
    </row>
    <row r="15393" spans="1:2" x14ac:dyDescent="0.15">
      <c r="A15393" s="4"/>
      <c r="B15393" s="4"/>
    </row>
    <row r="15394" spans="1:2" x14ac:dyDescent="0.15">
      <c r="A15394" s="4"/>
      <c r="B15394" s="4"/>
    </row>
    <row r="15395" spans="1:2" x14ac:dyDescent="0.15">
      <c r="A15395" s="4"/>
      <c r="B15395" s="4"/>
    </row>
    <row r="15396" spans="1:2" x14ac:dyDescent="0.15">
      <c r="A15396" s="4"/>
      <c r="B15396" s="4"/>
    </row>
    <row r="15397" spans="1:2" x14ac:dyDescent="0.15">
      <c r="A15397" s="4"/>
      <c r="B15397" s="4"/>
    </row>
    <row r="15398" spans="1:2" x14ac:dyDescent="0.15">
      <c r="A15398" s="4"/>
      <c r="B15398" s="4"/>
    </row>
    <row r="15399" spans="1:2" x14ac:dyDescent="0.15">
      <c r="A15399" s="4"/>
      <c r="B15399" s="4"/>
    </row>
    <row r="15400" spans="1:2" x14ac:dyDescent="0.15">
      <c r="A15400" s="4"/>
      <c r="B15400" s="4"/>
    </row>
    <row r="15401" spans="1:2" x14ac:dyDescent="0.15">
      <c r="A15401" s="4"/>
      <c r="B15401" s="4"/>
    </row>
    <row r="15402" spans="1:2" x14ac:dyDescent="0.15">
      <c r="A15402" s="4"/>
      <c r="B15402" s="4"/>
    </row>
    <row r="15403" spans="1:2" x14ac:dyDescent="0.15">
      <c r="A15403" s="4"/>
      <c r="B15403" s="4"/>
    </row>
    <row r="15404" spans="1:2" x14ac:dyDescent="0.15">
      <c r="A15404" s="4"/>
      <c r="B15404" s="4"/>
    </row>
    <row r="15405" spans="1:2" x14ac:dyDescent="0.15">
      <c r="A15405" s="4"/>
      <c r="B15405" s="4"/>
    </row>
    <row r="15406" spans="1:2" x14ac:dyDescent="0.15">
      <c r="A15406" s="4"/>
      <c r="B15406" s="4"/>
    </row>
    <row r="15407" spans="1:2" x14ac:dyDescent="0.15">
      <c r="A15407" s="4"/>
      <c r="B15407" s="4"/>
    </row>
    <row r="15408" spans="1:2" x14ac:dyDescent="0.15">
      <c r="A15408" s="4"/>
      <c r="B15408" s="4"/>
    </row>
    <row r="15409" spans="1:2" x14ac:dyDescent="0.15">
      <c r="A15409" s="4"/>
      <c r="B15409" s="4"/>
    </row>
    <row r="15410" spans="1:2" x14ac:dyDescent="0.15">
      <c r="A15410" s="4"/>
      <c r="B15410" s="4"/>
    </row>
    <row r="15411" spans="1:2" x14ac:dyDescent="0.15">
      <c r="A15411" s="4"/>
      <c r="B15411" s="4"/>
    </row>
    <row r="15412" spans="1:2" x14ac:dyDescent="0.15">
      <c r="A15412" s="4"/>
      <c r="B15412" s="4"/>
    </row>
    <row r="15413" spans="1:2" x14ac:dyDescent="0.15">
      <c r="A15413" s="4"/>
      <c r="B15413" s="4"/>
    </row>
    <row r="15414" spans="1:2" x14ac:dyDescent="0.15">
      <c r="A15414" s="4"/>
      <c r="B15414" s="4"/>
    </row>
    <row r="15415" spans="1:2" x14ac:dyDescent="0.15">
      <c r="A15415" s="4"/>
      <c r="B15415" s="4"/>
    </row>
    <row r="15416" spans="1:2" x14ac:dyDescent="0.15">
      <c r="A15416" s="4"/>
      <c r="B15416" s="4"/>
    </row>
    <row r="15417" spans="1:2" x14ac:dyDescent="0.15">
      <c r="A15417" s="4"/>
      <c r="B15417" s="4"/>
    </row>
    <row r="15418" spans="1:2" x14ac:dyDescent="0.15">
      <c r="A15418" s="4"/>
      <c r="B15418" s="4"/>
    </row>
    <row r="15419" spans="1:2" x14ac:dyDescent="0.15">
      <c r="A15419" s="4"/>
      <c r="B15419" s="4"/>
    </row>
    <row r="15420" spans="1:2" x14ac:dyDescent="0.15">
      <c r="A15420" s="4"/>
      <c r="B15420" s="4"/>
    </row>
    <row r="15421" spans="1:2" x14ac:dyDescent="0.15">
      <c r="A15421" s="4"/>
      <c r="B15421" s="4"/>
    </row>
    <row r="15422" spans="1:2" x14ac:dyDescent="0.15">
      <c r="A15422" s="4"/>
      <c r="B15422" s="4"/>
    </row>
    <row r="15423" spans="1:2" x14ac:dyDescent="0.15">
      <c r="A15423" s="4"/>
      <c r="B15423" s="4"/>
    </row>
    <row r="15424" spans="1:2" x14ac:dyDescent="0.15">
      <c r="A15424" s="4"/>
      <c r="B15424" s="4"/>
    </row>
    <row r="15425" spans="1:2" x14ac:dyDescent="0.15">
      <c r="A15425" s="4"/>
      <c r="B15425" s="4"/>
    </row>
    <row r="15426" spans="1:2" x14ac:dyDescent="0.15">
      <c r="A15426" s="4"/>
      <c r="B15426" s="4"/>
    </row>
    <row r="15427" spans="1:2" x14ac:dyDescent="0.15">
      <c r="A15427" s="4"/>
      <c r="B15427" s="4"/>
    </row>
    <row r="15428" spans="1:2" x14ac:dyDescent="0.15">
      <c r="A15428" s="4"/>
      <c r="B15428" s="4"/>
    </row>
    <row r="15429" spans="1:2" x14ac:dyDescent="0.15">
      <c r="A15429" s="4"/>
      <c r="B15429" s="4"/>
    </row>
    <row r="15430" spans="1:2" x14ac:dyDescent="0.15">
      <c r="A15430" s="4"/>
      <c r="B15430" s="4"/>
    </row>
    <row r="15431" spans="1:2" x14ac:dyDescent="0.15">
      <c r="A15431" s="4"/>
      <c r="B15431" s="4"/>
    </row>
    <row r="15432" spans="1:2" x14ac:dyDescent="0.15">
      <c r="A15432" s="4"/>
      <c r="B15432" s="4"/>
    </row>
    <row r="15433" spans="1:2" x14ac:dyDescent="0.15">
      <c r="A15433" s="4"/>
      <c r="B15433" s="4"/>
    </row>
    <row r="15434" spans="1:2" x14ac:dyDescent="0.15">
      <c r="A15434" s="4"/>
      <c r="B15434" s="4"/>
    </row>
    <row r="15435" spans="1:2" x14ac:dyDescent="0.15">
      <c r="A15435" s="4"/>
      <c r="B15435" s="4"/>
    </row>
    <row r="15436" spans="1:2" x14ac:dyDescent="0.15">
      <c r="A15436" s="4"/>
      <c r="B15436" s="4"/>
    </row>
    <row r="15437" spans="1:2" x14ac:dyDescent="0.15">
      <c r="A15437" s="4"/>
      <c r="B15437" s="4"/>
    </row>
    <row r="15438" spans="1:2" x14ac:dyDescent="0.15">
      <c r="A15438" s="4"/>
      <c r="B15438" s="4"/>
    </row>
    <row r="15439" spans="1:2" x14ac:dyDescent="0.15">
      <c r="A15439" s="4"/>
      <c r="B15439" s="4"/>
    </row>
    <row r="15440" spans="1:2" x14ac:dyDescent="0.15">
      <c r="A15440" s="4"/>
      <c r="B15440" s="4"/>
    </row>
    <row r="15441" spans="1:2" x14ac:dyDescent="0.15">
      <c r="A15441" s="4"/>
      <c r="B15441" s="4"/>
    </row>
    <row r="15442" spans="1:2" x14ac:dyDescent="0.15">
      <c r="A15442" s="4"/>
      <c r="B15442" s="4"/>
    </row>
    <row r="15443" spans="1:2" x14ac:dyDescent="0.15">
      <c r="A15443" s="4"/>
      <c r="B15443" s="4"/>
    </row>
    <row r="15444" spans="1:2" x14ac:dyDescent="0.15">
      <c r="A15444" s="4"/>
      <c r="B15444" s="4"/>
    </row>
    <row r="15445" spans="1:2" x14ac:dyDescent="0.15">
      <c r="A15445" s="4"/>
      <c r="B15445" s="4"/>
    </row>
    <row r="15446" spans="1:2" x14ac:dyDescent="0.15">
      <c r="A15446" s="4"/>
      <c r="B15446" s="4"/>
    </row>
    <row r="15447" spans="1:2" x14ac:dyDescent="0.15">
      <c r="A15447" s="4"/>
      <c r="B15447" s="4"/>
    </row>
    <row r="15448" spans="1:2" x14ac:dyDescent="0.15">
      <c r="A15448" s="4"/>
      <c r="B15448" s="4"/>
    </row>
    <row r="15449" spans="1:2" x14ac:dyDescent="0.15">
      <c r="A15449" s="4"/>
      <c r="B15449" s="4"/>
    </row>
    <row r="15450" spans="1:2" x14ac:dyDescent="0.15">
      <c r="A15450" s="4"/>
      <c r="B15450" s="4"/>
    </row>
    <row r="15451" spans="1:2" x14ac:dyDescent="0.15">
      <c r="A15451" s="4"/>
      <c r="B15451" s="4"/>
    </row>
    <row r="15452" spans="1:2" x14ac:dyDescent="0.15">
      <c r="A15452" s="4"/>
      <c r="B15452" s="4"/>
    </row>
    <row r="15453" spans="1:2" x14ac:dyDescent="0.15">
      <c r="A15453" s="4"/>
      <c r="B15453" s="4"/>
    </row>
    <row r="15454" spans="1:2" x14ac:dyDescent="0.15">
      <c r="A15454" s="4"/>
      <c r="B15454" s="4"/>
    </row>
    <row r="15455" spans="1:2" x14ac:dyDescent="0.15">
      <c r="A15455" s="4"/>
      <c r="B15455" s="4"/>
    </row>
    <row r="15456" spans="1:2" x14ac:dyDescent="0.15">
      <c r="A15456" s="4"/>
      <c r="B15456" s="4"/>
    </row>
    <row r="15457" spans="1:2" x14ac:dyDescent="0.15">
      <c r="A15457" s="4"/>
      <c r="B15457" s="4"/>
    </row>
    <row r="15458" spans="1:2" x14ac:dyDescent="0.15">
      <c r="A15458" s="4"/>
      <c r="B15458" s="4"/>
    </row>
    <row r="15459" spans="1:2" x14ac:dyDescent="0.15">
      <c r="A15459" s="4"/>
      <c r="B15459" s="4"/>
    </row>
    <row r="15460" spans="1:2" x14ac:dyDescent="0.15">
      <c r="A15460" s="4"/>
      <c r="B15460" s="4"/>
    </row>
    <row r="15461" spans="1:2" x14ac:dyDescent="0.15">
      <c r="A15461" s="4"/>
      <c r="B15461" s="4"/>
    </row>
    <row r="15462" spans="1:2" x14ac:dyDescent="0.15">
      <c r="A15462" s="4"/>
      <c r="B15462" s="4"/>
    </row>
    <row r="15463" spans="1:2" x14ac:dyDescent="0.15">
      <c r="A15463" s="4"/>
      <c r="B15463" s="4"/>
    </row>
    <row r="15464" spans="1:2" x14ac:dyDescent="0.15">
      <c r="A15464" s="4"/>
      <c r="B15464" s="4"/>
    </row>
    <row r="15465" spans="1:2" x14ac:dyDescent="0.15">
      <c r="A15465" s="4"/>
      <c r="B15465" s="4"/>
    </row>
    <row r="15466" spans="1:2" x14ac:dyDescent="0.15">
      <c r="A15466" s="4"/>
      <c r="B15466" s="4"/>
    </row>
    <row r="15467" spans="1:2" x14ac:dyDescent="0.15">
      <c r="A15467" s="4"/>
      <c r="B15467" s="4"/>
    </row>
    <row r="15468" spans="1:2" x14ac:dyDescent="0.15">
      <c r="A15468" s="4"/>
      <c r="B15468" s="4"/>
    </row>
    <row r="15469" spans="1:2" x14ac:dyDescent="0.15">
      <c r="A15469" s="4"/>
      <c r="B15469" s="4"/>
    </row>
    <row r="15470" spans="1:2" x14ac:dyDescent="0.15">
      <c r="A15470" s="4"/>
      <c r="B15470" s="4"/>
    </row>
    <row r="15471" spans="1:2" x14ac:dyDescent="0.15">
      <c r="A15471" s="4"/>
      <c r="B15471" s="4"/>
    </row>
    <row r="15472" spans="1:2" x14ac:dyDescent="0.15">
      <c r="A15472" s="4"/>
      <c r="B15472" s="4"/>
    </row>
    <row r="15473" spans="1:2" x14ac:dyDescent="0.15">
      <c r="A15473" s="4"/>
      <c r="B15473" s="4"/>
    </row>
    <row r="15474" spans="1:2" x14ac:dyDescent="0.15">
      <c r="A15474" s="4"/>
      <c r="B15474" s="4"/>
    </row>
    <row r="15475" spans="1:2" x14ac:dyDescent="0.15">
      <c r="A15475" s="4"/>
      <c r="B15475" s="4"/>
    </row>
    <row r="15476" spans="1:2" x14ac:dyDescent="0.15">
      <c r="A15476" s="4"/>
      <c r="B15476" s="4"/>
    </row>
    <row r="15477" spans="1:2" x14ac:dyDescent="0.15">
      <c r="A15477" s="4"/>
      <c r="B15477" s="4"/>
    </row>
    <row r="15478" spans="1:2" x14ac:dyDescent="0.15">
      <c r="A15478" s="4"/>
      <c r="B15478" s="4"/>
    </row>
    <row r="15479" spans="1:2" x14ac:dyDescent="0.15">
      <c r="A15479" s="4"/>
      <c r="B15479" s="4"/>
    </row>
    <row r="15480" spans="1:2" x14ac:dyDescent="0.15">
      <c r="A15480" s="4"/>
      <c r="B15480" s="4"/>
    </row>
    <row r="15481" spans="1:2" x14ac:dyDescent="0.15">
      <c r="A15481" s="4"/>
      <c r="B15481" s="4"/>
    </row>
    <row r="15482" spans="1:2" x14ac:dyDescent="0.15">
      <c r="A15482" s="4"/>
      <c r="B15482" s="4"/>
    </row>
    <row r="15483" spans="1:2" x14ac:dyDescent="0.15">
      <c r="A15483" s="4"/>
      <c r="B15483" s="4"/>
    </row>
    <row r="15484" spans="1:2" x14ac:dyDescent="0.15">
      <c r="A15484" s="4"/>
      <c r="B15484" s="4"/>
    </row>
    <row r="15485" spans="1:2" x14ac:dyDescent="0.15">
      <c r="A15485" s="4"/>
      <c r="B15485" s="4"/>
    </row>
    <row r="15486" spans="1:2" x14ac:dyDescent="0.15">
      <c r="A15486" s="4"/>
      <c r="B15486" s="4"/>
    </row>
    <row r="15487" spans="1:2" x14ac:dyDescent="0.15">
      <c r="A15487" s="4"/>
      <c r="B15487" s="4"/>
    </row>
    <row r="15488" spans="1:2" x14ac:dyDescent="0.15">
      <c r="A15488" s="4"/>
      <c r="B15488" s="4"/>
    </row>
    <row r="15489" spans="1:2" x14ac:dyDescent="0.15">
      <c r="A15489" s="4"/>
      <c r="B15489" s="4"/>
    </row>
    <row r="15490" spans="1:2" x14ac:dyDescent="0.15">
      <c r="A15490" s="4"/>
      <c r="B15490" s="4"/>
    </row>
    <row r="15491" spans="1:2" x14ac:dyDescent="0.15">
      <c r="A15491" s="4"/>
      <c r="B15491" s="4"/>
    </row>
    <row r="15492" spans="1:2" x14ac:dyDescent="0.15">
      <c r="A15492" s="4"/>
      <c r="B15492" s="4"/>
    </row>
    <row r="15493" spans="1:2" x14ac:dyDescent="0.15">
      <c r="A15493" s="4"/>
      <c r="B15493" s="4"/>
    </row>
    <row r="15494" spans="1:2" x14ac:dyDescent="0.15">
      <c r="A15494" s="4"/>
      <c r="B15494" s="4"/>
    </row>
    <row r="15495" spans="1:2" x14ac:dyDescent="0.15">
      <c r="A15495" s="4"/>
      <c r="B15495" s="4"/>
    </row>
    <row r="15496" spans="1:2" x14ac:dyDescent="0.15">
      <c r="A15496" s="4"/>
      <c r="B15496" s="4"/>
    </row>
    <row r="15497" spans="1:2" x14ac:dyDescent="0.15">
      <c r="A15497" s="4"/>
      <c r="B15497" s="4"/>
    </row>
    <row r="15498" spans="1:2" x14ac:dyDescent="0.15">
      <c r="A15498" s="4"/>
      <c r="B15498" s="4"/>
    </row>
    <row r="15499" spans="1:2" x14ac:dyDescent="0.15">
      <c r="A15499" s="4"/>
      <c r="B15499" s="4"/>
    </row>
    <row r="15500" spans="1:2" x14ac:dyDescent="0.15">
      <c r="A15500" s="4"/>
      <c r="B15500" s="4"/>
    </row>
    <row r="15501" spans="1:2" x14ac:dyDescent="0.15">
      <c r="A15501" s="4"/>
      <c r="B15501" s="4"/>
    </row>
    <row r="15502" spans="1:2" x14ac:dyDescent="0.15">
      <c r="A15502" s="4"/>
      <c r="B15502" s="4"/>
    </row>
    <row r="15503" spans="1:2" x14ac:dyDescent="0.15">
      <c r="A15503" s="4"/>
      <c r="B15503" s="4"/>
    </row>
    <row r="15504" spans="1:2" x14ac:dyDescent="0.15">
      <c r="A15504" s="4"/>
      <c r="B15504" s="4"/>
    </row>
    <row r="15505" spans="1:2" x14ac:dyDescent="0.15">
      <c r="A15505" s="4"/>
      <c r="B15505" s="4"/>
    </row>
    <row r="15506" spans="1:2" x14ac:dyDescent="0.15">
      <c r="A15506" s="4"/>
      <c r="B15506" s="4"/>
    </row>
    <row r="15507" spans="1:2" x14ac:dyDescent="0.15">
      <c r="A15507" s="4"/>
      <c r="B15507" s="4"/>
    </row>
    <row r="15508" spans="1:2" x14ac:dyDescent="0.15">
      <c r="A15508" s="4"/>
      <c r="B15508" s="4"/>
    </row>
    <row r="15509" spans="1:2" x14ac:dyDescent="0.15">
      <c r="A15509" s="4"/>
      <c r="B15509" s="4"/>
    </row>
    <row r="15510" spans="1:2" x14ac:dyDescent="0.15">
      <c r="A15510" s="4"/>
      <c r="B15510" s="4"/>
    </row>
    <row r="15511" spans="1:2" x14ac:dyDescent="0.15">
      <c r="A15511" s="4"/>
      <c r="B15511" s="4"/>
    </row>
    <row r="15512" spans="1:2" x14ac:dyDescent="0.15">
      <c r="A15512" s="4"/>
      <c r="B15512" s="4"/>
    </row>
    <row r="15513" spans="1:2" x14ac:dyDescent="0.15">
      <c r="A15513" s="4"/>
      <c r="B15513" s="4"/>
    </row>
    <row r="15514" spans="1:2" x14ac:dyDescent="0.15">
      <c r="A15514" s="4"/>
      <c r="B15514" s="4"/>
    </row>
    <row r="15515" spans="1:2" x14ac:dyDescent="0.15">
      <c r="A15515" s="4"/>
      <c r="B15515" s="4"/>
    </row>
    <row r="15516" spans="1:2" x14ac:dyDescent="0.15">
      <c r="A15516" s="4"/>
      <c r="B15516" s="4"/>
    </row>
    <row r="15517" spans="1:2" x14ac:dyDescent="0.15">
      <c r="A15517" s="4"/>
      <c r="B15517" s="4"/>
    </row>
    <row r="15518" spans="1:2" x14ac:dyDescent="0.15">
      <c r="A15518" s="4"/>
      <c r="B15518" s="4"/>
    </row>
    <row r="15519" spans="1:2" x14ac:dyDescent="0.15">
      <c r="A15519" s="4"/>
      <c r="B15519" s="4"/>
    </row>
    <row r="15520" spans="1:2" x14ac:dyDescent="0.15">
      <c r="A15520" s="4"/>
      <c r="B15520" s="4"/>
    </row>
    <row r="15521" spans="1:2" x14ac:dyDescent="0.15">
      <c r="A15521" s="4"/>
      <c r="B15521" s="4"/>
    </row>
    <row r="15522" spans="1:2" x14ac:dyDescent="0.15">
      <c r="A15522" s="4"/>
      <c r="B15522" s="4"/>
    </row>
    <row r="15523" spans="1:2" x14ac:dyDescent="0.15">
      <c r="A15523" s="4"/>
      <c r="B15523" s="4"/>
    </row>
    <row r="15524" spans="1:2" x14ac:dyDescent="0.15">
      <c r="A15524" s="4"/>
      <c r="B15524" s="4"/>
    </row>
    <row r="15525" spans="1:2" x14ac:dyDescent="0.15">
      <c r="A15525" s="4"/>
      <c r="B15525" s="4"/>
    </row>
    <row r="15526" spans="1:2" x14ac:dyDescent="0.15">
      <c r="A15526" s="4"/>
      <c r="B15526" s="4"/>
    </row>
    <row r="15527" spans="1:2" x14ac:dyDescent="0.15">
      <c r="A15527" s="4"/>
      <c r="B15527" s="4"/>
    </row>
    <row r="15528" spans="1:2" x14ac:dyDescent="0.15">
      <c r="A15528" s="4"/>
      <c r="B15528" s="4"/>
    </row>
    <row r="15529" spans="1:2" x14ac:dyDescent="0.15">
      <c r="A15529" s="4"/>
      <c r="B15529" s="4"/>
    </row>
    <row r="15530" spans="1:2" x14ac:dyDescent="0.15">
      <c r="A15530" s="4"/>
      <c r="B15530" s="4"/>
    </row>
    <row r="15531" spans="1:2" x14ac:dyDescent="0.15">
      <c r="A15531" s="4"/>
      <c r="B15531" s="4"/>
    </row>
    <row r="15532" spans="1:2" x14ac:dyDescent="0.15">
      <c r="A15532" s="4"/>
      <c r="B15532" s="4"/>
    </row>
    <row r="15533" spans="1:2" x14ac:dyDescent="0.15">
      <c r="A15533" s="4"/>
      <c r="B15533" s="4"/>
    </row>
    <row r="15534" spans="1:2" x14ac:dyDescent="0.15">
      <c r="A15534" s="4"/>
      <c r="B15534" s="4"/>
    </row>
    <row r="15535" spans="1:2" x14ac:dyDescent="0.15">
      <c r="A15535" s="4"/>
      <c r="B15535" s="4"/>
    </row>
    <row r="15536" spans="1:2" x14ac:dyDescent="0.15">
      <c r="A15536" s="4"/>
      <c r="B15536" s="4"/>
    </row>
    <row r="15537" spans="1:2" x14ac:dyDescent="0.15">
      <c r="A15537" s="4"/>
      <c r="B15537" s="4"/>
    </row>
    <row r="15538" spans="1:2" x14ac:dyDescent="0.15">
      <c r="A15538" s="4"/>
      <c r="B15538" s="4"/>
    </row>
    <row r="15539" spans="1:2" x14ac:dyDescent="0.15">
      <c r="A15539" s="4"/>
      <c r="B15539" s="4"/>
    </row>
    <row r="15540" spans="1:2" x14ac:dyDescent="0.15">
      <c r="A15540" s="4"/>
      <c r="B15540" s="4"/>
    </row>
    <row r="15541" spans="1:2" x14ac:dyDescent="0.15">
      <c r="A15541" s="4"/>
      <c r="B15541" s="4"/>
    </row>
    <row r="15542" spans="1:2" x14ac:dyDescent="0.15">
      <c r="A15542" s="4"/>
      <c r="B15542" s="4"/>
    </row>
    <row r="15543" spans="1:2" x14ac:dyDescent="0.15">
      <c r="A15543" s="4"/>
      <c r="B15543" s="4"/>
    </row>
    <row r="15544" spans="1:2" x14ac:dyDescent="0.15">
      <c r="A15544" s="4"/>
      <c r="B15544" s="4"/>
    </row>
    <row r="15545" spans="1:2" x14ac:dyDescent="0.15">
      <c r="A15545" s="4"/>
      <c r="B15545" s="4"/>
    </row>
    <row r="15546" spans="1:2" x14ac:dyDescent="0.15">
      <c r="A15546" s="4"/>
      <c r="B15546" s="4"/>
    </row>
    <row r="15547" spans="1:2" x14ac:dyDescent="0.15">
      <c r="A15547" s="4"/>
      <c r="B15547" s="4"/>
    </row>
    <row r="15548" spans="1:2" x14ac:dyDescent="0.15">
      <c r="A15548" s="4"/>
      <c r="B15548" s="4"/>
    </row>
    <row r="15549" spans="1:2" x14ac:dyDescent="0.15">
      <c r="A15549" s="4"/>
      <c r="B15549" s="4"/>
    </row>
    <row r="15550" spans="1:2" x14ac:dyDescent="0.15">
      <c r="A15550" s="4"/>
      <c r="B15550" s="4"/>
    </row>
    <row r="15551" spans="1:2" x14ac:dyDescent="0.15">
      <c r="A15551" s="4"/>
      <c r="B15551" s="4"/>
    </row>
    <row r="15552" spans="1:2" x14ac:dyDescent="0.15">
      <c r="A15552" s="4"/>
      <c r="B15552" s="4"/>
    </row>
    <row r="15553" spans="1:2" x14ac:dyDescent="0.15">
      <c r="A15553" s="4"/>
      <c r="B15553" s="4"/>
    </row>
    <row r="15554" spans="1:2" x14ac:dyDescent="0.15">
      <c r="A15554" s="4"/>
      <c r="B15554" s="4"/>
    </row>
    <row r="15555" spans="1:2" x14ac:dyDescent="0.15">
      <c r="A15555" s="4"/>
      <c r="B15555" s="4"/>
    </row>
    <row r="15556" spans="1:2" x14ac:dyDescent="0.15">
      <c r="A15556" s="4"/>
      <c r="B15556" s="4"/>
    </row>
    <row r="15557" spans="1:2" x14ac:dyDescent="0.15">
      <c r="A15557" s="4"/>
      <c r="B15557" s="4"/>
    </row>
    <row r="15558" spans="1:2" x14ac:dyDescent="0.15">
      <c r="A15558" s="4"/>
      <c r="B15558" s="4"/>
    </row>
    <row r="15559" spans="1:2" x14ac:dyDescent="0.15">
      <c r="A15559" s="4"/>
      <c r="B15559" s="4"/>
    </row>
    <row r="15560" spans="1:2" x14ac:dyDescent="0.15">
      <c r="A15560" s="4"/>
      <c r="B15560" s="4"/>
    </row>
    <row r="15561" spans="1:2" x14ac:dyDescent="0.15">
      <c r="A15561" s="4"/>
      <c r="B15561" s="4"/>
    </row>
    <row r="15562" spans="1:2" x14ac:dyDescent="0.15">
      <c r="A15562" s="4"/>
      <c r="B15562" s="4"/>
    </row>
    <row r="15563" spans="1:2" x14ac:dyDescent="0.15">
      <c r="A15563" s="4"/>
      <c r="B15563" s="4"/>
    </row>
    <row r="15564" spans="1:2" x14ac:dyDescent="0.15">
      <c r="A15564" s="4"/>
      <c r="B15564" s="4"/>
    </row>
    <row r="15565" spans="1:2" x14ac:dyDescent="0.15">
      <c r="A15565" s="4"/>
      <c r="B15565" s="4"/>
    </row>
    <row r="15566" spans="1:2" x14ac:dyDescent="0.15">
      <c r="A15566" s="4"/>
      <c r="B15566" s="4"/>
    </row>
    <row r="15567" spans="1:2" x14ac:dyDescent="0.15">
      <c r="A15567" s="4"/>
      <c r="B15567" s="4"/>
    </row>
    <row r="15568" spans="1:2" x14ac:dyDescent="0.15">
      <c r="A15568" s="4"/>
      <c r="B15568" s="4"/>
    </row>
    <row r="15569" spans="1:2" x14ac:dyDescent="0.15">
      <c r="A15569" s="4"/>
      <c r="B15569" s="4"/>
    </row>
    <row r="15570" spans="1:2" x14ac:dyDescent="0.15">
      <c r="A15570" s="4"/>
      <c r="B15570" s="4"/>
    </row>
    <row r="15571" spans="1:2" x14ac:dyDescent="0.15">
      <c r="A15571" s="4"/>
      <c r="B15571" s="4"/>
    </row>
    <row r="15572" spans="1:2" x14ac:dyDescent="0.15">
      <c r="A15572" s="4"/>
      <c r="B15572" s="4"/>
    </row>
    <row r="15573" spans="1:2" x14ac:dyDescent="0.15">
      <c r="A15573" s="4"/>
      <c r="B15573" s="4"/>
    </row>
    <row r="15574" spans="1:2" x14ac:dyDescent="0.15">
      <c r="A15574" s="4"/>
      <c r="B15574" s="4"/>
    </row>
    <row r="15575" spans="1:2" x14ac:dyDescent="0.15">
      <c r="A15575" s="4"/>
      <c r="B15575" s="4"/>
    </row>
    <row r="15576" spans="1:2" x14ac:dyDescent="0.15">
      <c r="A15576" s="4"/>
      <c r="B15576" s="4"/>
    </row>
    <row r="15577" spans="1:2" x14ac:dyDescent="0.15">
      <c r="A15577" s="4"/>
      <c r="B15577" s="4"/>
    </row>
    <row r="15578" spans="1:2" x14ac:dyDescent="0.15">
      <c r="A15578" s="4"/>
      <c r="B15578" s="4"/>
    </row>
    <row r="15579" spans="1:2" x14ac:dyDescent="0.15">
      <c r="A15579" s="4"/>
      <c r="B15579" s="4"/>
    </row>
    <row r="15580" spans="1:2" x14ac:dyDescent="0.15">
      <c r="A15580" s="4"/>
      <c r="B15580" s="4"/>
    </row>
    <row r="15581" spans="1:2" x14ac:dyDescent="0.15">
      <c r="A15581" s="4"/>
      <c r="B15581" s="4"/>
    </row>
    <row r="15582" spans="1:2" x14ac:dyDescent="0.15">
      <c r="A15582" s="4"/>
      <c r="B15582" s="4"/>
    </row>
    <row r="15583" spans="1:2" x14ac:dyDescent="0.15">
      <c r="A15583" s="4"/>
      <c r="B15583" s="4"/>
    </row>
    <row r="15584" spans="1:2" x14ac:dyDescent="0.15">
      <c r="A15584" s="4"/>
      <c r="B15584" s="4"/>
    </row>
    <row r="15585" spans="1:2" x14ac:dyDescent="0.15">
      <c r="A15585" s="4"/>
      <c r="B15585" s="4"/>
    </row>
    <row r="15586" spans="1:2" x14ac:dyDescent="0.15">
      <c r="A15586" s="4"/>
      <c r="B15586" s="4"/>
    </row>
    <row r="15587" spans="1:2" x14ac:dyDescent="0.15">
      <c r="A15587" s="4"/>
      <c r="B15587" s="4"/>
    </row>
    <row r="15588" spans="1:2" x14ac:dyDescent="0.15">
      <c r="A15588" s="4"/>
      <c r="B15588" s="4"/>
    </row>
    <row r="15589" spans="1:2" x14ac:dyDescent="0.15">
      <c r="A15589" s="4"/>
      <c r="B15589" s="4"/>
    </row>
    <row r="15590" spans="1:2" x14ac:dyDescent="0.15">
      <c r="A15590" s="4"/>
      <c r="B15590" s="4"/>
    </row>
    <row r="15591" spans="1:2" x14ac:dyDescent="0.15">
      <c r="A15591" s="4"/>
      <c r="B15591" s="4"/>
    </row>
    <row r="15592" spans="1:2" x14ac:dyDescent="0.15">
      <c r="A15592" s="4"/>
      <c r="B15592" s="4"/>
    </row>
    <row r="15593" spans="1:2" x14ac:dyDescent="0.15">
      <c r="A15593" s="4"/>
      <c r="B15593" s="4"/>
    </row>
    <row r="15594" spans="1:2" x14ac:dyDescent="0.15">
      <c r="A15594" s="4"/>
      <c r="B15594" s="4"/>
    </row>
    <row r="15595" spans="1:2" x14ac:dyDescent="0.15">
      <c r="A15595" s="4"/>
      <c r="B15595" s="4"/>
    </row>
    <row r="15596" spans="1:2" x14ac:dyDescent="0.15">
      <c r="A15596" s="4"/>
      <c r="B15596" s="4"/>
    </row>
    <row r="15597" spans="1:2" x14ac:dyDescent="0.15">
      <c r="A15597" s="4"/>
      <c r="B15597" s="4"/>
    </row>
    <row r="15598" spans="1:2" x14ac:dyDescent="0.15">
      <c r="A15598" s="4"/>
      <c r="B15598" s="4"/>
    </row>
    <row r="15599" spans="1:2" x14ac:dyDescent="0.15">
      <c r="A15599" s="4"/>
      <c r="B15599" s="4"/>
    </row>
    <row r="15600" spans="1:2" x14ac:dyDescent="0.15">
      <c r="A15600" s="4"/>
      <c r="B15600" s="4"/>
    </row>
    <row r="15601" spans="1:2" x14ac:dyDescent="0.15">
      <c r="A15601" s="4"/>
      <c r="B15601" s="4"/>
    </row>
    <row r="15602" spans="1:2" x14ac:dyDescent="0.15">
      <c r="A15602" s="4"/>
      <c r="B15602" s="4"/>
    </row>
    <row r="15603" spans="1:2" x14ac:dyDescent="0.15">
      <c r="A15603" s="4"/>
      <c r="B15603" s="4"/>
    </row>
    <row r="15604" spans="1:2" x14ac:dyDescent="0.15">
      <c r="A15604" s="4"/>
      <c r="B15604" s="4"/>
    </row>
    <row r="15605" spans="1:2" x14ac:dyDescent="0.15">
      <c r="A15605" s="4"/>
      <c r="B15605" s="4"/>
    </row>
    <row r="15606" spans="1:2" x14ac:dyDescent="0.15">
      <c r="A15606" s="4"/>
      <c r="B15606" s="4"/>
    </row>
    <row r="15607" spans="1:2" x14ac:dyDescent="0.15">
      <c r="A15607" s="4"/>
      <c r="B15607" s="4"/>
    </row>
    <row r="15608" spans="1:2" x14ac:dyDescent="0.15">
      <c r="A15608" s="4"/>
      <c r="B15608" s="4"/>
    </row>
    <row r="15609" spans="1:2" x14ac:dyDescent="0.15">
      <c r="A15609" s="4"/>
      <c r="B15609" s="4"/>
    </row>
    <row r="15610" spans="1:2" x14ac:dyDescent="0.15">
      <c r="A15610" s="4"/>
      <c r="B15610" s="4"/>
    </row>
    <row r="15611" spans="1:2" x14ac:dyDescent="0.15">
      <c r="A15611" s="4"/>
      <c r="B15611" s="4"/>
    </row>
    <row r="15612" spans="1:2" x14ac:dyDescent="0.15">
      <c r="A15612" s="4"/>
      <c r="B15612" s="4"/>
    </row>
    <row r="15613" spans="1:2" x14ac:dyDescent="0.15">
      <c r="A15613" s="4"/>
      <c r="B15613" s="4"/>
    </row>
    <row r="15614" spans="1:2" x14ac:dyDescent="0.15">
      <c r="A15614" s="4"/>
      <c r="B15614" s="4"/>
    </row>
    <row r="15615" spans="1:2" x14ac:dyDescent="0.15">
      <c r="A15615" s="4"/>
      <c r="B15615" s="4"/>
    </row>
    <row r="15616" spans="1:2" x14ac:dyDescent="0.15">
      <c r="A15616" s="4"/>
      <c r="B15616" s="4"/>
    </row>
    <row r="15617" spans="1:2" x14ac:dyDescent="0.15">
      <c r="A15617" s="4"/>
      <c r="B15617" s="4"/>
    </row>
    <row r="15618" spans="1:2" x14ac:dyDescent="0.15">
      <c r="A15618" s="4"/>
      <c r="B15618" s="4"/>
    </row>
    <row r="15619" spans="1:2" x14ac:dyDescent="0.15">
      <c r="A15619" s="4"/>
      <c r="B15619" s="4"/>
    </row>
    <row r="15620" spans="1:2" x14ac:dyDescent="0.15">
      <c r="A15620" s="4"/>
      <c r="B15620" s="4"/>
    </row>
    <row r="15621" spans="1:2" x14ac:dyDescent="0.15">
      <c r="A15621" s="4"/>
      <c r="B15621" s="4"/>
    </row>
    <row r="15622" spans="1:2" x14ac:dyDescent="0.15">
      <c r="A15622" s="4"/>
      <c r="B15622" s="4"/>
    </row>
    <row r="15623" spans="1:2" x14ac:dyDescent="0.15">
      <c r="A15623" s="4"/>
      <c r="B15623" s="4"/>
    </row>
    <row r="15624" spans="1:2" x14ac:dyDescent="0.15">
      <c r="A15624" s="4"/>
      <c r="B15624" s="4"/>
    </row>
    <row r="15625" spans="1:2" x14ac:dyDescent="0.15">
      <c r="A15625" s="4"/>
      <c r="B15625" s="4"/>
    </row>
    <row r="15626" spans="1:2" x14ac:dyDescent="0.15">
      <c r="A15626" s="4"/>
      <c r="B15626" s="4"/>
    </row>
    <row r="15627" spans="1:2" x14ac:dyDescent="0.15">
      <c r="A15627" s="4"/>
      <c r="B15627" s="4"/>
    </row>
    <row r="15628" spans="1:2" x14ac:dyDescent="0.15">
      <c r="A15628" s="4"/>
      <c r="B15628" s="4"/>
    </row>
    <row r="15629" spans="1:2" x14ac:dyDescent="0.15">
      <c r="A15629" s="4"/>
      <c r="B15629" s="4"/>
    </row>
    <row r="15630" spans="1:2" x14ac:dyDescent="0.15">
      <c r="A15630" s="4"/>
      <c r="B15630" s="4"/>
    </row>
    <row r="15631" spans="1:2" x14ac:dyDescent="0.15">
      <c r="A15631" s="4"/>
      <c r="B15631" s="4"/>
    </row>
    <row r="15632" spans="1:2" x14ac:dyDescent="0.15">
      <c r="A15632" s="4"/>
      <c r="B15632" s="4"/>
    </row>
    <row r="15633" spans="1:2" x14ac:dyDescent="0.15">
      <c r="A15633" s="4"/>
      <c r="B15633" s="4"/>
    </row>
    <row r="15634" spans="1:2" x14ac:dyDescent="0.15">
      <c r="A15634" s="4"/>
      <c r="B15634" s="4"/>
    </row>
    <row r="15635" spans="1:2" x14ac:dyDescent="0.15">
      <c r="A15635" s="4"/>
      <c r="B15635" s="4"/>
    </row>
    <row r="15636" spans="1:2" x14ac:dyDescent="0.15">
      <c r="A15636" s="4"/>
      <c r="B15636" s="4"/>
    </row>
    <row r="15637" spans="1:2" x14ac:dyDescent="0.15">
      <c r="A15637" s="4"/>
      <c r="B15637" s="4"/>
    </row>
    <row r="15638" spans="1:2" x14ac:dyDescent="0.15">
      <c r="A15638" s="4"/>
      <c r="B15638" s="4"/>
    </row>
    <row r="15639" spans="1:2" x14ac:dyDescent="0.15">
      <c r="A15639" s="4"/>
      <c r="B15639" s="4"/>
    </row>
    <row r="15640" spans="1:2" x14ac:dyDescent="0.15">
      <c r="A15640" s="4"/>
      <c r="B15640" s="4"/>
    </row>
    <row r="15641" spans="1:2" x14ac:dyDescent="0.15">
      <c r="A15641" s="4"/>
      <c r="B15641" s="4"/>
    </row>
    <row r="15642" spans="1:2" x14ac:dyDescent="0.15">
      <c r="A15642" s="4"/>
      <c r="B15642" s="4"/>
    </row>
    <row r="15643" spans="1:2" x14ac:dyDescent="0.15">
      <c r="A15643" s="4"/>
      <c r="B15643" s="4"/>
    </row>
    <row r="15644" spans="1:2" x14ac:dyDescent="0.15">
      <c r="A15644" s="4"/>
      <c r="B15644" s="4"/>
    </row>
    <row r="15645" spans="1:2" x14ac:dyDescent="0.15">
      <c r="A15645" s="4"/>
      <c r="B15645" s="4"/>
    </row>
    <row r="15646" spans="1:2" x14ac:dyDescent="0.15">
      <c r="A15646" s="4"/>
      <c r="B15646" s="4"/>
    </row>
    <row r="15647" spans="1:2" x14ac:dyDescent="0.15">
      <c r="A15647" s="4"/>
      <c r="B15647" s="4"/>
    </row>
    <row r="15648" spans="1:2" x14ac:dyDescent="0.15">
      <c r="A15648" s="4"/>
      <c r="B15648" s="4"/>
    </row>
    <row r="15649" spans="1:2" x14ac:dyDescent="0.15">
      <c r="A15649" s="4"/>
      <c r="B15649" s="4"/>
    </row>
    <row r="15650" spans="1:2" x14ac:dyDescent="0.15">
      <c r="A15650" s="4"/>
      <c r="B15650" s="4"/>
    </row>
    <row r="15651" spans="1:2" x14ac:dyDescent="0.15">
      <c r="A15651" s="4"/>
      <c r="B15651" s="4"/>
    </row>
    <row r="15652" spans="1:2" x14ac:dyDescent="0.15">
      <c r="A15652" s="4"/>
      <c r="B15652" s="4"/>
    </row>
    <row r="15653" spans="1:2" x14ac:dyDescent="0.15">
      <c r="A15653" s="4"/>
      <c r="B15653" s="4"/>
    </row>
    <row r="15654" spans="1:2" x14ac:dyDescent="0.15">
      <c r="A15654" s="4"/>
      <c r="B15654" s="4"/>
    </row>
    <row r="15655" spans="1:2" x14ac:dyDescent="0.15">
      <c r="A15655" s="4"/>
      <c r="B15655" s="4"/>
    </row>
    <row r="15656" spans="1:2" x14ac:dyDescent="0.15">
      <c r="A15656" s="4"/>
      <c r="B15656" s="4"/>
    </row>
    <row r="15657" spans="1:2" x14ac:dyDescent="0.15">
      <c r="A15657" s="4"/>
      <c r="B15657" s="4"/>
    </row>
    <row r="15658" spans="1:2" x14ac:dyDescent="0.15">
      <c r="A15658" s="4"/>
      <c r="B15658" s="4"/>
    </row>
    <row r="15659" spans="1:2" x14ac:dyDescent="0.15">
      <c r="A15659" s="4"/>
      <c r="B15659" s="4"/>
    </row>
    <row r="15660" spans="1:2" x14ac:dyDescent="0.15">
      <c r="A15660" s="4"/>
      <c r="B15660" s="4"/>
    </row>
    <row r="15661" spans="1:2" x14ac:dyDescent="0.15">
      <c r="A15661" s="4"/>
      <c r="B15661" s="4"/>
    </row>
    <row r="15662" spans="1:2" x14ac:dyDescent="0.15">
      <c r="A15662" s="4"/>
      <c r="B15662" s="4"/>
    </row>
    <row r="15663" spans="1:2" x14ac:dyDescent="0.15">
      <c r="A15663" s="4"/>
      <c r="B15663" s="4"/>
    </row>
    <row r="15664" spans="1:2" x14ac:dyDescent="0.15">
      <c r="A15664" s="4"/>
      <c r="B15664" s="4"/>
    </row>
    <row r="15665" spans="1:2" x14ac:dyDescent="0.15">
      <c r="A15665" s="4"/>
      <c r="B15665" s="4"/>
    </row>
    <row r="15666" spans="1:2" x14ac:dyDescent="0.15">
      <c r="A15666" s="4"/>
      <c r="B15666" s="4"/>
    </row>
    <row r="15667" spans="1:2" x14ac:dyDescent="0.15">
      <c r="A15667" s="4"/>
      <c r="B15667" s="4"/>
    </row>
    <row r="15668" spans="1:2" x14ac:dyDescent="0.15">
      <c r="A15668" s="4"/>
      <c r="B15668" s="4"/>
    </row>
    <row r="15669" spans="1:2" x14ac:dyDescent="0.15">
      <c r="A15669" s="4"/>
      <c r="B15669" s="4"/>
    </row>
    <row r="15670" spans="1:2" x14ac:dyDescent="0.15">
      <c r="A15670" s="4"/>
      <c r="B15670" s="4"/>
    </row>
    <row r="15671" spans="1:2" x14ac:dyDescent="0.15">
      <c r="A15671" s="4"/>
      <c r="B15671" s="4"/>
    </row>
    <row r="15672" spans="1:2" x14ac:dyDescent="0.15">
      <c r="A15672" s="4"/>
      <c r="B15672" s="4"/>
    </row>
    <row r="15673" spans="1:2" x14ac:dyDescent="0.15">
      <c r="A15673" s="4"/>
      <c r="B15673" s="4"/>
    </row>
    <row r="15674" spans="1:2" x14ac:dyDescent="0.15">
      <c r="A15674" s="4"/>
      <c r="B15674" s="4"/>
    </row>
    <row r="15675" spans="1:2" x14ac:dyDescent="0.15">
      <c r="A15675" s="4"/>
      <c r="B15675" s="4"/>
    </row>
    <row r="15676" spans="1:2" x14ac:dyDescent="0.15">
      <c r="A15676" s="4"/>
      <c r="B15676" s="4"/>
    </row>
    <row r="15677" spans="1:2" x14ac:dyDescent="0.15">
      <c r="A15677" s="4"/>
      <c r="B15677" s="4"/>
    </row>
    <row r="15678" spans="1:2" x14ac:dyDescent="0.15">
      <c r="A15678" s="4"/>
      <c r="B15678" s="4"/>
    </row>
    <row r="15679" spans="1:2" x14ac:dyDescent="0.15">
      <c r="A15679" s="4"/>
      <c r="B15679" s="4"/>
    </row>
    <row r="15680" spans="1:2" x14ac:dyDescent="0.15">
      <c r="A15680" s="4"/>
      <c r="B15680" s="4"/>
    </row>
    <row r="15681" spans="1:2" x14ac:dyDescent="0.15">
      <c r="A15681" s="4"/>
      <c r="B15681" s="4"/>
    </row>
    <row r="15682" spans="1:2" x14ac:dyDescent="0.15">
      <c r="A15682" s="4"/>
      <c r="B15682" s="4"/>
    </row>
    <row r="15683" spans="1:2" x14ac:dyDescent="0.15">
      <c r="A15683" s="4"/>
      <c r="B15683" s="4"/>
    </row>
    <row r="15684" spans="1:2" x14ac:dyDescent="0.15">
      <c r="A15684" s="4"/>
      <c r="B15684" s="4"/>
    </row>
    <row r="15685" spans="1:2" x14ac:dyDescent="0.15">
      <c r="A15685" s="4"/>
      <c r="B15685" s="4"/>
    </row>
    <row r="15686" spans="1:2" x14ac:dyDescent="0.15">
      <c r="A15686" s="4"/>
      <c r="B15686" s="4"/>
    </row>
    <row r="15687" spans="1:2" x14ac:dyDescent="0.15">
      <c r="A15687" s="4"/>
      <c r="B15687" s="4"/>
    </row>
    <row r="15688" spans="1:2" x14ac:dyDescent="0.15">
      <c r="A15688" s="4"/>
      <c r="B15688" s="4"/>
    </row>
    <row r="15689" spans="1:2" x14ac:dyDescent="0.15">
      <c r="A15689" s="4"/>
      <c r="B15689" s="4"/>
    </row>
    <row r="15690" spans="1:2" x14ac:dyDescent="0.15">
      <c r="A15690" s="4"/>
      <c r="B15690" s="4"/>
    </row>
    <row r="15691" spans="1:2" x14ac:dyDescent="0.15">
      <c r="A15691" s="4"/>
      <c r="B15691" s="4"/>
    </row>
    <row r="15692" spans="1:2" x14ac:dyDescent="0.15">
      <c r="A15692" s="4"/>
      <c r="B15692" s="4"/>
    </row>
    <row r="15693" spans="1:2" x14ac:dyDescent="0.15">
      <c r="A15693" s="4"/>
      <c r="B15693" s="4"/>
    </row>
    <row r="15694" spans="1:2" x14ac:dyDescent="0.15">
      <c r="A15694" s="4"/>
      <c r="B15694" s="4"/>
    </row>
    <row r="15695" spans="1:2" x14ac:dyDescent="0.15">
      <c r="A15695" s="4"/>
      <c r="B15695" s="4"/>
    </row>
    <row r="15696" spans="1:2" x14ac:dyDescent="0.15">
      <c r="A15696" s="4"/>
      <c r="B15696" s="4"/>
    </row>
    <row r="15697" spans="1:2" x14ac:dyDescent="0.15">
      <c r="A15697" s="4"/>
      <c r="B15697" s="4"/>
    </row>
    <row r="15698" spans="1:2" x14ac:dyDescent="0.15">
      <c r="A15698" s="4"/>
      <c r="B15698" s="4"/>
    </row>
    <row r="15699" spans="1:2" x14ac:dyDescent="0.15">
      <c r="A15699" s="4"/>
      <c r="B15699" s="4"/>
    </row>
    <row r="15700" spans="1:2" x14ac:dyDescent="0.15">
      <c r="A15700" s="4"/>
      <c r="B15700" s="4"/>
    </row>
    <row r="15701" spans="1:2" x14ac:dyDescent="0.15">
      <c r="A15701" s="4"/>
      <c r="B15701" s="4"/>
    </row>
    <row r="15702" spans="1:2" x14ac:dyDescent="0.15">
      <c r="A15702" s="4"/>
      <c r="B15702" s="4"/>
    </row>
    <row r="15703" spans="1:2" x14ac:dyDescent="0.15">
      <c r="A15703" s="4"/>
      <c r="B15703" s="4"/>
    </row>
    <row r="15704" spans="1:2" x14ac:dyDescent="0.15">
      <c r="A15704" s="4"/>
      <c r="B15704" s="4"/>
    </row>
    <row r="15705" spans="1:2" x14ac:dyDescent="0.15">
      <c r="A15705" s="4"/>
      <c r="B15705" s="4"/>
    </row>
    <row r="15706" spans="1:2" x14ac:dyDescent="0.15">
      <c r="A15706" s="4"/>
      <c r="B15706" s="4"/>
    </row>
    <row r="15707" spans="1:2" x14ac:dyDescent="0.15">
      <c r="A15707" s="4"/>
      <c r="B15707" s="4"/>
    </row>
    <row r="15708" spans="1:2" x14ac:dyDescent="0.15">
      <c r="A15708" s="4"/>
      <c r="B15708" s="4"/>
    </row>
    <row r="15709" spans="1:2" x14ac:dyDescent="0.15">
      <c r="A15709" s="4"/>
      <c r="B15709" s="4"/>
    </row>
    <row r="15710" spans="1:2" x14ac:dyDescent="0.15">
      <c r="A15710" s="4"/>
      <c r="B15710" s="4"/>
    </row>
    <row r="15711" spans="1:2" x14ac:dyDescent="0.15">
      <c r="A15711" s="4"/>
      <c r="B15711" s="4"/>
    </row>
    <row r="15712" spans="1:2" x14ac:dyDescent="0.15">
      <c r="A15712" s="4"/>
      <c r="B15712" s="4"/>
    </row>
    <row r="15713" spans="1:2" x14ac:dyDescent="0.15">
      <c r="A15713" s="4"/>
      <c r="B15713" s="4"/>
    </row>
    <row r="15714" spans="1:2" x14ac:dyDescent="0.15">
      <c r="A15714" s="4"/>
      <c r="B15714" s="4"/>
    </row>
    <row r="15715" spans="1:2" x14ac:dyDescent="0.15">
      <c r="A15715" s="4"/>
      <c r="B15715" s="4"/>
    </row>
    <row r="15716" spans="1:2" x14ac:dyDescent="0.15">
      <c r="A15716" s="4"/>
      <c r="B15716" s="4"/>
    </row>
    <row r="15717" spans="1:2" x14ac:dyDescent="0.15">
      <c r="A15717" s="4"/>
      <c r="B15717" s="4"/>
    </row>
    <row r="15718" spans="1:2" x14ac:dyDescent="0.15">
      <c r="A15718" s="4"/>
      <c r="B15718" s="4"/>
    </row>
    <row r="15719" spans="1:2" x14ac:dyDescent="0.15">
      <c r="A15719" s="4"/>
      <c r="B15719" s="4"/>
    </row>
    <row r="15720" spans="1:2" x14ac:dyDescent="0.15">
      <c r="A15720" s="4"/>
      <c r="B15720" s="4"/>
    </row>
    <row r="15721" spans="1:2" x14ac:dyDescent="0.15">
      <c r="A15721" s="4"/>
      <c r="B15721" s="4"/>
    </row>
    <row r="15722" spans="1:2" x14ac:dyDescent="0.15">
      <c r="A15722" s="4"/>
      <c r="B15722" s="4"/>
    </row>
    <row r="15723" spans="1:2" x14ac:dyDescent="0.15">
      <c r="A15723" s="4"/>
      <c r="B15723" s="4"/>
    </row>
    <row r="15724" spans="1:2" x14ac:dyDescent="0.15">
      <c r="A15724" s="4"/>
      <c r="B15724" s="4"/>
    </row>
    <row r="15725" spans="1:2" x14ac:dyDescent="0.15">
      <c r="A15725" s="4"/>
      <c r="B15725" s="4"/>
    </row>
    <row r="15726" spans="1:2" x14ac:dyDescent="0.15">
      <c r="A15726" s="4"/>
      <c r="B15726" s="4"/>
    </row>
    <row r="15727" spans="1:2" x14ac:dyDescent="0.15">
      <c r="A15727" s="4"/>
      <c r="B15727" s="4"/>
    </row>
    <row r="15728" spans="1:2" x14ac:dyDescent="0.15">
      <c r="A15728" s="4"/>
      <c r="B15728" s="4"/>
    </row>
    <row r="15729" spans="1:2" x14ac:dyDescent="0.15">
      <c r="A15729" s="4"/>
      <c r="B15729" s="4"/>
    </row>
    <row r="15730" spans="1:2" x14ac:dyDescent="0.15">
      <c r="A15730" s="4"/>
      <c r="B15730" s="4"/>
    </row>
    <row r="15731" spans="1:2" x14ac:dyDescent="0.15">
      <c r="A15731" s="4"/>
      <c r="B15731" s="4"/>
    </row>
    <row r="15732" spans="1:2" x14ac:dyDescent="0.15">
      <c r="A15732" s="4"/>
      <c r="B15732" s="4"/>
    </row>
    <row r="15733" spans="1:2" x14ac:dyDescent="0.15">
      <c r="A15733" s="4"/>
      <c r="B15733" s="4"/>
    </row>
    <row r="15734" spans="1:2" x14ac:dyDescent="0.15">
      <c r="A15734" s="4"/>
      <c r="B15734" s="4"/>
    </row>
    <row r="15735" spans="1:2" x14ac:dyDescent="0.15">
      <c r="A15735" s="4"/>
      <c r="B15735" s="4"/>
    </row>
    <row r="15736" spans="1:2" x14ac:dyDescent="0.15">
      <c r="A15736" s="4"/>
      <c r="B15736" s="4"/>
    </row>
    <row r="15737" spans="1:2" x14ac:dyDescent="0.15">
      <c r="A15737" s="4"/>
      <c r="B15737" s="4"/>
    </row>
    <row r="15738" spans="1:2" x14ac:dyDescent="0.15">
      <c r="A15738" s="4"/>
      <c r="B15738" s="4"/>
    </row>
    <row r="15739" spans="1:2" x14ac:dyDescent="0.15">
      <c r="A15739" s="4"/>
      <c r="B15739" s="4"/>
    </row>
    <row r="15740" spans="1:2" x14ac:dyDescent="0.15">
      <c r="A15740" s="4"/>
      <c r="B15740" s="4"/>
    </row>
    <row r="15741" spans="1:2" x14ac:dyDescent="0.15">
      <c r="A15741" s="4"/>
      <c r="B15741" s="4"/>
    </row>
    <row r="15742" spans="1:2" x14ac:dyDescent="0.15">
      <c r="A15742" s="4"/>
      <c r="B15742" s="4"/>
    </row>
    <row r="15743" spans="1:2" x14ac:dyDescent="0.15">
      <c r="A15743" s="4"/>
      <c r="B15743" s="4"/>
    </row>
    <row r="15744" spans="1:2" x14ac:dyDescent="0.15">
      <c r="A15744" s="4"/>
      <c r="B15744" s="4"/>
    </row>
    <row r="15745" spans="1:2" x14ac:dyDescent="0.15">
      <c r="A15745" s="4"/>
      <c r="B15745" s="4"/>
    </row>
    <row r="15746" spans="1:2" x14ac:dyDescent="0.15">
      <c r="A15746" s="4"/>
      <c r="B15746" s="4"/>
    </row>
    <row r="15747" spans="1:2" x14ac:dyDescent="0.15">
      <c r="A15747" s="4"/>
      <c r="B15747" s="4"/>
    </row>
    <row r="15748" spans="1:2" x14ac:dyDescent="0.15">
      <c r="A15748" s="4"/>
      <c r="B15748" s="4"/>
    </row>
    <row r="15749" spans="1:2" x14ac:dyDescent="0.15">
      <c r="A15749" s="4"/>
      <c r="B15749" s="4"/>
    </row>
    <row r="15750" spans="1:2" x14ac:dyDescent="0.15">
      <c r="A15750" s="4"/>
      <c r="B15750" s="4"/>
    </row>
    <row r="15751" spans="1:2" x14ac:dyDescent="0.15">
      <c r="A15751" s="4"/>
      <c r="B15751" s="4"/>
    </row>
    <row r="15752" spans="1:2" x14ac:dyDescent="0.15">
      <c r="A15752" s="4"/>
      <c r="B15752" s="4"/>
    </row>
    <row r="15753" spans="1:2" x14ac:dyDescent="0.15">
      <c r="A15753" s="4"/>
      <c r="B15753" s="4"/>
    </row>
    <row r="15754" spans="1:2" x14ac:dyDescent="0.15">
      <c r="A15754" s="4"/>
      <c r="B15754" s="4"/>
    </row>
    <row r="15755" spans="1:2" x14ac:dyDescent="0.15">
      <c r="A15755" s="4"/>
      <c r="B15755" s="4"/>
    </row>
    <row r="15756" spans="1:2" x14ac:dyDescent="0.15">
      <c r="A15756" s="4"/>
      <c r="B15756" s="4"/>
    </row>
    <row r="15757" spans="1:2" x14ac:dyDescent="0.15">
      <c r="A15757" s="4"/>
      <c r="B15757" s="4"/>
    </row>
    <row r="15758" spans="1:2" x14ac:dyDescent="0.15">
      <c r="A15758" s="4"/>
      <c r="B15758" s="4"/>
    </row>
    <row r="15759" spans="1:2" x14ac:dyDescent="0.15">
      <c r="A15759" s="4"/>
      <c r="B15759" s="4"/>
    </row>
    <row r="15760" spans="1:2" x14ac:dyDescent="0.15">
      <c r="A15760" s="4"/>
      <c r="B15760" s="4"/>
    </row>
    <row r="15761" spans="1:2" x14ac:dyDescent="0.15">
      <c r="A15761" s="4"/>
      <c r="B15761" s="4"/>
    </row>
    <row r="15762" spans="1:2" x14ac:dyDescent="0.15">
      <c r="A15762" s="4"/>
      <c r="B15762" s="4"/>
    </row>
    <row r="15763" spans="1:2" x14ac:dyDescent="0.15">
      <c r="A15763" s="4"/>
      <c r="B15763" s="4"/>
    </row>
    <row r="15764" spans="1:2" x14ac:dyDescent="0.15">
      <c r="A15764" s="4"/>
      <c r="B15764" s="4"/>
    </row>
    <row r="15765" spans="1:2" x14ac:dyDescent="0.15">
      <c r="A15765" s="4"/>
      <c r="B15765" s="4"/>
    </row>
    <row r="15766" spans="1:2" x14ac:dyDescent="0.15">
      <c r="A15766" s="4"/>
      <c r="B15766" s="4"/>
    </row>
    <row r="15767" spans="1:2" x14ac:dyDescent="0.15">
      <c r="A15767" s="4"/>
      <c r="B15767" s="4"/>
    </row>
    <row r="15768" spans="1:2" x14ac:dyDescent="0.15">
      <c r="A15768" s="4"/>
      <c r="B15768" s="4"/>
    </row>
    <row r="15769" spans="1:2" x14ac:dyDescent="0.15">
      <c r="A15769" s="4"/>
      <c r="B15769" s="4"/>
    </row>
    <row r="15770" spans="1:2" x14ac:dyDescent="0.15">
      <c r="A15770" s="4"/>
      <c r="B15770" s="4"/>
    </row>
    <row r="15771" spans="1:2" x14ac:dyDescent="0.15">
      <c r="A15771" s="4"/>
      <c r="B15771" s="4"/>
    </row>
    <row r="15772" spans="1:2" x14ac:dyDescent="0.15">
      <c r="A15772" s="4"/>
      <c r="B15772" s="4"/>
    </row>
    <row r="15773" spans="1:2" x14ac:dyDescent="0.15">
      <c r="A15773" s="4"/>
      <c r="B15773" s="4"/>
    </row>
    <row r="15774" spans="1:2" x14ac:dyDescent="0.15">
      <c r="A15774" s="4"/>
      <c r="B15774" s="4"/>
    </row>
    <row r="15775" spans="1:2" x14ac:dyDescent="0.15">
      <c r="A15775" s="4"/>
      <c r="B15775" s="4"/>
    </row>
    <row r="15776" spans="1:2" x14ac:dyDescent="0.15">
      <c r="A15776" s="4"/>
      <c r="B15776" s="4"/>
    </row>
    <row r="15777" spans="1:2" x14ac:dyDescent="0.15">
      <c r="A15777" s="4"/>
      <c r="B15777" s="4"/>
    </row>
    <row r="15778" spans="1:2" x14ac:dyDescent="0.15">
      <c r="A15778" s="4"/>
      <c r="B15778" s="4"/>
    </row>
    <row r="15779" spans="1:2" x14ac:dyDescent="0.15">
      <c r="A15779" s="4"/>
      <c r="B15779" s="4"/>
    </row>
    <row r="15780" spans="1:2" x14ac:dyDescent="0.15">
      <c r="A15780" s="4"/>
      <c r="B15780" s="4"/>
    </row>
    <row r="15781" spans="1:2" x14ac:dyDescent="0.15">
      <c r="A15781" s="4"/>
      <c r="B15781" s="4"/>
    </row>
    <row r="15782" spans="1:2" x14ac:dyDescent="0.15">
      <c r="A15782" s="4"/>
      <c r="B15782" s="4"/>
    </row>
    <row r="15783" spans="1:2" x14ac:dyDescent="0.15">
      <c r="A15783" s="4"/>
      <c r="B15783" s="4"/>
    </row>
    <row r="15784" spans="1:2" x14ac:dyDescent="0.15">
      <c r="A15784" s="4"/>
      <c r="B15784" s="4"/>
    </row>
    <row r="15785" spans="1:2" x14ac:dyDescent="0.15">
      <c r="A15785" s="4"/>
      <c r="B15785" s="4"/>
    </row>
    <row r="15786" spans="1:2" x14ac:dyDescent="0.15">
      <c r="A15786" s="4"/>
      <c r="B15786" s="4"/>
    </row>
    <row r="15787" spans="1:2" x14ac:dyDescent="0.15">
      <c r="A15787" s="4"/>
      <c r="B15787" s="4"/>
    </row>
    <row r="15788" spans="1:2" x14ac:dyDescent="0.15">
      <c r="A15788" s="4"/>
      <c r="B15788" s="4"/>
    </row>
    <row r="15789" spans="1:2" x14ac:dyDescent="0.15">
      <c r="A15789" s="4"/>
      <c r="B15789" s="4"/>
    </row>
    <row r="15790" spans="1:2" x14ac:dyDescent="0.15">
      <c r="A15790" s="4"/>
      <c r="B15790" s="4"/>
    </row>
    <row r="15791" spans="1:2" x14ac:dyDescent="0.15">
      <c r="A15791" s="4"/>
      <c r="B15791" s="4"/>
    </row>
    <row r="15792" spans="1:2" x14ac:dyDescent="0.15">
      <c r="A15792" s="4"/>
      <c r="B15792" s="4"/>
    </row>
    <row r="15793" spans="1:2" x14ac:dyDescent="0.15">
      <c r="A15793" s="4"/>
      <c r="B15793" s="4"/>
    </row>
    <row r="15794" spans="1:2" x14ac:dyDescent="0.15">
      <c r="A15794" s="4"/>
      <c r="B15794" s="4"/>
    </row>
    <row r="15795" spans="1:2" x14ac:dyDescent="0.15">
      <c r="A15795" s="4"/>
      <c r="B15795" s="4"/>
    </row>
    <row r="15796" spans="1:2" x14ac:dyDescent="0.15">
      <c r="A15796" s="4"/>
      <c r="B15796" s="4"/>
    </row>
    <row r="15797" spans="1:2" x14ac:dyDescent="0.15">
      <c r="A15797" s="4"/>
      <c r="B15797" s="4"/>
    </row>
    <row r="15798" spans="1:2" x14ac:dyDescent="0.15">
      <c r="A15798" s="4"/>
      <c r="B15798" s="4"/>
    </row>
    <row r="15799" spans="1:2" x14ac:dyDescent="0.15">
      <c r="A15799" s="4"/>
      <c r="B15799" s="4"/>
    </row>
    <row r="15800" spans="1:2" x14ac:dyDescent="0.15">
      <c r="A15800" s="4"/>
      <c r="B15800" s="4"/>
    </row>
    <row r="15801" spans="1:2" x14ac:dyDescent="0.15">
      <c r="A15801" s="4"/>
      <c r="B15801" s="4"/>
    </row>
    <row r="15802" spans="1:2" x14ac:dyDescent="0.15">
      <c r="A15802" s="4"/>
      <c r="B15802" s="4"/>
    </row>
    <row r="15803" spans="1:2" x14ac:dyDescent="0.15">
      <c r="A15803" s="4"/>
      <c r="B15803" s="4"/>
    </row>
    <row r="15804" spans="1:2" x14ac:dyDescent="0.15">
      <c r="A15804" s="4"/>
      <c r="B15804" s="4"/>
    </row>
    <row r="15805" spans="1:2" x14ac:dyDescent="0.15">
      <c r="A15805" s="4"/>
      <c r="B15805" s="4"/>
    </row>
    <row r="15806" spans="1:2" x14ac:dyDescent="0.15">
      <c r="A15806" s="4"/>
      <c r="B15806" s="4"/>
    </row>
    <row r="15807" spans="1:2" x14ac:dyDescent="0.15">
      <c r="A15807" s="4"/>
      <c r="B15807" s="4"/>
    </row>
    <row r="15808" spans="1:2" x14ac:dyDescent="0.15">
      <c r="A15808" s="4"/>
      <c r="B15808" s="4"/>
    </row>
    <row r="15809" spans="1:2" x14ac:dyDescent="0.15">
      <c r="A15809" s="4"/>
      <c r="B15809" s="4"/>
    </row>
    <row r="15810" spans="1:2" x14ac:dyDescent="0.15">
      <c r="A15810" s="4"/>
      <c r="B15810" s="4"/>
    </row>
    <row r="15811" spans="1:2" x14ac:dyDescent="0.15">
      <c r="A15811" s="4"/>
      <c r="B15811" s="4"/>
    </row>
    <row r="15812" spans="1:2" x14ac:dyDescent="0.15">
      <c r="A15812" s="4"/>
      <c r="B15812" s="4"/>
    </row>
    <row r="15813" spans="1:2" x14ac:dyDescent="0.15">
      <c r="A15813" s="4"/>
      <c r="B15813" s="4"/>
    </row>
    <row r="15814" spans="1:2" x14ac:dyDescent="0.15">
      <c r="A15814" s="4"/>
      <c r="B15814" s="4"/>
    </row>
    <row r="15815" spans="1:2" x14ac:dyDescent="0.15">
      <c r="A15815" s="4"/>
      <c r="B15815" s="4"/>
    </row>
    <row r="15816" spans="1:2" x14ac:dyDescent="0.15">
      <c r="A15816" s="4"/>
      <c r="B15816" s="4"/>
    </row>
    <row r="15817" spans="1:2" x14ac:dyDescent="0.15">
      <c r="A15817" s="4"/>
      <c r="B15817" s="4"/>
    </row>
    <row r="15818" spans="1:2" x14ac:dyDescent="0.15">
      <c r="A15818" s="4"/>
      <c r="B15818" s="4"/>
    </row>
    <row r="15819" spans="1:2" x14ac:dyDescent="0.15">
      <c r="A15819" s="4"/>
      <c r="B15819" s="4"/>
    </row>
    <row r="15820" spans="1:2" x14ac:dyDescent="0.15">
      <c r="A15820" s="4"/>
      <c r="B15820" s="4"/>
    </row>
    <row r="15821" spans="1:2" x14ac:dyDescent="0.15">
      <c r="A15821" s="4"/>
      <c r="B15821" s="4"/>
    </row>
    <row r="15822" spans="1:2" x14ac:dyDescent="0.15">
      <c r="A15822" s="4"/>
      <c r="B15822" s="4"/>
    </row>
    <row r="15823" spans="1:2" x14ac:dyDescent="0.15">
      <c r="A15823" s="4"/>
      <c r="B15823" s="4"/>
    </row>
    <row r="15824" spans="1:2" x14ac:dyDescent="0.15">
      <c r="A15824" s="4"/>
      <c r="B15824" s="4"/>
    </row>
    <row r="15825" spans="1:2" x14ac:dyDescent="0.15">
      <c r="A15825" s="4"/>
      <c r="B15825" s="4"/>
    </row>
    <row r="15826" spans="1:2" x14ac:dyDescent="0.15">
      <c r="A15826" s="4"/>
      <c r="B15826" s="4"/>
    </row>
    <row r="15827" spans="1:2" x14ac:dyDescent="0.15">
      <c r="A15827" s="4"/>
      <c r="B15827" s="4"/>
    </row>
    <row r="15828" spans="1:2" x14ac:dyDescent="0.15">
      <c r="A15828" s="4"/>
      <c r="B15828" s="4"/>
    </row>
    <row r="15829" spans="1:2" x14ac:dyDescent="0.15">
      <c r="A15829" s="4"/>
      <c r="B15829" s="4"/>
    </row>
    <row r="15830" spans="1:2" x14ac:dyDescent="0.15">
      <c r="A15830" s="4"/>
      <c r="B15830" s="4"/>
    </row>
    <row r="15831" spans="1:2" x14ac:dyDescent="0.15">
      <c r="A15831" s="4"/>
      <c r="B15831" s="4"/>
    </row>
    <row r="15832" spans="1:2" x14ac:dyDescent="0.15">
      <c r="A15832" s="4"/>
      <c r="B15832" s="4"/>
    </row>
    <row r="15833" spans="1:2" x14ac:dyDescent="0.15">
      <c r="A15833" s="4"/>
      <c r="B15833" s="4"/>
    </row>
    <row r="15834" spans="1:2" x14ac:dyDescent="0.15">
      <c r="A15834" s="4"/>
      <c r="B15834" s="4"/>
    </row>
    <row r="15835" spans="1:2" x14ac:dyDescent="0.15">
      <c r="A15835" s="4"/>
      <c r="B15835" s="4"/>
    </row>
    <row r="15836" spans="1:2" x14ac:dyDescent="0.15">
      <c r="A15836" s="4"/>
      <c r="B15836" s="4"/>
    </row>
    <row r="15837" spans="1:2" x14ac:dyDescent="0.15">
      <c r="A15837" s="4"/>
      <c r="B15837" s="4"/>
    </row>
    <row r="15838" spans="1:2" x14ac:dyDescent="0.15">
      <c r="A15838" s="4"/>
      <c r="B15838" s="4"/>
    </row>
    <row r="15839" spans="1:2" x14ac:dyDescent="0.15">
      <c r="A15839" s="4"/>
      <c r="B15839" s="4"/>
    </row>
    <row r="15840" spans="1:2" x14ac:dyDescent="0.15">
      <c r="A15840" s="4"/>
      <c r="B15840" s="4"/>
    </row>
    <row r="15841" spans="1:2" x14ac:dyDescent="0.15">
      <c r="A15841" s="4"/>
      <c r="B15841" s="4"/>
    </row>
    <row r="15842" spans="1:2" x14ac:dyDescent="0.15">
      <c r="A15842" s="4"/>
      <c r="B15842" s="4"/>
    </row>
    <row r="15843" spans="1:2" x14ac:dyDescent="0.15">
      <c r="A15843" s="4"/>
      <c r="B15843" s="4"/>
    </row>
    <row r="15844" spans="1:2" x14ac:dyDescent="0.15">
      <c r="A15844" s="4"/>
      <c r="B15844" s="4"/>
    </row>
    <row r="15845" spans="1:2" x14ac:dyDescent="0.15">
      <c r="A15845" s="4"/>
      <c r="B15845" s="4"/>
    </row>
    <row r="15846" spans="1:2" x14ac:dyDescent="0.15">
      <c r="A15846" s="4"/>
      <c r="B15846" s="4"/>
    </row>
    <row r="15847" spans="1:2" x14ac:dyDescent="0.15">
      <c r="A15847" s="4"/>
      <c r="B15847" s="4"/>
    </row>
    <row r="15848" spans="1:2" x14ac:dyDescent="0.15">
      <c r="A15848" s="4"/>
      <c r="B15848" s="4"/>
    </row>
    <row r="15849" spans="1:2" x14ac:dyDescent="0.15">
      <c r="A15849" s="4"/>
      <c r="B15849" s="4"/>
    </row>
    <row r="15850" spans="1:2" x14ac:dyDescent="0.15">
      <c r="A15850" s="4"/>
      <c r="B15850" s="4"/>
    </row>
    <row r="15851" spans="1:2" x14ac:dyDescent="0.15">
      <c r="A15851" s="4"/>
      <c r="B15851" s="4"/>
    </row>
    <row r="15852" spans="1:2" x14ac:dyDescent="0.15">
      <c r="A15852" s="4"/>
      <c r="B15852" s="4"/>
    </row>
    <row r="15853" spans="1:2" x14ac:dyDescent="0.15">
      <c r="A15853" s="4"/>
      <c r="B15853" s="4"/>
    </row>
    <row r="15854" spans="1:2" x14ac:dyDescent="0.15">
      <c r="A15854" s="4"/>
      <c r="B15854" s="4"/>
    </row>
    <row r="15855" spans="1:2" x14ac:dyDescent="0.15">
      <c r="A15855" s="4"/>
      <c r="B15855" s="4"/>
    </row>
    <row r="15856" spans="1:2" x14ac:dyDescent="0.15">
      <c r="A15856" s="4"/>
      <c r="B15856" s="4"/>
    </row>
    <row r="15857" spans="1:2" x14ac:dyDescent="0.15">
      <c r="A15857" s="4"/>
      <c r="B15857" s="4"/>
    </row>
    <row r="15858" spans="1:2" x14ac:dyDescent="0.15">
      <c r="A15858" s="4"/>
      <c r="B15858" s="4"/>
    </row>
    <row r="15859" spans="1:2" x14ac:dyDescent="0.15">
      <c r="A15859" s="4"/>
      <c r="B15859" s="4"/>
    </row>
    <row r="15860" spans="1:2" x14ac:dyDescent="0.15">
      <c r="A15860" s="4"/>
      <c r="B15860" s="4"/>
    </row>
    <row r="15861" spans="1:2" x14ac:dyDescent="0.15">
      <c r="A15861" s="4"/>
      <c r="B15861" s="4"/>
    </row>
    <row r="15862" spans="1:2" x14ac:dyDescent="0.15">
      <c r="A15862" s="4"/>
      <c r="B15862" s="4"/>
    </row>
    <row r="15863" spans="1:2" x14ac:dyDescent="0.15">
      <c r="A15863" s="4"/>
      <c r="B15863" s="4"/>
    </row>
    <row r="15864" spans="1:2" x14ac:dyDescent="0.15">
      <c r="A15864" s="4"/>
      <c r="B15864" s="4"/>
    </row>
    <row r="15865" spans="1:2" x14ac:dyDescent="0.15">
      <c r="A15865" s="4"/>
      <c r="B15865" s="4"/>
    </row>
    <row r="15866" spans="1:2" x14ac:dyDescent="0.15">
      <c r="A15866" s="4"/>
      <c r="B15866" s="4"/>
    </row>
    <row r="15867" spans="1:2" x14ac:dyDescent="0.15">
      <c r="A15867" s="4"/>
      <c r="B15867" s="4"/>
    </row>
    <row r="15868" spans="1:2" x14ac:dyDescent="0.15">
      <c r="A15868" s="4"/>
      <c r="B15868" s="4"/>
    </row>
    <row r="15869" spans="1:2" x14ac:dyDescent="0.15">
      <c r="A15869" s="4"/>
      <c r="B15869" s="4"/>
    </row>
    <row r="15870" spans="1:2" x14ac:dyDescent="0.15">
      <c r="A15870" s="4"/>
      <c r="B15870" s="4"/>
    </row>
    <row r="15871" spans="1:2" x14ac:dyDescent="0.15">
      <c r="A15871" s="4"/>
      <c r="B15871" s="4"/>
    </row>
    <row r="15872" spans="1:2" x14ac:dyDescent="0.15">
      <c r="A15872" s="4"/>
      <c r="B15872" s="4"/>
    </row>
    <row r="15873" spans="1:2" x14ac:dyDescent="0.15">
      <c r="A15873" s="4"/>
      <c r="B15873" s="4"/>
    </row>
    <row r="15874" spans="1:2" x14ac:dyDescent="0.15">
      <c r="A15874" s="4"/>
      <c r="B15874" s="4"/>
    </row>
    <row r="15875" spans="1:2" x14ac:dyDescent="0.15">
      <c r="A15875" s="4"/>
      <c r="B15875" s="4"/>
    </row>
    <row r="15876" spans="1:2" x14ac:dyDescent="0.15">
      <c r="A15876" s="4"/>
      <c r="B15876" s="4"/>
    </row>
    <row r="15877" spans="1:2" x14ac:dyDescent="0.15">
      <c r="A15877" s="4"/>
      <c r="B15877" s="4"/>
    </row>
    <row r="15878" spans="1:2" x14ac:dyDescent="0.15">
      <c r="A15878" s="4"/>
      <c r="B15878" s="4"/>
    </row>
    <row r="15879" spans="1:2" x14ac:dyDescent="0.15">
      <c r="A15879" s="4"/>
      <c r="B15879" s="4"/>
    </row>
    <row r="15880" spans="1:2" x14ac:dyDescent="0.15">
      <c r="A15880" s="4"/>
      <c r="B15880" s="4"/>
    </row>
    <row r="15881" spans="1:2" x14ac:dyDescent="0.15">
      <c r="A15881" s="4"/>
      <c r="B15881" s="4"/>
    </row>
    <row r="15882" spans="1:2" x14ac:dyDescent="0.15">
      <c r="A15882" s="4"/>
      <c r="B15882" s="4"/>
    </row>
    <row r="15883" spans="1:2" x14ac:dyDescent="0.15">
      <c r="A15883" s="4"/>
      <c r="B15883" s="4"/>
    </row>
    <row r="15884" spans="1:2" x14ac:dyDescent="0.15">
      <c r="A15884" s="4"/>
      <c r="B15884" s="4"/>
    </row>
    <row r="15885" spans="1:2" x14ac:dyDescent="0.15">
      <c r="A15885" s="4"/>
      <c r="B15885" s="4"/>
    </row>
    <row r="15886" spans="1:2" x14ac:dyDescent="0.15">
      <c r="A15886" s="4"/>
      <c r="B15886" s="4"/>
    </row>
    <row r="15887" spans="1:2" x14ac:dyDescent="0.15">
      <c r="A15887" s="4"/>
      <c r="B15887" s="4"/>
    </row>
    <row r="15888" spans="1:2" x14ac:dyDescent="0.15">
      <c r="A15888" s="4"/>
      <c r="B15888" s="4"/>
    </row>
    <row r="15889" spans="1:2" x14ac:dyDescent="0.15">
      <c r="A15889" s="4"/>
      <c r="B15889" s="4"/>
    </row>
    <row r="15890" spans="1:2" x14ac:dyDescent="0.15">
      <c r="A15890" s="4"/>
      <c r="B15890" s="4"/>
    </row>
    <row r="15891" spans="1:2" x14ac:dyDescent="0.15">
      <c r="A15891" s="4"/>
      <c r="B15891" s="4"/>
    </row>
    <row r="15892" spans="1:2" x14ac:dyDescent="0.15">
      <c r="A15892" s="4"/>
      <c r="B15892" s="4"/>
    </row>
    <row r="15893" spans="1:2" x14ac:dyDescent="0.15">
      <c r="A15893" s="4"/>
      <c r="B15893" s="4"/>
    </row>
    <row r="15894" spans="1:2" x14ac:dyDescent="0.15">
      <c r="A15894" s="4"/>
      <c r="B15894" s="4"/>
    </row>
    <row r="15895" spans="1:2" x14ac:dyDescent="0.15">
      <c r="A15895" s="4"/>
      <c r="B15895" s="4"/>
    </row>
    <row r="15896" spans="1:2" x14ac:dyDescent="0.15">
      <c r="A15896" s="4"/>
      <c r="B15896" s="4"/>
    </row>
    <row r="15897" spans="1:2" x14ac:dyDescent="0.15">
      <c r="A15897" s="4"/>
      <c r="B15897" s="4"/>
    </row>
    <row r="15898" spans="1:2" x14ac:dyDescent="0.15">
      <c r="A15898" s="4"/>
      <c r="B15898" s="4"/>
    </row>
    <row r="15899" spans="1:2" x14ac:dyDescent="0.15">
      <c r="A15899" s="4"/>
      <c r="B15899" s="4"/>
    </row>
    <row r="15900" spans="1:2" x14ac:dyDescent="0.15">
      <c r="A15900" s="4"/>
      <c r="B15900" s="4"/>
    </row>
    <row r="15901" spans="1:2" x14ac:dyDescent="0.15">
      <c r="A15901" s="4"/>
      <c r="B15901" s="4"/>
    </row>
    <row r="15902" spans="1:2" x14ac:dyDescent="0.15">
      <c r="A15902" s="4"/>
      <c r="B15902" s="4"/>
    </row>
    <row r="15903" spans="1:2" x14ac:dyDescent="0.15">
      <c r="A15903" s="4"/>
      <c r="B15903" s="4"/>
    </row>
    <row r="15904" spans="1:2" x14ac:dyDescent="0.15">
      <c r="A15904" s="4"/>
      <c r="B15904" s="4"/>
    </row>
    <row r="15905" spans="1:2" x14ac:dyDescent="0.15">
      <c r="A15905" s="4"/>
      <c r="B15905" s="4"/>
    </row>
    <row r="15906" spans="1:2" x14ac:dyDescent="0.15">
      <c r="A15906" s="4"/>
      <c r="B15906" s="4"/>
    </row>
    <row r="15907" spans="1:2" x14ac:dyDescent="0.15">
      <c r="A15907" s="4"/>
      <c r="B15907" s="4"/>
    </row>
    <row r="15908" spans="1:2" x14ac:dyDescent="0.15">
      <c r="A15908" s="4"/>
      <c r="B15908" s="4"/>
    </row>
    <row r="15909" spans="1:2" x14ac:dyDescent="0.15">
      <c r="A15909" s="4"/>
      <c r="B15909" s="4"/>
    </row>
    <row r="15910" spans="1:2" x14ac:dyDescent="0.15">
      <c r="A15910" s="4"/>
      <c r="B15910" s="4"/>
    </row>
    <row r="15911" spans="1:2" x14ac:dyDescent="0.15">
      <c r="A15911" s="4"/>
      <c r="B15911" s="4"/>
    </row>
    <row r="15912" spans="1:2" x14ac:dyDescent="0.15">
      <c r="A15912" s="4"/>
      <c r="B15912" s="4"/>
    </row>
    <row r="15913" spans="1:2" x14ac:dyDescent="0.15">
      <c r="A15913" s="4"/>
      <c r="B15913" s="4"/>
    </row>
    <row r="15914" spans="1:2" x14ac:dyDescent="0.15">
      <c r="A15914" s="4"/>
      <c r="B15914" s="4"/>
    </row>
    <row r="15915" spans="1:2" x14ac:dyDescent="0.15">
      <c r="A15915" s="4"/>
      <c r="B15915" s="4"/>
    </row>
    <row r="15916" spans="1:2" x14ac:dyDescent="0.15">
      <c r="A15916" s="4"/>
      <c r="B15916" s="4"/>
    </row>
    <row r="15917" spans="1:2" x14ac:dyDescent="0.15">
      <c r="A15917" s="4"/>
      <c r="B15917" s="4"/>
    </row>
    <row r="15918" spans="1:2" x14ac:dyDescent="0.15">
      <c r="A15918" s="4"/>
      <c r="B15918" s="4"/>
    </row>
    <row r="15919" spans="1:2" x14ac:dyDescent="0.15">
      <c r="A15919" s="4"/>
      <c r="B15919" s="4"/>
    </row>
    <row r="15920" spans="1:2" x14ac:dyDescent="0.15">
      <c r="A15920" s="4"/>
      <c r="B15920" s="4"/>
    </row>
    <row r="15921" spans="1:2" x14ac:dyDescent="0.15">
      <c r="A15921" s="4"/>
      <c r="B15921" s="4"/>
    </row>
    <row r="15922" spans="1:2" x14ac:dyDescent="0.15">
      <c r="A15922" s="4"/>
      <c r="B15922" s="4"/>
    </row>
    <row r="15923" spans="1:2" x14ac:dyDescent="0.15">
      <c r="A15923" s="4"/>
      <c r="B15923" s="4"/>
    </row>
    <row r="15924" spans="1:2" x14ac:dyDescent="0.15">
      <c r="A15924" s="4"/>
      <c r="B15924" s="4"/>
    </row>
    <row r="15925" spans="1:2" x14ac:dyDescent="0.15">
      <c r="A15925" s="4"/>
      <c r="B15925" s="4"/>
    </row>
    <row r="15926" spans="1:2" x14ac:dyDescent="0.15">
      <c r="A15926" s="4"/>
      <c r="B15926" s="4"/>
    </row>
    <row r="15927" spans="1:2" x14ac:dyDescent="0.15">
      <c r="A15927" s="4"/>
      <c r="B15927" s="4"/>
    </row>
    <row r="15928" spans="1:2" x14ac:dyDescent="0.15">
      <c r="A15928" s="4"/>
      <c r="B15928" s="4"/>
    </row>
    <row r="15929" spans="1:2" x14ac:dyDescent="0.15">
      <c r="A15929" s="4"/>
      <c r="B15929" s="4"/>
    </row>
    <row r="15930" spans="1:2" x14ac:dyDescent="0.15">
      <c r="A15930" s="4"/>
      <c r="B15930" s="4"/>
    </row>
    <row r="15931" spans="1:2" x14ac:dyDescent="0.15">
      <c r="A15931" s="4"/>
      <c r="B15931" s="4"/>
    </row>
    <row r="15932" spans="1:2" x14ac:dyDescent="0.15">
      <c r="A15932" s="4"/>
      <c r="B15932" s="4"/>
    </row>
    <row r="15933" spans="1:2" x14ac:dyDescent="0.15">
      <c r="A15933" s="4"/>
      <c r="B15933" s="4"/>
    </row>
    <row r="15934" spans="1:2" x14ac:dyDescent="0.15">
      <c r="A15934" s="4"/>
      <c r="B15934" s="4"/>
    </row>
    <row r="15935" spans="1:2" x14ac:dyDescent="0.15">
      <c r="A15935" s="4"/>
      <c r="B15935" s="4"/>
    </row>
    <row r="15936" spans="1:2" x14ac:dyDescent="0.15">
      <c r="A15936" s="4"/>
      <c r="B15936" s="4"/>
    </row>
    <row r="15937" spans="1:2" x14ac:dyDescent="0.15">
      <c r="A15937" s="4"/>
      <c r="B15937" s="4"/>
    </row>
    <row r="15938" spans="1:2" x14ac:dyDescent="0.15">
      <c r="A15938" s="4"/>
      <c r="B15938" s="4"/>
    </row>
    <row r="15939" spans="1:2" x14ac:dyDescent="0.15">
      <c r="A15939" s="4"/>
      <c r="B15939" s="4"/>
    </row>
    <row r="15940" spans="1:2" x14ac:dyDescent="0.15">
      <c r="A15940" s="4"/>
      <c r="B15940" s="4"/>
    </row>
    <row r="15941" spans="1:2" x14ac:dyDescent="0.15">
      <c r="A15941" s="4"/>
      <c r="B15941" s="4"/>
    </row>
    <row r="15942" spans="1:2" x14ac:dyDescent="0.15">
      <c r="A15942" s="4"/>
      <c r="B15942" s="4"/>
    </row>
    <row r="15943" spans="1:2" x14ac:dyDescent="0.15">
      <c r="A15943" s="4"/>
      <c r="B15943" s="4"/>
    </row>
    <row r="15944" spans="1:2" x14ac:dyDescent="0.15">
      <c r="A15944" s="4"/>
      <c r="B15944" s="4"/>
    </row>
    <row r="15945" spans="1:2" x14ac:dyDescent="0.15">
      <c r="A15945" s="4"/>
      <c r="B15945" s="4"/>
    </row>
    <row r="15946" spans="1:2" x14ac:dyDescent="0.15">
      <c r="A15946" s="4"/>
      <c r="B15946" s="4"/>
    </row>
    <row r="15947" spans="1:2" x14ac:dyDescent="0.15">
      <c r="A15947" s="4"/>
      <c r="B15947" s="4"/>
    </row>
    <row r="15948" spans="1:2" x14ac:dyDescent="0.15">
      <c r="A15948" s="4"/>
      <c r="B15948" s="4"/>
    </row>
    <row r="15949" spans="1:2" x14ac:dyDescent="0.15">
      <c r="A15949" s="4"/>
      <c r="B15949" s="4"/>
    </row>
    <row r="15950" spans="1:2" x14ac:dyDescent="0.15">
      <c r="A15950" s="4"/>
      <c r="B15950" s="4"/>
    </row>
    <row r="15951" spans="1:2" x14ac:dyDescent="0.15">
      <c r="A15951" s="4"/>
      <c r="B15951" s="4"/>
    </row>
    <row r="15952" spans="1:2" x14ac:dyDescent="0.15">
      <c r="A15952" s="4"/>
      <c r="B15952" s="4"/>
    </row>
    <row r="15953" spans="1:2" x14ac:dyDescent="0.15">
      <c r="A15953" s="4"/>
      <c r="B15953" s="4"/>
    </row>
    <row r="15954" spans="1:2" x14ac:dyDescent="0.15">
      <c r="A15954" s="4"/>
      <c r="B15954" s="4"/>
    </row>
    <row r="15955" spans="1:2" x14ac:dyDescent="0.15">
      <c r="A15955" s="4"/>
      <c r="B15955" s="4"/>
    </row>
    <row r="15956" spans="1:2" x14ac:dyDescent="0.15">
      <c r="A15956" s="4"/>
      <c r="B15956" s="4"/>
    </row>
    <row r="15957" spans="1:2" x14ac:dyDescent="0.15">
      <c r="A15957" s="4"/>
      <c r="B15957" s="4"/>
    </row>
    <row r="15958" spans="1:2" x14ac:dyDescent="0.15">
      <c r="A15958" s="4"/>
      <c r="B15958" s="4"/>
    </row>
    <row r="15959" spans="1:2" x14ac:dyDescent="0.15">
      <c r="A15959" s="4"/>
      <c r="B15959" s="4"/>
    </row>
    <row r="15960" spans="1:2" x14ac:dyDescent="0.15">
      <c r="A15960" s="4"/>
      <c r="B15960" s="4"/>
    </row>
    <row r="15961" spans="1:2" x14ac:dyDescent="0.15">
      <c r="A15961" s="4"/>
      <c r="B15961" s="4"/>
    </row>
    <row r="15962" spans="1:2" x14ac:dyDescent="0.15">
      <c r="A15962" s="4"/>
      <c r="B15962" s="4"/>
    </row>
    <row r="15963" spans="1:2" x14ac:dyDescent="0.15">
      <c r="A15963" s="4"/>
      <c r="B15963" s="4"/>
    </row>
    <row r="15964" spans="1:2" x14ac:dyDescent="0.15">
      <c r="A15964" s="4"/>
      <c r="B15964" s="4"/>
    </row>
    <row r="15965" spans="1:2" x14ac:dyDescent="0.15">
      <c r="A15965" s="4"/>
      <c r="B15965" s="4"/>
    </row>
    <row r="15966" spans="1:2" x14ac:dyDescent="0.15">
      <c r="A15966" s="4"/>
      <c r="B15966" s="4"/>
    </row>
    <row r="15967" spans="1:2" x14ac:dyDescent="0.15">
      <c r="A15967" s="4"/>
      <c r="B15967" s="4"/>
    </row>
    <row r="15968" spans="1:2" x14ac:dyDescent="0.15">
      <c r="A15968" s="4"/>
      <c r="B15968" s="4"/>
    </row>
    <row r="15969" spans="1:2" x14ac:dyDescent="0.15">
      <c r="A15969" s="4"/>
      <c r="B15969" s="4"/>
    </row>
    <row r="15970" spans="1:2" x14ac:dyDescent="0.15">
      <c r="A15970" s="4"/>
      <c r="B15970" s="4"/>
    </row>
    <row r="15971" spans="1:2" x14ac:dyDescent="0.15">
      <c r="A15971" s="4"/>
      <c r="B15971" s="4"/>
    </row>
    <row r="15972" spans="1:2" x14ac:dyDescent="0.15">
      <c r="A15972" s="4"/>
      <c r="B15972" s="4"/>
    </row>
    <row r="15973" spans="1:2" x14ac:dyDescent="0.15">
      <c r="A15973" s="4"/>
      <c r="B15973" s="4"/>
    </row>
    <row r="15974" spans="1:2" x14ac:dyDescent="0.15">
      <c r="A15974" s="4"/>
      <c r="B15974" s="4"/>
    </row>
    <row r="15975" spans="1:2" x14ac:dyDescent="0.15">
      <c r="A15975" s="4"/>
      <c r="B15975" s="4"/>
    </row>
    <row r="15976" spans="1:2" x14ac:dyDescent="0.15">
      <c r="A15976" s="4"/>
      <c r="B15976" s="4"/>
    </row>
    <row r="15977" spans="1:2" x14ac:dyDescent="0.15">
      <c r="A15977" s="4"/>
      <c r="B15977" s="4"/>
    </row>
    <row r="15978" spans="1:2" x14ac:dyDescent="0.15">
      <c r="A15978" s="4"/>
      <c r="B15978" s="4"/>
    </row>
    <row r="15979" spans="1:2" x14ac:dyDescent="0.15">
      <c r="A15979" s="4"/>
      <c r="B15979" s="4"/>
    </row>
    <row r="15980" spans="1:2" x14ac:dyDescent="0.15">
      <c r="A15980" s="4"/>
      <c r="B15980" s="4"/>
    </row>
    <row r="15981" spans="1:2" x14ac:dyDescent="0.15">
      <c r="A15981" s="4"/>
      <c r="B15981" s="4"/>
    </row>
    <row r="15982" spans="1:2" x14ac:dyDescent="0.15">
      <c r="A15982" s="4"/>
      <c r="B15982" s="4"/>
    </row>
    <row r="15983" spans="1:2" x14ac:dyDescent="0.15">
      <c r="A15983" s="4"/>
      <c r="B15983" s="4"/>
    </row>
    <row r="15984" spans="1:2" x14ac:dyDescent="0.15">
      <c r="A15984" s="4"/>
      <c r="B15984" s="4"/>
    </row>
    <row r="15985" spans="1:2" x14ac:dyDescent="0.15">
      <c r="A15985" s="4"/>
      <c r="B15985" s="4"/>
    </row>
    <row r="15986" spans="1:2" x14ac:dyDescent="0.15">
      <c r="A15986" s="4"/>
      <c r="B15986" s="4"/>
    </row>
    <row r="15987" spans="1:2" x14ac:dyDescent="0.15">
      <c r="A15987" s="4"/>
      <c r="B15987" s="4"/>
    </row>
    <row r="15988" spans="1:2" x14ac:dyDescent="0.15">
      <c r="A15988" s="4"/>
      <c r="B15988" s="4"/>
    </row>
    <row r="15989" spans="1:2" x14ac:dyDescent="0.15">
      <c r="A15989" s="4"/>
      <c r="B15989" s="4"/>
    </row>
    <row r="15990" spans="1:2" x14ac:dyDescent="0.15">
      <c r="A15990" s="4"/>
      <c r="B15990" s="4"/>
    </row>
    <row r="15991" spans="1:2" x14ac:dyDescent="0.15">
      <c r="A15991" s="4"/>
      <c r="B15991" s="4"/>
    </row>
    <row r="15992" spans="1:2" x14ac:dyDescent="0.15">
      <c r="A15992" s="4"/>
      <c r="B15992" s="4"/>
    </row>
    <row r="15993" spans="1:2" x14ac:dyDescent="0.15">
      <c r="A15993" s="4"/>
      <c r="B15993" s="4"/>
    </row>
    <row r="15994" spans="1:2" x14ac:dyDescent="0.15">
      <c r="A15994" s="4"/>
      <c r="B15994" s="4"/>
    </row>
    <row r="15995" spans="1:2" x14ac:dyDescent="0.15">
      <c r="A15995" s="4"/>
      <c r="B15995" s="4"/>
    </row>
    <row r="15996" spans="1:2" x14ac:dyDescent="0.15">
      <c r="A15996" s="4"/>
      <c r="B15996" s="4"/>
    </row>
    <row r="15997" spans="1:2" x14ac:dyDescent="0.15">
      <c r="A15997" s="4"/>
      <c r="B15997" s="4"/>
    </row>
    <row r="15998" spans="1:2" x14ac:dyDescent="0.15">
      <c r="A15998" s="4"/>
      <c r="B15998" s="4"/>
    </row>
    <row r="15999" spans="1:2" x14ac:dyDescent="0.15">
      <c r="A15999" s="4"/>
      <c r="B15999" s="4"/>
    </row>
    <row r="16000" spans="1:2" x14ac:dyDescent="0.15">
      <c r="A16000" s="4"/>
      <c r="B16000" s="4"/>
    </row>
    <row r="16001" spans="1:2" x14ac:dyDescent="0.15">
      <c r="A16001" s="4"/>
      <c r="B16001" s="4"/>
    </row>
    <row r="16002" spans="1:2" x14ac:dyDescent="0.15">
      <c r="A16002" s="4"/>
      <c r="B16002" s="4"/>
    </row>
    <row r="16003" spans="1:2" x14ac:dyDescent="0.15">
      <c r="A16003" s="4"/>
      <c r="B16003" s="4"/>
    </row>
    <row r="16004" spans="1:2" x14ac:dyDescent="0.15">
      <c r="A16004" s="4"/>
      <c r="B16004" s="4"/>
    </row>
    <row r="16005" spans="1:2" x14ac:dyDescent="0.15">
      <c r="A16005" s="4"/>
      <c r="B16005" s="4"/>
    </row>
    <row r="16006" spans="1:2" x14ac:dyDescent="0.15">
      <c r="A16006" s="4"/>
      <c r="B16006" s="4"/>
    </row>
    <row r="16007" spans="1:2" x14ac:dyDescent="0.15">
      <c r="A16007" s="4"/>
      <c r="B16007" s="4"/>
    </row>
    <row r="16008" spans="1:2" x14ac:dyDescent="0.15">
      <c r="A16008" s="4"/>
      <c r="B16008" s="4"/>
    </row>
    <row r="16009" spans="1:2" x14ac:dyDescent="0.15">
      <c r="A16009" s="4"/>
      <c r="B16009" s="4"/>
    </row>
    <row r="16010" spans="1:2" x14ac:dyDescent="0.15">
      <c r="A16010" s="4"/>
      <c r="B16010" s="4"/>
    </row>
    <row r="16011" spans="1:2" x14ac:dyDescent="0.15">
      <c r="A16011" s="4"/>
      <c r="B16011" s="4"/>
    </row>
    <row r="16012" spans="1:2" x14ac:dyDescent="0.15">
      <c r="A16012" s="4"/>
      <c r="B16012" s="4"/>
    </row>
    <row r="16013" spans="1:2" x14ac:dyDescent="0.15">
      <c r="A16013" s="4"/>
      <c r="B16013" s="4"/>
    </row>
    <row r="16014" spans="1:2" x14ac:dyDescent="0.15">
      <c r="A16014" s="4"/>
      <c r="B16014" s="4"/>
    </row>
    <row r="16015" spans="1:2" x14ac:dyDescent="0.15">
      <c r="A16015" s="4"/>
      <c r="B16015" s="4"/>
    </row>
    <row r="16016" spans="1:2" x14ac:dyDescent="0.15">
      <c r="A16016" s="4"/>
      <c r="B16016" s="4"/>
    </row>
    <row r="16017" spans="1:2" x14ac:dyDescent="0.15">
      <c r="A16017" s="4"/>
      <c r="B16017" s="4"/>
    </row>
    <row r="16018" spans="1:2" x14ac:dyDescent="0.15">
      <c r="A16018" s="4"/>
      <c r="B16018" s="4"/>
    </row>
    <row r="16019" spans="1:2" x14ac:dyDescent="0.15">
      <c r="A16019" s="4"/>
      <c r="B16019" s="4"/>
    </row>
    <row r="16020" spans="1:2" x14ac:dyDescent="0.15">
      <c r="A16020" s="4"/>
      <c r="B16020" s="4"/>
    </row>
    <row r="16021" spans="1:2" x14ac:dyDescent="0.15">
      <c r="A16021" s="4"/>
      <c r="B16021" s="4"/>
    </row>
    <row r="16022" spans="1:2" x14ac:dyDescent="0.15">
      <c r="A16022" s="4"/>
      <c r="B16022" s="4"/>
    </row>
    <row r="16023" spans="1:2" x14ac:dyDescent="0.15">
      <c r="A16023" s="4"/>
      <c r="B16023" s="4"/>
    </row>
    <row r="16024" spans="1:2" x14ac:dyDescent="0.15">
      <c r="A16024" s="4"/>
      <c r="B16024" s="4"/>
    </row>
    <row r="16025" spans="1:2" x14ac:dyDescent="0.15">
      <c r="A16025" s="4"/>
      <c r="B16025" s="4"/>
    </row>
    <row r="16026" spans="1:2" x14ac:dyDescent="0.15">
      <c r="A16026" s="4"/>
      <c r="B16026" s="4"/>
    </row>
    <row r="16027" spans="1:2" x14ac:dyDescent="0.15">
      <c r="A16027" s="4"/>
      <c r="B16027" s="4"/>
    </row>
    <row r="16028" spans="1:2" x14ac:dyDescent="0.15">
      <c r="A16028" s="4"/>
      <c r="B16028" s="4"/>
    </row>
    <row r="16029" spans="1:2" x14ac:dyDescent="0.15">
      <c r="A16029" s="4"/>
      <c r="B16029" s="4"/>
    </row>
    <row r="16030" spans="1:2" x14ac:dyDescent="0.15">
      <c r="A16030" s="4"/>
      <c r="B16030" s="4"/>
    </row>
    <row r="16031" spans="1:2" x14ac:dyDescent="0.15">
      <c r="A16031" s="4"/>
      <c r="B16031" s="4"/>
    </row>
    <row r="16032" spans="1:2" x14ac:dyDescent="0.15">
      <c r="A16032" s="4"/>
      <c r="B16032" s="4"/>
    </row>
    <row r="16033" spans="1:2" x14ac:dyDescent="0.15">
      <c r="A16033" s="4"/>
      <c r="B16033" s="4"/>
    </row>
    <row r="16034" spans="1:2" x14ac:dyDescent="0.15">
      <c r="A16034" s="4"/>
      <c r="B16034" s="4"/>
    </row>
    <row r="16035" spans="1:2" x14ac:dyDescent="0.15">
      <c r="A16035" s="4"/>
      <c r="B16035" s="4"/>
    </row>
    <row r="16036" spans="1:2" x14ac:dyDescent="0.15">
      <c r="A16036" s="4"/>
      <c r="B16036" s="4"/>
    </row>
    <row r="16037" spans="1:2" x14ac:dyDescent="0.15">
      <c r="A16037" s="4"/>
      <c r="B16037" s="4"/>
    </row>
    <row r="16038" spans="1:2" x14ac:dyDescent="0.15">
      <c r="A16038" s="4"/>
      <c r="B16038" s="4"/>
    </row>
    <row r="16039" spans="1:2" x14ac:dyDescent="0.15">
      <c r="A16039" s="4"/>
      <c r="B16039" s="4"/>
    </row>
    <row r="16040" spans="1:2" x14ac:dyDescent="0.15">
      <c r="A16040" s="4"/>
      <c r="B16040" s="4"/>
    </row>
    <row r="16041" spans="1:2" x14ac:dyDescent="0.15">
      <c r="A16041" s="4"/>
      <c r="B16041" s="4"/>
    </row>
    <row r="16042" spans="1:2" x14ac:dyDescent="0.15">
      <c r="A16042" s="4"/>
      <c r="B16042" s="4"/>
    </row>
    <row r="16043" spans="1:2" x14ac:dyDescent="0.15">
      <c r="A16043" s="4"/>
      <c r="B16043" s="4"/>
    </row>
    <row r="16044" spans="1:2" x14ac:dyDescent="0.15">
      <c r="A16044" s="4"/>
      <c r="B16044" s="4"/>
    </row>
    <row r="16045" spans="1:2" x14ac:dyDescent="0.15">
      <c r="A16045" s="4"/>
      <c r="B16045" s="4"/>
    </row>
    <row r="16046" spans="1:2" x14ac:dyDescent="0.15">
      <c r="A16046" s="4"/>
      <c r="B16046" s="4"/>
    </row>
    <row r="16047" spans="1:2" x14ac:dyDescent="0.15">
      <c r="A16047" s="4"/>
      <c r="B16047" s="4"/>
    </row>
    <row r="16048" spans="1:2" x14ac:dyDescent="0.15">
      <c r="A16048" s="4"/>
      <c r="B16048" s="4"/>
    </row>
    <row r="16049" spans="1:2" x14ac:dyDescent="0.15">
      <c r="A16049" s="4"/>
      <c r="B16049" s="4"/>
    </row>
    <row r="16050" spans="1:2" x14ac:dyDescent="0.15">
      <c r="A16050" s="4"/>
      <c r="B16050" s="4"/>
    </row>
    <row r="16051" spans="1:2" x14ac:dyDescent="0.15">
      <c r="A16051" s="4"/>
      <c r="B16051" s="4"/>
    </row>
    <row r="16052" spans="1:2" x14ac:dyDescent="0.15">
      <c r="A16052" s="4"/>
      <c r="B16052" s="4"/>
    </row>
    <row r="16053" spans="1:2" x14ac:dyDescent="0.15">
      <c r="A16053" s="4"/>
      <c r="B16053" s="4"/>
    </row>
    <row r="16054" spans="1:2" x14ac:dyDescent="0.15">
      <c r="A16054" s="4"/>
      <c r="B16054" s="4"/>
    </row>
    <row r="16055" spans="1:2" x14ac:dyDescent="0.15">
      <c r="A16055" s="4"/>
      <c r="B16055" s="4"/>
    </row>
    <row r="16056" spans="1:2" x14ac:dyDescent="0.15">
      <c r="A16056" s="4"/>
      <c r="B16056" s="4"/>
    </row>
    <row r="16057" spans="1:2" x14ac:dyDescent="0.15">
      <c r="A16057" s="4"/>
      <c r="B16057" s="4"/>
    </row>
    <row r="16058" spans="1:2" x14ac:dyDescent="0.15">
      <c r="A16058" s="4"/>
      <c r="B16058" s="4"/>
    </row>
    <row r="16059" spans="1:2" x14ac:dyDescent="0.15">
      <c r="A16059" s="4"/>
      <c r="B16059" s="4"/>
    </row>
    <row r="16060" spans="1:2" x14ac:dyDescent="0.15">
      <c r="A16060" s="4"/>
      <c r="B16060" s="4"/>
    </row>
    <row r="16061" spans="1:2" x14ac:dyDescent="0.15">
      <c r="A16061" s="4"/>
      <c r="B16061" s="4"/>
    </row>
    <row r="16062" spans="1:2" x14ac:dyDescent="0.15">
      <c r="A16062" s="4"/>
      <c r="B16062" s="4"/>
    </row>
    <row r="16063" spans="1:2" x14ac:dyDescent="0.15">
      <c r="A16063" s="4"/>
      <c r="B16063" s="4"/>
    </row>
    <row r="16064" spans="1:2" x14ac:dyDescent="0.15">
      <c r="A16064" s="4"/>
      <c r="B16064" s="4"/>
    </row>
    <row r="16065" spans="1:2" x14ac:dyDescent="0.15">
      <c r="A16065" s="4"/>
      <c r="B16065" s="4"/>
    </row>
    <row r="16066" spans="1:2" x14ac:dyDescent="0.15">
      <c r="A16066" s="4"/>
      <c r="B16066" s="4"/>
    </row>
    <row r="16067" spans="1:2" x14ac:dyDescent="0.15">
      <c r="A16067" s="4"/>
      <c r="B16067" s="4"/>
    </row>
    <row r="16068" spans="1:2" x14ac:dyDescent="0.15">
      <c r="A16068" s="4"/>
      <c r="B16068" s="4"/>
    </row>
    <row r="16069" spans="1:2" x14ac:dyDescent="0.15">
      <c r="A16069" s="4"/>
      <c r="B16069" s="4"/>
    </row>
    <row r="16070" spans="1:2" x14ac:dyDescent="0.15">
      <c r="A16070" s="4"/>
      <c r="B16070" s="4"/>
    </row>
    <row r="16071" spans="1:2" x14ac:dyDescent="0.15">
      <c r="A16071" s="4"/>
      <c r="B16071" s="4"/>
    </row>
    <row r="16072" spans="1:2" x14ac:dyDescent="0.15">
      <c r="A16072" s="4"/>
      <c r="B16072" s="4"/>
    </row>
    <row r="16073" spans="1:2" x14ac:dyDescent="0.15">
      <c r="A16073" s="4"/>
      <c r="B16073" s="4"/>
    </row>
    <row r="16074" spans="1:2" x14ac:dyDescent="0.15">
      <c r="A16074" s="4"/>
      <c r="B16074" s="4"/>
    </row>
    <row r="16075" spans="1:2" x14ac:dyDescent="0.15">
      <c r="A16075" s="4"/>
      <c r="B16075" s="4"/>
    </row>
    <row r="16076" spans="1:2" x14ac:dyDescent="0.15">
      <c r="A16076" s="4"/>
      <c r="B16076" s="4"/>
    </row>
    <row r="16077" spans="1:2" x14ac:dyDescent="0.15">
      <c r="A16077" s="4"/>
      <c r="B16077" s="4"/>
    </row>
    <row r="16078" spans="1:2" x14ac:dyDescent="0.15">
      <c r="A16078" s="4"/>
      <c r="B16078" s="4"/>
    </row>
    <row r="16079" spans="1:2" x14ac:dyDescent="0.15">
      <c r="A16079" s="4"/>
      <c r="B16079" s="4"/>
    </row>
    <row r="16080" spans="1:2" x14ac:dyDescent="0.15">
      <c r="A16080" s="4"/>
      <c r="B16080" s="4"/>
    </row>
    <row r="16081" spans="1:2" x14ac:dyDescent="0.15">
      <c r="A16081" s="4"/>
      <c r="B16081" s="4"/>
    </row>
    <row r="16082" spans="1:2" x14ac:dyDescent="0.15">
      <c r="A16082" s="4"/>
      <c r="B16082" s="4"/>
    </row>
    <row r="16083" spans="1:2" x14ac:dyDescent="0.15">
      <c r="A16083" s="4"/>
      <c r="B16083" s="4"/>
    </row>
    <row r="16084" spans="1:2" x14ac:dyDescent="0.15">
      <c r="A16084" s="4"/>
      <c r="B16084" s="4"/>
    </row>
    <row r="16085" spans="1:2" x14ac:dyDescent="0.15">
      <c r="A16085" s="4"/>
      <c r="B16085" s="4"/>
    </row>
    <row r="16086" spans="1:2" x14ac:dyDescent="0.15">
      <c r="A16086" s="4"/>
      <c r="B16086" s="4"/>
    </row>
    <row r="16087" spans="1:2" x14ac:dyDescent="0.15">
      <c r="A16087" s="4"/>
      <c r="B16087" s="4"/>
    </row>
    <row r="16088" spans="1:2" x14ac:dyDescent="0.15">
      <c r="A16088" s="4"/>
      <c r="B16088" s="4"/>
    </row>
    <row r="16089" spans="1:2" x14ac:dyDescent="0.15">
      <c r="A16089" s="4"/>
      <c r="B16089" s="4"/>
    </row>
    <row r="16090" spans="1:2" x14ac:dyDescent="0.15">
      <c r="A16090" s="4"/>
      <c r="B16090" s="4"/>
    </row>
    <row r="16091" spans="1:2" x14ac:dyDescent="0.15">
      <c r="A16091" s="4"/>
      <c r="B16091" s="4"/>
    </row>
    <row r="16092" spans="1:2" x14ac:dyDescent="0.15">
      <c r="A16092" s="4"/>
      <c r="B16092" s="4"/>
    </row>
    <row r="16093" spans="1:2" x14ac:dyDescent="0.15">
      <c r="A16093" s="4"/>
      <c r="B16093" s="4"/>
    </row>
    <row r="16094" spans="1:2" x14ac:dyDescent="0.15">
      <c r="A16094" s="4"/>
      <c r="B16094" s="4"/>
    </row>
    <row r="16095" spans="1:2" x14ac:dyDescent="0.15">
      <c r="A16095" s="4"/>
      <c r="B16095" s="4"/>
    </row>
    <row r="16096" spans="1:2" x14ac:dyDescent="0.15">
      <c r="A16096" s="4"/>
      <c r="B16096" s="4"/>
    </row>
    <row r="16097" spans="1:2" x14ac:dyDescent="0.15">
      <c r="A16097" s="4"/>
      <c r="B16097" s="4"/>
    </row>
    <row r="16098" spans="1:2" x14ac:dyDescent="0.15">
      <c r="A16098" s="4"/>
      <c r="B16098" s="4"/>
    </row>
    <row r="16099" spans="1:2" x14ac:dyDescent="0.15">
      <c r="A16099" s="4"/>
      <c r="B16099" s="4"/>
    </row>
    <row r="16100" spans="1:2" x14ac:dyDescent="0.15">
      <c r="A16100" s="4"/>
      <c r="B16100" s="4"/>
    </row>
    <row r="16101" spans="1:2" x14ac:dyDescent="0.15">
      <c r="A16101" s="4"/>
      <c r="B16101" s="4"/>
    </row>
    <row r="16102" spans="1:2" x14ac:dyDescent="0.15">
      <c r="A16102" s="4"/>
      <c r="B16102" s="4"/>
    </row>
    <row r="16103" spans="1:2" x14ac:dyDescent="0.15">
      <c r="A16103" s="4"/>
      <c r="B16103" s="4"/>
    </row>
    <row r="16104" spans="1:2" x14ac:dyDescent="0.15">
      <c r="A16104" s="4"/>
      <c r="B16104" s="4"/>
    </row>
    <row r="16105" spans="1:2" x14ac:dyDescent="0.15">
      <c r="A16105" s="4"/>
      <c r="B16105" s="4"/>
    </row>
    <row r="16106" spans="1:2" x14ac:dyDescent="0.15">
      <c r="A16106" s="4"/>
      <c r="B16106" s="4"/>
    </row>
    <row r="16107" spans="1:2" x14ac:dyDescent="0.15">
      <c r="A16107" s="4"/>
      <c r="B16107" s="4"/>
    </row>
    <row r="16108" spans="1:2" x14ac:dyDescent="0.15">
      <c r="A16108" s="4"/>
      <c r="B16108" s="4"/>
    </row>
    <row r="16109" spans="1:2" x14ac:dyDescent="0.15">
      <c r="A16109" s="4"/>
      <c r="B16109" s="4"/>
    </row>
    <row r="16110" spans="1:2" x14ac:dyDescent="0.15">
      <c r="A16110" s="4"/>
      <c r="B16110" s="4"/>
    </row>
    <row r="16111" spans="1:2" x14ac:dyDescent="0.15">
      <c r="A16111" s="4"/>
      <c r="B16111" s="4"/>
    </row>
    <row r="16112" spans="1:2" x14ac:dyDescent="0.15">
      <c r="A16112" s="4"/>
      <c r="B16112" s="4"/>
    </row>
    <row r="16113" spans="1:2" x14ac:dyDescent="0.15">
      <c r="A16113" s="4"/>
      <c r="B16113" s="4"/>
    </row>
    <row r="16114" spans="1:2" x14ac:dyDescent="0.15">
      <c r="A16114" s="4"/>
      <c r="B16114" s="4"/>
    </row>
    <row r="16115" spans="1:2" x14ac:dyDescent="0.15">
      <c r="A16115" s="4"/>
      <c r="B16115" s="4"/>
    </row>
    <row r="16116" spans="1:2" x14ac:dyDescent="0.15">
      <c r="A16116" s="4"/>
      <c r="B16116" s="4"/>
    </row>
    <row r="16117" spans="1:2" x14ac:dyDescent="0.15">
      <c r="A16117" s="4"/>
      <c r="B16117" s="4"/>
    </row>
    <row r="16118" spans="1:2" x14ac:dyDescent="0.15">
      <c r="A16118" s="4"/>
      <c r="B16118" s="4"/>
    </row>
    <row r="16119" spans="1:2" x14ac:dyDescent="0.15">
      <c r="A16119" s="4"/>
      <c r="B16119" s="4"/>
    </row>
    <row r="16120" spans="1:2" x14ac:dyDescent="0.15">
      <c r="A16120" s="4"/>
      <c r="B16120" s="4"/>
    </row>
    <row r="16121" spans="1:2" x14ac:dyDescent="0.15">
      <c r="A16121" s="4"/>
      <c r="B16121" s="4"/>
    </row>
    <row r="16122" spans="1:2" x14ac:dyDescent="0.15">
      <c r="A16122" s="4"/>
      <c r="B16122" s="4"/>
    </row>
    <row r="16123" spans="1:2" x14ac:dyDescent="0.15">
      <c r="A16123" s="4"/>
      <c r="B16123" s="4"/>
    </row>
    <row r="16124" spans="1:2" x14ac:dyDescent="0.15">
      <c r="A16124" s="4"/>
      <c r="B16124" s="4"/>
    </row>
    <row r="16125" spans="1:2" x14ac:dyDescent="0.15">
      <c r="A16125" s="4"/>
      <c r="B16125" s="4"/>
    </row>
    <row r="16126" spans="1:2" x14ac:dyDescent="0.15">
      <c r="A16126" s="4"/>
      <c r="B16126" s="4"/>
    </row>
    <row r="16127" spans="1:2" x14ac:dyDescent="0.15">
      <c r="A16127" s="4"/>
      <c r="B16127" s="4"/>
    </row>
    <row r="16128" spans="1:2" x14ac:dyDescent="0.15">
      <c r="A16128" s="4"/>
      <c r="B16128" s="4"/>
    </row>
    <row r="16129" spans="1:2" x14ac:dyDescent="0.15">
      <c r="A16129" s="4"/>
      <c r="B16129" s="4"/>
    </row>
    <row r="16130" spans="1:2" x14ac:dyDescent="0.15">
      <c r="A16130" s="4"/>
      <c r="B16130" s="4"/>
    </row>
    <row r="16131" spans="1:2" x14ac:dyDescent="0.15">
      <c r="A16131" s="4"/>
      <c r="B16131" s="4"/>
    </row>
    <row r="16132" spans="1:2" x14ac:dyDescent="0.15">
      <c r="A16132" s="4"/>
      <c r="B16132" s="4"/>
    </row>
    <row r="16133" spans="1:2" x14ac:dyDescent="0.15">
      <c r="A16133" s="4"/>
      <c r="B16133" s="4"/>
    </row>
    <row r="16134" spans="1:2" x14ac:dyDescent="0.15">
      <c r="A16134" s="4"/>
      <c r="B16134" s="4"/>
    </row>
    <row r="16135" spans="1:2" x14ac:dyDescent="0.15">
      <c r="A16135" s="4"/>
      <c r="B16135" s="4"/>
    </row>
    <row r="16136" spans="1:2" x14ac:dyDescent="0.15">
      <c r="A16136" s="4"/>
      <c r="B16136" s="4"/>
    </row>
    <row r="16137" spans="1:2" x14ac:dyDescent="0.15">
      <c r="A16137" s="4"/>
      <c r="B16137" s="4"/>
    </row>
    <row r="16138" spans="1:2" x14ac:dyDescent="0.15">
      <c r="A16138" s="4"/>
      <c r="B16138" s="4"/>
    </row>
    <row r="16139" spans="1:2" x14ac:dyDescent="0.15">
      <c r="A16139" s="4"/>
      <c r="B16139" s="4"/>
    </row>
    <row r="16140" spans="1:2" x14ac:dyDescent="0.15">
      <c r="A16140" s="4"/>
      <c r="B16140" s="4"/>
    </row>
    <row r="16141" spans="1:2" x14ac:dyDescent="0.15">
      <c r="A16141" s="4"/>
      <c r="B16141" s="4"/>
    </row>
    <row r="16142" spans="1:2" x14ac:dyDescent="0.15">
      <c r="A16142" s="4"/>
      <c r="B16142" s="4"/>
    </row>
    <row r="16143" spans="1:2" x14ac:dyDescent="0.15">
      <c r="A16143" s="4"/>
      <c r="B16143" s="4"/>
    </row>
    <row r="16144" spans="1:2" x14ac:dyDescent="0.15">
      <c r="A16144" s="4"/>
      <c r="B16144" s="4"/>
    </row>
    <row r="16145" spans="1:2" x14ac:dyDescent="0.15">
      <c r="A16145" s="4"/>
      <c r="B16145" s="4"/>
    </row>
    <row r="16146" spans="1:2" x14ac:dyDescent="0.15">
      <c r="A16146" s="4"/>
      <c r="B16146" s="4"/>
    </row>
    <row r="16147" spans="1:2" x14ac:dyDescent="0.15">
      <c r="A16147" s="4"/>
      <c r="B16147" s="4"/>
    </row>
    <row r="16148" spans="1:2" x14ac:dyDescent="0.15">
      <c r="A16148" s="4"/>
      <c r="B16148" s="4"/>
    </row>
    <row r="16149" spans="1:2" x14ac:dyDescent="0.15">
      <c r="A16149" s="4"/>
      <c r="B16149" s="4"/>
    </row>
    <row r="16150" spans="1:2" x14ac:dyDescent="0.15">
      <c r="A16150" s="4"/>
      <c r="B16150" s="4"/>
    </row>
    <row r="16151" spans="1:2" x14ac:dyDescent="0.15">
      <c r="A16151" s="4"/>
      <c r="B16151" s="4"/>
    </row>
    <row r="16152" spans="1:2" x14ac:dyDescent="0.15">
      <c r="A16152" s="4"/>
      <c r="B16152" s="4"/>
    </row>
    <row r="16153" spans="1:2" x14ac:dyDescent="0.15">
      <c r="A16153" s="4"/>
      <c r="B16153" s="4"/>
    </row>
    <row r="16154" spans="1:2" x14ac:dyDescent="0.15">
      <c r="A16154" s="4"/>
      <c r="B16154" s="4"/>
    </row>
    <row r="16155" spans="1:2" x14ac:dyDescent="0.15">
      <c r="A16155" s="4"/>
      <c r="B16155" s="4"/>
    </row>
    <row r="16156" spans="1:2" x14ac:dyDescent="0.15">
      <c r="A16156" s="4"/>
      <c r="B16156" s="4"/>
    </row>
    <row r="16157" spans="1:2" x14ac:dyDescent="0.15">
      <c r="A16157" s="4"/>
      <c r="B16157" s="4"/>
    </row>
    <row r="16158" spans="1:2" x14ac:dyDescent="0.15">
      <c r="A16158" s="4"/>
      <c r="B16158" s="4"/>
    </row>
    <row r="16159" spans="1:2" x14ac:dyDescent="0.15">
      <c r="A16159" s="4"/>
      <c r="B16159" s="4"/>
    </row>
    <row r="16160" spans="1:2" x14ac:dyDescent="0.15">
      <c r="A16160" s="4"/>
      <c r="B16160" s="4"/>
    </row>
    <row r="16161" spans="1:2" x14ac:dyDescent="0.15">
      <c r="A16161" s="4"/>
      <c r="B16161" s="4"/>
    </row>
    <row r="16162" spans="1:2" x14ac:dyDescent="0.15">
      <c r="A16162" s="4"/>
      <c r="B16162" s="4"/>
    </row>
    <row r="16163" spans="1:2" x14ac:dyDescent="0.15">
      <c r="A16163" s="4"/>
      <c r="B16163" s="4"/>
    </row>
    <row r="16164" spans="1:2" x14ac:dyDescent="0.15">
      <c r="A16164" s="4"/>
      <c r="B16164" s="4"/>
    </row>
    <row r="16165" spans="1:2" x14ac:dyDescent="0.15">
      <c r="A16165" s="4"/>
      <c r="B16165" s="4"/>
    </row>
    <row r="16166" spans="1:2" x14ac:dyDescent="0.15">
      <c r="A16166" s="4"/>
      <c r="B16166" s="4"/>
    </row>
    <row r="16167" spans="1:2" x14ac:dyDescent="0.15">
      <c r="A16167" s="4"/>
      <c r="B16167" s="4"/>
    </row>
    <row r="16168" spans="1:2" x14ac:dyDescent="0.15">
      <c r="A16168" s="4"/>
      <c r="B16168" s="4"/>
    </row>
    <row r="16169" spans="1:2" x14ac:dyDescent="0.15">
      <c r="A16169" s="4"/>
      <c r="B16169" s="4"/>
    </row>
    <row r="16170" spans="1:2" x14ac:dyDescent="0.15">
      <c r="A16170" s="4"/>
      <c r="B16170" s="4"/>
    </row>
    <row r="16171" spans="1:2" x14ac:dyDescent="0.15">
      <c r="A16171" s="4"/>
      <c r="B16171" s="4"/>
    </row>
    <row r="16172" spans="1:2" x14ac:dyDescent="0.15">
      <c r="A16172" s="4"/>
      <c r="B16172" s="4"/>
    </row>
    <row r="16173" spans="1:2" x14ac:dyDescent="0.15">
      <c r="A16173" s="4"/>
      <c r="B16173" s="4"/>
    </row>
    <row r="16174" spans="1:2" x14ac:dyDescent="0.15">
      <c r="A16174" s="4"/>
      <c r="B16174" s="4"/>
    </row>
    <row r="16175" spans="1:2" x14ac:dyDescent="0.15">
      <c r="A16175" s="4"/>
      <c r="B16175" s="4"/>
    </row>
    <row r="16176" spans="1:2" x14ac:dyDescent="0.15">
      <c r="A16176" s="4"/>
      <c r="B16176" s="4"/>
    </row>
    <row r="16177" spans="1:2" x14ac:dyDescent="0.15">
      <c r="A16177" s="4"/>
      <c r="B16177" s="4"/>
    </row>
    <row r="16178" spans="1:2" x14ac:dyDescent="0.15">
      <c r="A16178" s="4"/>
      <c r="B16178" s="4"/>
    </row>
    <row r="16179" spans="1:2" x14ac:dyDescent="0.15">
      <c r="A16179" s="4"/>
      <c r="B16179" s="4"/>
    </row>
    <row r="16180" spans="1:2" x14ac:dyDescent="0.15">
      <c r="A16180" s="4"/>
      <c r="B16180" s="4"/>
    </row>
    <row r="16181" spans="1:2" x14ac:dyDescent="0.15">
      <c r="A16181" s="4"/>
      <c r="B16181" s="4"/>
    </row>
    <row r="16182" spans="1:2" x14ac:dyDescent="0.15">
      <c r="A16182" s="4"/>
      <c r="B16182" s="4"/>
    </row>
    <row r="16183" spans="1:2" x14ac:dyDescent="0.15">
      <c r="A16183" s="4"/>
      <c r="B16183" s="4"/>
    </row>
    <row r="16184" spans="1:2" x14ac:dyDescent="0.15">
      <c r="A16184" s="4"/>
      <c r="B16184" s="4"/>
    </row>
    <row r="16185" spans="1:2" x14ac:dyDescent="0.15">
      <c r="A16185" s="4"/>
      <c r="B16185" s="4"/>
    </row>
    <row r="16186" spans="1:2" x14ac:dyDescent="0.15">
      <c r="A16186" s="4"/>
      <c r="B16186" s="4"/>
    </row>
    <row r="16187" spans="1:2" x14ac:dyDescent="0.15">
      <c r="A16187" s="4"/>
      <c r="B16187" s="4"/>
    </row>
    <row r="16188" spans="1:2" x14ac:dyDescent="0.15">
      <c r="A16188" s="4"/>
      <c r="B16188" s="4"/>
    </row>
    <row r="16189" spans="1:2" x14ac:dyDescent="0.15">
      <c r="A16189" s="4"/>
      <c r="B16189" s="4"/>
    </row>
    <row r="16190" spans="1:2" x14ac:dyDescent="0.15">
      <c r="A16190" s="4"/>
      <c r="B16190" s="4"/>
    </row>
    <row r="16191" spans="1:2" x14ac:dyDescent="0.15">
      <c r="A16191" s="4"/>
      <c r="B16191" s="4"/>
    </row>
    <row r="16192" spans="1:2" x14ac:dyDescent="0.15">
      <c r="A16192" s="4"/>
      <c r="B16192" s="4"/>
    </row>
    <row r="16193" spans="1:2" x14ac:dyDescent="0.15">
      <c r="A16193" s="4"/>
      <c r="B16193" s="4"/>
    </row>
    <row r="16194" spans="1:2" x14ac:dyDescent="0.15">
      <c r="A16194" s="4"/>
      <c r="B16194" s="4"/>
    </row>
    <row r="16195" spans="1:2" x14ac:dyDescent="0.15">
      <c r="A16195" s="4"/>
      <c r="B16195" s="4"/>
    </row>
    <row r="16196" spans="1:2" x14ac:dyDescent="0.15">
      <c r="A16196" s="4"/>
      <c r="B16196" s="4"/>
    </row>
    <row r="16197" spans="1:2" x14ac:dyDescent="0.15">
      <c r="A16197" s="4"/>
      <c r="B16197" s="4"/>
    </row>
    <row r="16198" spans="1:2" x14ac:dyDescent="0.15">
      <c r="A16198" s="4"/>
      <c r="B16198" s="4"/>
    </row>
    <row r="16199" spans="1:2" x14ac:dyDescent="0.15">
      <c r="A16199" s="4"/>
      <c r="B16199" s="4"/>
    </row>
    <row r="16200" spans="1:2" x14ac:dyDescent="0.15">
      <c r="A16200" s="4"/>
      <c r="B16200" s="4"/>
    </row>
    <row r="16201" spans="1:2" x14ac:dyDescent="0.15">
      <c r="A16201" s="4"/>
      <c r="B16201" s="4"/>
    </row>
    <row r="16202" spans="1:2" x14ac:dyDescent="0.15">
      <c r="A16202" s="4"/>
      <c r="B16202" s="4"/>
    </row>
    <row r="16203" spans="1:2" x14ac:dyDescent="0.15">
      <c r="A16203" s="4"/>
      <c r="B16203" s="4"/>
    </row>
    <row r="16204" spans="1:2" x14ac:dyDescent="0.15">
      <c r="A16204" s="4"/>
      <c r="B16204" s="4"/>
    </row>
    <row r="16205" spans="1:2" x14ac:dyDescent="0.15">
      <c r="A16205" s="4"/>
      <c r="B16205" s="4"/>
    </row>
    <row r="16206" spans="1:2" x14ac:dyDescent="0.15">
      <c r="A16206" s="4"/>
      <c r="B16206" s="4"/>
    </row>
    <row r="16207" spans="1:2" x14ac:dyDescent="0.15">
      <c r="A16207" s="4"/>
      <c r="B16207" s="4"/>
    </row>
    <row r="16208" spans="1:2" x14ac:dyDescent="0.15">
      <c r="A16208" s="4"/>
      <c r="B16208" s="4"/>
    </row>
    <row r="16209" spans="1:2" x14ac:dyDescent="0.15">
      <c r="A16209" s="4"/>
      <c r="B16209" s="4"/>
    </row>
    <row r="16210" spans="1:2" x14ac:dyDescent="0.15">
      <c r="A16210" s="4"/>
      <c r="B16210" s="4"/>
    </row>
    <row r="16211" spans="1:2" x14ac:dyDescent="0.15">
      <c r="A16211" s="4"/>
      <c r="B16211" s="4"/>
    </row>
    <row r="16212" spans="1:2" x14ac:dyDescent="0.15">
      <c r="A16212" s="4"/>
      <c r="B16212" s="4"/>
    </row>
    <row r="16213" spans="1:2" x14ac:dyDescent="0.15">
      <c r="A16213" s="4"/>
      <c r="B16213" s="4"/>
    </row>
    <row r="16214" spans="1:2" x14ac:dyDescent="0.15">
      <c r="A16214" s="4"/>
      <c r="B16214" s="4"/>
    </row>
    <row r="16215" spans="1:2" x14ac:dyDescent="0.15">
      <c r="A16215" s="4"/>
      <c r="B16215" s="4"/>
    </row>
    <row r="16216" spans="1:2" x14ac:dyDescent="0.15">
      <c r="A16216" s="4"/>
      <c r="B16216" s="4"/>
    </row>
    <row r="16217" spans="1:2" x14ac:dyDescent="0.15">
      <c r="A16217" s="4"/>
      <c r="B16217" s="4"/>
    </row>
    <row r="16218" spans="1:2" x14ac:dyDescent="0.15">
      <c r="A16218" s="4"/>
      <c r="B16218" s="4"/>
    </row>
    <row r="16219" spans="1:2" x14ac:dyDescent="0.15">
      <c r="A16219" s="4"/>
      <c r="B16219" s="4"/>
    </row>
    <row r="16220" spans="1:2" x14ac:dyDescent="0.15">
      <c r="A16220" s="4"/>
      <c r="B16220" s="4"/>
    </row>
    <row r="16221" spans="1:2" x14ac:dyDescent="0.15">
      <c r="A16221" s="4"/>
      <c r="B16221" s="4"/>
    </row>
    <row r="16222" spans="1:2" x14ac:dyDescent="0.15">
      <c r="A16222" s="4"/>
      <c r="B16222" s="4"/>
    </row>
    <row r="16223" spans="1:2" x14ac:dyDescent="0.15">
      <c r="A16223" s="4"/>
      <c r="B16223" s="4"/>
    </row>
    <row r="16224" spans="1:2" x14ac:dyDescent="0.15">
      <c r="A16224" s="4"/>
      <c r="B16224" s="4"/>
    </row>
    <row r="16225" spans="1:2" x14ac:dyDescent="0.15">
      <c r="A16225" s="4"/>
      <c r="B16225" s="4"/>
    </row>
    <row r="16226" spans="1:2" x14ac:dyDescent="0.15">
      <c r="A16226" s="4"/>
      <c r="B16226" s="4"/>
    </row>
    <row r="16227" spans="1:2" x14ac:dyDescent="0.15">
      <c r="A16227" s="4"/>
      <c r="B16227" s="4"/>
    </row>
    <row r="16228" spans="1:2" x14ac:dyDescent="0.15">
      <c r="A16228" s="4"/>
      <c r="B16228" s="4"/>
    </row>
    <row r="16229" spans="1:2" x14ac:dyDescent="0.15">
      <c r="A16229" s="4"/>
      <c r="B16229" s="4"/>
    </row>
    <row r="16230" spans="1:2" x14ac:dyDescent="0.15">
      <c r="A16230" s="4"/>
      <c r="B16230" s="4"/>
    </row>
    <row r="16231" spans="1:2" x14ac:dyDescent="0.15">
      <c r="A16231" s="4"/>
      <c r="B16231" s="4"/>
    </row>
    <row r="16232" spans="1:2" x14ac:dyDescent="0.15">
      <c r="A16232" s="4"/>
      <c r="B16232" s="4"/>
    </row>
    <row r="16233" spans="1:2" x14ac:dyDescent="0.15">
      <c r="A16233" s="4"/>
      <c r="B16233" s="4"/>
    </row>
    <row r="16234" spans="1:2" x14ac:dyDescent="0.15">
      <c r="A16234" s="4"/>
      <c r="B16234" s="4"/>
    </row>
    <row r="16235" spans="1:2" x14ac:dyDescent="0.15">
      <c r="A16235" s="4"/>
      <c r="B16235" s="4"/>
    </row>
    <row r="16236" spans="1:2" x14ac:dyDescent="0.15">
      <c r="A16236" s="4"/>
      <c r="B16236" s="4"/>
    </row>
    <row r="16237" spans="1:2" x14ac:dyDescent="0.15">
      <c r="A16237" s="4"/>
      <c r="B16237" s="4"/>
    </row>
    <row r="16238" spans="1:2" x14ac:dyDescent="0.15">
      <c r="A16238" s="4"/>
      <c r="B16238" s="4"/>
    </row>
    <row r="16239" spans="1:2" x14ac:dyDescent="0.15">
      <c r="A16239" s="4"/>
      <c r="B16239" s="4"/>
    </row>
    <row r="16240" spans="1:2" x14ac:dyDescent="0.15">
      <c r="A16240" s="4"/>
      <c r="B16240" s="4"/>
    </row>
    <row r="16241" spans="1:2" x14ac:dyDescent="0.15">
      <c r="A16241" s="4"/>
      <c r="B16241" s="4"/>
    </row>
    <row r="16242" spans="1:2" x14ac:dyDescent="0.15">
      <c r="A16242" s="4"/>
      <c r="B16242" s="4"/>
    </row>
    <row r="16243" spans="1:2" x14ac:dyDescent="0.15">
      <c r="A16243" s="4"/>
      <c r="B16243" s="4"/>
    </row>
    <row r="16244" spans="1:2" x14ac:dyDescent="0.15">
      <c r="A16244" s="4"/>
      <c r="B16244" s="4"/>
    </row>
    <row r="16245" spans="1:2" x14ac:dyDescent="0.15">
      <c r="A16245" s="4"/>
      <c r="B16245" s="4"/>
    </row>
    <row r="16246" spans="1:2" x14ac:dyDescent="0.15">
      <c r="A16246" s="4"/>
      <c r="B16246" s="4"/>
    </row>
    <row r="16247" spans="1:2" x14ac:dyDescent="0.15">
      <c r="A16247" s="4"/>
      <c r="B16247" s="4"/>
    </row>
    <row r="16248" spans="1:2" x14ac:dyDescent="0.15">
      <c r="A16248" s="4"/>
      <c r="B16248" s="4"/>
    </row>
    <row r="16249" spans="1:2" x14ac:dyDescent="0.15">
      <c r="A16249" s="4"/>
      <c r="B16249" s="4"/>
    </row>
    <row r="16250" spans="1:2" x14ac:dyDescent="0.15">
      <c r="A16250" s="4"/>
      <c r="B16250" s="4"/>
    </row>
    <row r="16251" spans="1:2" x14ac:dyDescent="0.15">
      <c r="A16251" s="4"/>
      <c r="B16251" s="4"/>
    </row>
    <row r="16252" spans="1:2" x14ac:dyDescent="0.15">
      <c r="A16252" s="4"/>
      <c r="B16252" s="4"/>
    </row>
    <row r="16253" spans="1:2" x14ac:dyDescent="0.15">
      <c r="A16253" s="4"/>
      <c r="B16253" s="4"/>
    </row>
    <row r="16254" spans="1:2" x14ac:dyDescent="0.15">
      <c r="A16254" s="4"/>
      <c r="B16254" s="4"/>
    </row>
    <row r="16255" spans="1:2" x14ac:dyDescent="0.15">
      <c r="A16255" s="4"/>
      <c r="B16255" s="4"/>
    </row>
    <row r="16256" spans="1:2" x14ac:dyDescent="0.15">
      <c r="A16256" s="4"/>
      <c r="B16256" s="4"/>
    </row>
    <row r="16257" spans="1:2" x14ac:dyDescent="0.15">
      <c r="A16257" s="4"/>
      <c r="B16257" s="4"/>
    </row>
    <row r="16258" spans="1:2" x14ac:dyDescent="0.15">
      <c r="A16258" s="4"/>
      <c r="B16258" s="4"/>
    </row>
    <row r="16259" spans="1:2" x14ac:dyDescent="0.15">
      <c r="A16259" s="4"/>
      <c r="B16259" s="4"/>
    </row>
    <row r="16260" spans="1:2" x14ac:dyDescent="0.15">
      <c r="A16260" s="4"/>
      <c r="B16260" s="4"/>
    </row>
    <row r="16261" spans="1:2" x14ac:dyDescent="0.15">
      <c r="A16261" s="4"/>
      <c r="B16261" s="4"/>
    </row>
    <row r="16262" spans="1:2" x14ac:dyDescent="0.15">
      <c r="A16262" s="4"/>
      <c r="B16262" s="4"/>
    </row>
    <row r="16263" spans="1:2" x14ac:dyDescent="0.15">
      <c r="A16263" s="4"/>
      <c r="B16263" s="4"/>
    </row>
    <row r="16264" spans="1:2" x14ac:dyDescent="0.15">
      <c r="A16264" s="4"/>
      <c r="B16264" s="4"/>
    </row>
    <row r="16265" spans="1:2" x14ac:dyDescent="0.15">
      <c r="A16265" s="4"/>
      <c r="B16265" s="4"/>
    </row>
    <row r="16266" spans="1:2" x14ac:dyDescent="0.15">
      <c r="A16266" s="4"/>
      <c r="B16266" s="4"/>
    </row>
    <row r="16267" spans="1:2" x14ac:dyDescent="0.15">
      <c r="A16267" s="4"/>
      <c r="B16267" s="4"/>
    </row>
    <row r="16268" spans="1:2" x14ac:dyDescent="0.15">
      <c r="A16268" s="4"/>
      <c r="B16268" s="4"/>
    </row>
    <row r="16269" spans="1:2" x14ac:dyDescent="0.15">
      <c r="A16269" s="4"/>
      <c r="B16269" s="4"/>
    </row>
    <row r="16270" spans="1:2" x14ac:dyDescent="0.15">
      <c r="A16270" s="4"/>
      <c r="B16270" s="4"/>
    </row>
    <row r="16271" spans="1:2" x14ac:dyDescent="0.15">
      <c r="A16271" s="4"/>
      <c r="B16271" s="4"/>
    </row>
    <row r="16272" spans="1:2" x14ac:dyDescent="0.15">
      <c r="A16272" s="4"/>
      <c r="B16272" s="4"/>
    </row>
    <row r="16273" spans="1:2" x14ac:dyDescent="0.15">
      <c r="A16273" s="4"/>
      <c r="B16273" s="4"/>
    </row>
    <row r="16274" spans="1:2" x14ac:dyDescent="0.15">
      <c r="A16274" s="4"/>
      <c r="B16274" s="4"/>
    </row>
    <row r="16275" spans="1:2" x14ac:dyDescent="0.15">
      <c r="A16275" s="4"/>
      <c r="B16275" s="4"/>
    </row>
    <row r="16276" spans="1:2" x14ac:dyDescent="0.15">
      <c r="A16276" s="4"/>
      <c r="B16276" s="4"/>
    </row>
    <row r="16277" spans="1:2" x14ac:dyDescent="0.15">
      <c r="A16277" s="4"/>
      <c r="B16277" s="4"/>
    </row>
    <row r="16278" spans="1:2" x14ac:dyDescent="0.15">
      <c r="A16278" s="4"/>
      <c r="B16278" s="4"/>
    </row>
    <row r="16279" spans="1:2" x14ac:dyDescent="0.15">
      <c r="A16279" s="4"/>
      <c r="B16279" s="4"/>
    </row>
    <row r="16280" spans="1:2" x14ac:dyDescent="0.15">
      <c r="A16280" s="4"/>
      <c r="B16280" s="4"/>
    </row>
    <row r="16281" spans="1:2" x14ac:dyDescent="0.15">
      <c r="A16281" s="4"/>
      <c r="B16281" s="4"/>
    </row>
    <row r="16282" spans="1:2" x14ac:dyDescent="0.15">
      <c r="A16282" s="4"/>
      <c r="B16282" s="4"/>
    </row>
    <row r="16283" spans="1:2" x14ac:dyDescent="0.15">
      <c r="A16283" s="4"/>
      <c r="B16283" s="4"/>
    </row>
    <row r="16284" spans="1:2" x14ac:dyDescent="0.15">
      <c r="A16284" s="4"/>
      <c r="B16284" s="4"/>
    </row>
    <row r="16285" spans="1:2" x14ac:dyDescent="0.15">
      <c r="A16285" s="4"/>
      <c r="B16285" s="4"/>
    </row>
    <row r="16286" spans="1:2" x14ac:dyDescent="0.15">
      <c r="A16286" s="4"/>
      <c r="B16286" s="4"/>
    </row>
    <row r="16287" spans="1:2" x14ac:dyDescent="0.15">
      <c r="A16287" s="4"/>
      <c r="B16287" s="4"/>
    </row>
    <row r="16288" spans="1:2" x14ac:dyDescent="0.15">
      <c r="A16288" s="4"/>
      <c r="B16288" s="4"/>
    </row>
    <row r="16289" spans="1:2" x14ac:dyDescent="0.15">
      <c r="A16289" s="4"/>
      <c r="B16289" s="4"/>
    </row>
    <row r="16290" spans="1:2" x14ac:dyDescent="0.15">
      <c r="A16290" s="4"/>
      <c r="B16290" s="4"/>
    </row>
    <row r="16291" spans="1:2" x14ac:dyDescent="0.15">
      <c r="A16291" s="4"/>
      <c r="B16291" s="4"/>
    </row>
    <row r="16292" spans="1:2" x14ac:dyDescent="0.15">
      <c r="A16292" s="4"/>
      <c r="B16292" s="4"/>
    </row>
    <row r="16293" spans="1:2" x14ac:dyDescent="0.15">
      <c r="A16293" s="4"/>
      <c r="B16293" s="4"/>
    </row>
    <row r="16294" spans="1:2" x14ac:dyDescent="0.15">
      <c r="A16294" s="4"/>
      <c r="B16294" s="4"/>
    </row>
    <row r="16295" spans="1:2" x14ac:dyDescent="0.15">
      <c r="A16295" s="4"/>
      <c r="B16295" s="4"/>
    </row>
    <row r="16296" spans="1:2" x14ac:dyDescent="0.15">
      <c r="A16296" s="4"/>
      <c r="B16296" s="4"/>
    </row>
    <row r="16297" spans="1:2" x14ac:dyDescent="0.15">
      <c r="A16297" s="4"/>
      <c r="B16297" s="4"/>
    </row>
    <row r="16298" spans="1:2" x14ac:dyDescent="0.15">
      <c r="A16298" s="4"/>
      <c r="B16298" s="4"/>
    </row>
    <row r="16299" spans="1:2" x14ac:dyDescent="0.15">
      <c r="A16299" s="4"/>
      <c r="B16299" s="4"/>
    </row>
    <row r="16300" spans="1:2" x14ac:dyDescent="0.15">
      <c r="A16300" s="4"/>
      <c r="B16300" s="4"/>
    </row>
    <row r="16301" spans="1:2" x14ac:dyDescent="0.15">
      <c r="A16301" s="4"/>
      <c r="B16301" s="4"/>
    </row>
    <row r="16302" spans="1:2" x14ac:dyDescent="0.15">
      <c r="A16302" s="4"/>
      <c r="B16302" s="4"/>
    </row>
    <row r="16303" spans="1:2" x14ac:dyDescent="0.15">
      <c r="A16303" s="4"/>
      <c r="B16303" s="4"/>
    </row>
    <row r="16304" spans="1:2" x14ac:dyDescent="0.15">
      <c r="A16304" s="4"/>
      <c r="B16304" s="4"/>
    </row>
    <row r="16305" spans="1:2" x14ac:dyDescent="0.15">
      <c r="A16305" s="4"/>
      <c r="B16305" s="4"/>
    </row>
    <row r="16306" spans="1:2" x14ac:dyDescent="0.15">
      <c r="A16306" s="4"/>
      <c r="B16306" s="4"/>
    </row>
    <row r="16307" spans="1:2" x14ac:dyDescent="0.15">
      <c r="A16307" s="4"/>
      <c r="B16307" s="4"/>
    </row>
    <row r="16308" spans="1:2" x14ac:dyDescent="0.15">
      <c r="A16308" s="4"/>
      <c r="B16308" s="4"/>
    </row>
    <row r="16309" spans="1:2" x14ac:dyDescent="0.15">
      <c r="A16309" s="4"/>
      <c r="B16309" s="4"/>
    </row>
    <row r="16310" spans="1:2" x14ac:dyDescent="0.15">
      <c r="A16310" s="4"/>
      <c r="B16310" s="4"/>
    </row>
    <row r="16311" spans="1:2" x14ac:dyDescent="0.15">
      <c r="A16311" s="4"/>
      <c r="B16311" s="4"/>
    </row>
    <row r="16312" spans="1:2" x14ac:dyDescent="0.15">
      <c r="A16312" s="4"/>
      <c r="B16312" s="4"/>
    </row>
    <row r="16313" spans="1:2" x14ac:dyDescent="0.15">
      <c r="A16313" s="4"/>
      <c r="B16313" s="4"/>
    </row>
    <row r="16314" spans="1:2" x14ac:dyDescent="0.15">
      <c r="A16314" s="4"/>
      <c r="B16314" s="4"/>
    </row>
    <row r="16315" spans="1:2" x14ac:dyDescent="0.15">
      <c r="A16315" s="4"/>
      <c r="B16315" s="4"/>
    </row>
    <row r="16316" spans="1:2" x14ac:dyDescent="0.15">
      <c r="A16316" s="4"/>
      <c r="B16316" s="4"/>
    </row>
    <row r="16317" spans="1:2" x14ac:dyDescent="0.15">
      <c r="A16317" s="4"/>
      <c r="B16317" s="4"/>
    </row>
    <row r="16318" spans="1:2" x14ac:dyDescent="0.15">
      <c r="A16318" s="4"/>
      <c r="B16318" s="4"/>
    </row>
    <row r="16319" spans="1:2" x14ac:dyDescent="0.15">
      <c r="A16319" s="4"/>
      <c r="B16319" s="4"/>
    </row>
    <row r="16320" spans="1:2" x14ac:dyDescent="0.15">
      <c r="A16320" s="4"/>
      <c r="B16320" s="4"/>
    </row>
    <row r="16321" spans="1:2" x14ac:dyDescent="0.15">
      <c r="A16321" s="4"/>
      <c r="B16321" s="4"/>
    </row>
    <row r="16322" spans="1:2" x14ac:dyDescent="0.15">
      <c r="A16322" s="4"/>
      <c r="B16322" s="4"/>
    </row>
    <row r="16323" spans="1:2" x14ac:dyDescent="0.15">
      <c r="A16323" s="4"/>
      <c r="B16323" s="4"/>
    </row>
    <row r="16324" spans="1:2" x14ac:dyDescent="0.15">
      <c r="A16324" s="4"/>
      <c r="B16324" s="4"/>
    </row>
    <row r="16325" spans="1:2" x14ac:dyDescent="0.15">
      <c r="A16325" s="4"/>
      <c r="B16325" s="4"/>
    </row>
    <row r="16326" spans="1:2" x14ac:dyDescent="0.15">
      <c r="A16326" s="4"/>
      <c r="B16326" s="4"/>
    </row>
    <row r="16327" spans="1:2" x14ac:dyDescent="0.15">
      <c r="A16327" s="4"/>
      <c r="B16327" s="4"/>
    </row>
    <row r="16328" spans="1:2" x14ac:dyDescent="0.15">
      <c r="A16328" s="4"/>
      <c r="B16328" s="4"/>
    </row>
    <row r="16329" spans="1:2" x14ac:dyDescent="0.15">
      <c r="A16329" s="4"/>
      <c r="B16329" s="4"/>
    </row>
    <row r="16330" spans="1:2" x14ac:dyDescent="0.15">
      <c r="A16330" s="4"/>
      <c r="B16330" s="4"/>
    </row>
    <row r="16331" spans="1:2" x14ac:dyDescent="0.15">
      <c r="A16331" s="4"/>
      <c r="B16331" s="4"/>
    </row>
    <row r="16332" spans="1:2" x14ac:dyDescent="0.15">
      <c r="A16332" s="4"/>
      <c r="B16332" s="4"/>
    </row>
    <row r="16333" spans="1:2" x14ac:dyDescent="0.15">
      <c r="A16333" s="4"/>
      <c r="B16333" s="4"/>
    </row>
    <row r="16334" spans="1:2" x14ac:dyDescent="0.15">
      <c r="A16334" s="4"/>
      <c r="B16334" s="4"/>
    </row>
    <row r="16335" spans="1:2" x14ac:dyDescent="0.15">
      <c r="A16335" s="4"/>
      <c r="B16335" s="4"/>
    </row>
    <row r="16336" spans="1:2" x14ac:dyDescent="0.15">
      <c r="A16336" s="4"/>
      <c r="B16336" s="4"/>
    </row>
    <row r="16337" spans="1:2" x14ac:dyDescent="0.15">
      <c r="A16337" s="4"/>
      <c r="B16337" s="4"/>
    </row>
    <row r="16338" spans="1:2" x14ac:dyDescent="0.15">
      <c r="A16338" s="4"/>
      <c r="B16338" s="4"/>
    </row>
    <row r="16339" spans="1:2" x14ac:dyDescent="0.15">
      <c r="A16339" s="4"/>
      <c r="B16339" s="4"/>
    </row>
    <row r="16340" spans="1:2" x14ac:dyDescent="0.15">
      <c r="A16340" s="4"/>
      <c r="B16340" s="4"/>
    </row>
    <row r="16341" spans="1:2" x14ac:dyDescent="0.15">
      <c r="A16341" s="4"/>
      <c r="B16341" s="4"/>
    </row>
    <row r="16342" spans="1:2" x14ac:dyDescent="0.15">
      <c r="A16342" s="4"/>
      <c r="B16342" s="4"/>
    </row>
    <row r="16343" spans="1:2" x14ac:dyDescent="0.15">
      <c r="A16343" s="4"/>
      <c r="B16343" s="4"/>
    </row>
    <row r="16344" spans="1:2" x14ac:dyDescent="0.15">
      <c r="A16344" s="4"/>
      <c r="B16344" s="4"/>
    </row>
    <row r="16345" spans="1:2" x14ac:dyDescent="0.15">
      <c r="A16345" s="4"/>
      <c r="B16345" s="4"/>
    </row>
    <row r="16346" spans="1:2" x14ac:dyDescent="0.15">
      <c r="A16346" s="4"/>
      <c r="B16346" s="4"/>
    </row>
    <row r="16347" spans="1:2" x14ac:dyDescent="0.15">
      <c r="A16347" s="4"/>
      <c r="B16347" s="4"/>
    </row>
    <row r="16348" spans="1:2" x14ac:dyDescent="0.15">
      <c r="A16348" s="4"/>
      <c r="B16348" s="4"/>
    </row>
    <row r="16349" spans="1:2" x14ac:dyDescent="0.15">
      <c r="A16349" s="4"/>
      <c r="B16349" s="4"/>
    </row>
    <row r="16350" spans="1:2" x14ac:dyDescent="0.15">
      <c r="A16350" s="4"/>
      <c r="B16350" s="4"/>
    </row>
    <row r="16351" spans="1:2" x14ac:dyDescent="0.15">
      <c r="A16351" s="4"/>
      <c r="B16351" s="4"/>
    </row>
    <row r="16352" spans="1:2" x14ac:dyDescent="0.15">
      <c r="A16352" s="4"/>
      <c r="B16352" s="4"/>
    </row>
    <row r="16353" spans="1:2" x14ac:dyDescent="0.15">
      <c r="A16353" s="4"/>
      <c r="B16353" s="4"/>
    </row>
    <row r="16354" spans="1:2" x14ac:dyDescent="0.15">
      <c r="A16354" s="4"/>
      <c r="B16354" s="4"/>
    </row>
    <row r="16355" spans="1:2" x14ac:dyDescent="0.15">
      <c r="A16355" s="4"/>
      <c r="B16355" s="4"/>
    </row>
    <row r="16356" spans="1:2" x14ac:dyDescent="0.15">
      <c r="A16356" s="4"/>
      <c r="B16356" s="4"/>
    </row>
    <row r="16357" spans="1:2" x14ac:dyDescent="0.15">
      <c r="A16357" s="4"/>
      <c r="B16357" s="4"/>
    </row>
    <row r="16358" spans="1:2" x14ac:dyDescent="0.15">
      <c r="A16358" s="4"/>
      <c r="B16358" s="4"/>
    </row>
    <row r="16359" spans="1:2" x14ac:dyDescent="0.15">
      <c r="A16359" s="4"/>
      <c r="B16359" s="4"/>
    </row>
    <row r="16360" spans="1:2" x14ac:dyDescent="0.15">
      <c r="A16360" s="4"/>
      <c r="B16360" s="4"/>
    </row>
    <row r="16361" spans="1:2" x14ac:dyDescent="0.15">
      <c r="A16361" s="4"/>
      <c r="B16361" s="4"/>
    </row>
    <row r="16362" spans="1:2" x14ac:dyDescent="0.15">
      <c r="A16362" s="4"/>
      <c r="B16362" s="4"/>
    </row>
    <row r="16363" spans="1:2" x14ac:dyDescent="0.15">
      <c r="A16363" s="4"/>
      <c r="B16363" s="4"/>
    </row>
    <row r="16364" spans="1:2" x14ac:dyDescent="0.15">
      <c r="A16364" s="4"/>
      <c r="B16364" s="4"/>
    </row>
    <row r="16365" spans="1:2" x14ac:dyDescent="0.15">
      <c r="A16365" s="4"/>
      <c r="B16365" s="4"/>
    </row>
    <row r="16366" spans="1:2" x14ac:dyDescent="0.15">
      <c r="A16366" s="4"/>
      <c r="B16366" s="4"/>
    </row>
    <row r="16367" spans="1:2" x14ac:dyDescent="0.15">
      <c r="A16367" s="4"/>
      <c r="B16367" s="4"/>
    </row>
    <row r="16368" spans="1:2" x14ac:dyDescent="0.15">
      <c r="A16368" s="4"/>
      <c r="B16368" s="4"/>
    </row>
    <row r="16369" spans="1:2" x14ac:dyDescent="0.15">
      <c r="A16369" s="4"/>
      <c r="B16369" s="4"/>
    </row>
    <row r="16370" spans="1:2" x14ac:dyDescent="0.15">
      <c r="A16370" s="4"/>
      <c r="B16370" s="4"/>
    </row>
    <row r="16371" spans="1:2" x14ac:dyDescent="0.15">
      <c r="A16371" s="4"/>
      <c r="B16371" s="4"/>
    </row>
    <row r="16372" spans="1:2" x14ac:dyDescent="0.15">
      <c r="A16372" s="4"/>
      <c r="B16372" s="4"/>
    </row>
    <row r="16373" spans="1:2" x14ac:dyDescent="0.15">
      <c r="A16373" s="4"/>
      <c r="B16373" s="4"/>
    </row>
    <row r="16374" spans="1:2" x14ac:dyDescent="0.15">
      <c r="A16374" s="4"/>
      <c r="B16374" s="4"/>
    </row>
    <row r="16375" spans="1:2" x14ac:dyDescent="0.15">
      <c r="A16375" s="4"/>
      <c r="B16375" s="4"/>
    </row>
    <row r="16376" spans="1:2" x14ac:dyDescent="0.15">
      <c r="A16376" s="4"/>
      <c r="B16376" s="4"/>
    </row>
    <row r="16377" spans="1:2" x14ac:dyDescent="0.15">
      <c r="A16377" s="4"/>
      <c r="B16377" s="4"/>
    </row>
    <row r="16378" spans="1:2" x14ac:dyDescent="0.15">
      <c r="A16378" s="4"/>
      <c r="B16378" s="4"/>
    </row>
    <row r="16379" spans="1:2" x14ac:dyDescent="0.15">
      <c r="A16379" s="4"/>
      <c r="B16379" s="4"/>
    </row>
    <row r="16380" spans="1:2" x14ac:dyDescent="0.15">
      <c r="A16380" s="4"/>
      <c r="B16380" s="4"/>
    </row>
    <row r="16381" spans="1:2" x14ac:dyDescent="0.15">
      <c r="A16381" s="4"/>
      <c r="B16381" s="4"/>
    </row>
    <row r="16382" spans="1:2" x14ac:dyDescent="0.15">
      <c r="A16382" s="4"/>
      <c r="B16382" s="4"/>
    </row>
    <row r="16383" spans="1:2" x14ac:dyDescent="0.15">
      <c r="A16383" s="4"/>
      <c r="B16383" s="4"/>
    </row>
    <row r="16384" spans="1:2" x14ac:dyDescent="0.15">
      <c r="A16384" s="4"/>
      <c r="B16384" s="4"/>
    </row>
    <row r="16385" spans="3:3" x14ac:dyDescent="0.15">
      <c r="C16385" s="24" t="s">
        <v>370</v>
      </c>
    </row>
    <row r="16386" spans="3:3" x14ac:dyDescent="0.15">
      <c r="C16386" s="25">
        <v>0</v>
      </c>
    </row>
    <row r="16387" spans="3:3" x14ac:dyDescent="0.15">
      <c r="C16387" s="25">
        <v>0</v>
      </c>
    </row>
    <row r="16388" spans="3:3" x14ac:dyDescent="0.15">
      <c r="C16388" s="26">
        <v>40428</v>
      </c>
    </row>
    <row r="16389" spans="3:3" x14ac:dyDescent="0.15">
      <c r="C16389" s="26">
        <v>0</v>
      </c>
    </row>
    <row r="16390" spans="3:3" x14ac:dyDescent="0.15">
      <c r="C16390" s="25" t="s">
        <v>152</v>
      </c>
    </row>
    <row r="16391" spans="3:3" x14ac:dyDescent="0.15">
      <c r="C16391" s="25" t="s">
        <v>15</v>
      </c>
    </row>
    <row r="16392" spans="3:3" x14ac:dyDescent="0.15">
      <c r="C16392" s="25">
        <v>1</v>
      </c>
    </row>
    <row r="16393" spans="3:3" x14ac:dyDescent="0.15">
      <c r="C16393" s="25" t="s">
        <v>208</v>
      </c>
    </row>
    <row r="16394" spans="3:3" x14ac:dyDescent="0.15">
      <c r="C16394" s="25" t="s">
        <v>371</v>
      </c>
    </row>
    <row r="16395" spans="3:3" x14ac:dyDescent="0.15">
      <c r="C16395" s="25">
        <v>0</v>
      </c>
    </row>
    <row r="16396" spans="3:3" x14ac:dyDescent="0.15">
      <c r="C16396" s="25">
        <v>0</v>
      </c>
    </row>
    <row r="16397" spans="3:3" x14ac:dyDescent="0.15">
      <c r="C16397" s="25" t="s">
        <v>372</v>
      </c>
    </row>
    <row r="16398" spans="3:3" x14ac:dyDescent="0.15">
      <c r="C16398" s="25" t="s">
        <v>360</v>
      </c>
    </row>
    <row r="16399" spans="3:3" x14ac:dyDescent="0.15">
      <c r="C16399" s="25" t="s">
        <v>373</v>
      </c>
    </row>
    <row r="16400" spans="3:3" x14ac:dyDescent="0.15">
      <c r="C16400" s="25" t="s">
        <v>105</v>
      </c>
    </row>
    <row r="16401" spans="3:3" x14ac:dyDescent="0.15">
      <c r="C16401" s="25">
        <v>1958</v>
      </c>
    </row>
    <row r="16402" spans="3:3" x14ac:dyDescent="0.15">
      <c r="C16402" s="25">
        <v>1968</v>
      </c>
    </row>
    <row r="16403" spans="3:3" x14ac:dyDescent="0.15">
      <c r="C16403" s="25" t="s">
        <v>289</v>
      </c>
    </row>
    <row r="16404" spans="3:3" x14ac:dyDescent="0.15">
      <c r="C16404" s="24">
        <v>374.2</v>
      </c>
    </row>
    <row r="16405" spans="3:3" x14ac:dyDescent="0.15">
      <c r="C16405" s="24">
        <v>119.744</v>
      </c>
    </row>
    <row r="16406" spans="3:3" x14ac:dyDescent="0.15">
      <c r="C16406" s="24">
        <v>0</v>
      </c>
    </row>
    <row r="16407" spans="3:3" x14ac:dyDescent="0.15">
      <c r="C16407" s="24">
        <v>0</v>
      </c>
    </row>
    <row r="16408" spans="3:3" x14ac:dyDescent="0.15">
      <c r="C16408" s="24">
        <v>0</v>
      </c>
    </row>
    <row r="16409" spans="3:3" x14ac:dyDescent="0.15">
      <c r="C16409" s="24">
        <v>106.7</v>
      </c>
    </row>
    <row r="16410" spans="3:3" x14ac:dyDescent="0.15">
      <c r="C16410" s="27">
        <f>IF(C16407&gt;0,C16407,IF(C16406&gt;0,0.85*C16406,IF(C16409&gt;0,1.1*C16409,IF(C16408&gt;0,1.4*C16408,0.85/3*C16404))))</f>
        <v>117.37000000000002</v>
      </c>
    </row>
    <row r="16411" spans="3:3" x14ac:dyDescent="0.15">
      <c r="C16411" s="24">
        <v>0</v>
      </c>
    </row>
    <row r="16412" spans="3:3" x14ac:dyDescent="0.15">
      <c r="C16412" s="27">
        <f>IF(C16411&gt;0,C16411,C16410)</f>
        <v>117.37000000000002</v>
      </c>
    </row>
    <row r="16413" spans="3:3" x14ac:dyDescent="0.15">
      <c r="C16413" s="24">
        <v>1</v>
      </c>
    </row>
    <row r="16414" spans="3:3" x14ac:dyDescent="0.15">
      <c r="C16414" s="24">
        <v>2</v>
      </c>
    </row>
    <row r="16415" spans="3:3" x14ac:dyDescent="0.15">
      <c r="C16415" s="28" t="s">
        <v>374</v>
      </c>
    </row>
    <row r="16416" spans="3:3" x14ac:dyDescent="0.15">
      <c r="C16416" s="28" t="s">
        <v>375</v>
      </c>
    </row>
    <row r="16417" spans="3:3" x14ac:dyDescent="0.15">
      <c r="C16417" s="28" t="s">
        <v>2</v>
      </c>
    </row>
    <row r="16418" spans="3:3" x14ac:dyDescent="0.15">
      <c r="C16418" s="28" t="s">
        <v>376</v>
      </c>
    </row>
    <row r="16419" spans="3:3" x14ac:dyDescent="0.15">
      <c r="C16419" s="24">
        <v>0</v>
      </c>
    </row>
    <row r="16420" spans="3:3" x14ac:dyDescent="0.15">
      <c r="C16420" s="24">
        <v>0</v>
      </c>
    </row>
    <row r="16421" spans="3:3" x14ac:dyDescent="0.15">
      <c r="C16421" s="24">
        <v>0</v>
      </c>
    </row>
    <row r="16422" spans="3:3" x14ac:dyDescent="0.15">
      <c r="C16422" s="24">
        <v>0</v>
      </c>
    </row>
    <row r="16423" spans="3:3" x14ac:dyDescent="0.15">
      <c r="C16423" s="24">
        <v>0</v>
      </c>
    </row>
    <row r="16424" spans="3:3" x14ac:dyDescent="0.15">
      <c r="C16424" s="24">
        <v>0</v>
      </c>
    </row>
    <row r="16425" spans="3:3" x14ac:dyDescent="0.15">
      <c r="C16425" s="28">
        <v>0</v>
      </c>
    </row>
    <row r="16426" spans="3:3" x14ac:dyDescent="0.15">
      <c r="C16426" s="28">
        <v>0</v>
      </c>
    </row>
    <row r="16427" spans="3:3" x14ac:dyDescent="0.15">
      <c r="C16427" s="24">
        <v>0</v>
      </c>
    </row>
    <row r="16428" spans="3:3" x14ac:dyDescent="0.15">
      <c r="C16428" s="24">
        <v>0</v>
      </c>
    </row>
    <row r="16429" spans="3:3" x14ac:dyDescent="0.15">
      <c r="C16429" s="24">
        <v>46.2</v>
      </c>
    </row>
    <row r="16430" spans="3:3" x14ac:dyDescent="0.15">
      <c r="C16430" s="24">
        <v>40.42</v>
      </c>
    </row>
    <row r="16431" spans="3:3" x14ac:dyDescent="0.15">
      <c r="C16431" s="24">
        <v>0</v>
      </c>
    </row>
    <row r="16432" spans="3:3" x14ac:dyDescent="0.15">
      <c r="C16432" s="24">
        <v>0</v>
      </c>
    </row>
    <row r="16433" spans="3:3" x14ac:dyDescent="0.15">
      <c r="C16433" s="24">
        <v>46.2</v>
      </c>
    </row>
    <row r="16434" spans="3:3" x14ac:dyDescent="0.15">
      <c r="C16434" s="24">
        <v>0</v>
      </c>
    </row>
    <row r="16435" spans="3:3" x14ac:dyDescent="0.15">
      <c r="C16435" s="24">
        <v>13.52</v>
      </c>
    </row>
    <row r="16436" spans="3:3" x14ac:dyDescent="0.15">
      <c r="C16436" s="24">
        <v>0</v>
      </c>
    </row>
    <row r="16437" spans="3:3" x14ac:dyDescent="0.15">
      <c r="C16437" s="24">
        <v>2</v>
      </c>
    </row>
    <row r="16438" spans="3:3" x14ac:dyDescent="0.15">
      <c r="C16438" s="24">
        <v>0</v>
      </c>
    </row>
    <row r="16439" spans="3:3" x14ac:dyDescent="0.15">
      <c r="C16439" s="24">
        <v>0</v>
      </c>
    </row>
    <row r="16440" spans="3:3" x14ac:dyDescent="0.15">
      <c r="C16440" s="24">
        <v>8.1300000000000008</v>
      </c>
    </row>
    <row r="16441" spans="3:3" x14ac:dyDescent="0.15">
      <c r="C16441" s="24">
        <v>0</v>
      </c>
    </row>
    <row r="16442" spans="3:3" x14ac:dyDescent="0.15">
      <c r="C16442" s="24">
        <v>5.39</v>
      </c>
    </row>
    <row r="16443" spans="3:3" x14ac:dyDescent="0.15">
      <c r="C16443" s="28" t="s">
        <v>295</v>
      </c>
    </row>
    <row r="16444" spans="3:3" x14ac:dyDescent="0.15">
      <c r="C16444" s="29">
        <f>IF(OR(C$16416="C",C$16416="PI",C$16416="NI"),1.6,IF(C$16416="P",0.8,IF(C$16416="-",1.2,0)))</f>
        <v>1.2</v>
      </c>
    </row>
    <row r="16445" spans="3:3" x14ac:dyDescent="0.15">
      <c r="C16445" s="29">
        <f>IF(OR(C$16416="C",C$16416="PI",C$16416="NI"),15,IF(C$16416="P",7,IF(C$16416="-",5,0)))</f>
        <v>5</v>
      </c>
    </row>
    <row r="16446" spans="3:3" x14ac:dyDescent="0.15">
      <c r="C16446" s="29">
        <f>IF(OR(C$16416="C",C$16416="PI",C$16416="NI"),0,IF(C$16416="P",0.6,IF(C$16416="-",0,1.2)))</f>
        <v>0</v>
      </c>
    </row>
    <row r="16447" spans="3:3" x14ac:dyDescent="0.15">
      <c r="C16447" s="29">
        <f>IF(OR(C$16416="C",C$16416="PI",C$16416="NI"),0,IF(C$16416="P",3,IF(C$16416="-",0,5)))</f>
        <v>0</v>
      </c>
    </row>
    <row r="16448" spans="3:3" x14ac:dyDescent="0.15">
      <c r="C16448" s="29">
        <f>IF(LEFT(C$16416,1)="C",1,IF(LEFT(C$16416,1)="P",0.5,0))</f>
        <v>0</v>
      </c>
    </row>
    <row r="16449" spans="3:3" x14ac:dyDescent="0.15">
      <c r="C16449" s="29">
        <f>IF(LEFT(C$16417,1)="C",1,IF(LEFT(C$16417,1)="P",0.5,0))</f>
        <v>0</v>
      </c>
    </row>
    <row r="16450" spans="3:3" x14ac:dyDescent="0.15">
      <c r="C16450" s="29">
        <f>0.7*C16448+C16414+C16449</f>
        <v>2</v>
      </c>
    </row>
    <row r="16451" spans="3:3" x14ac:dyDescent="0.15">
      <c r="C16451" s="27">
        <f>IFERROR(C16412/C16450,0)</f>
        <v>58.685000000000009</v>
      </c>
    </row>
    <row r="16452" spans="3:3" x14ac:dyDescent="0.15">
      <c r="C16452" s="29">
        <f>IF(RIGHT(C$16416,1)="I",1,C16448)*0.7+C16414+IF(RIGHT(C$16417,1)="I",1,C16449)</f>
        <v>2</v>
      </c>
    </row>
    <row r="16453" spans="3:3" x14ac:dyDescent="0.15">
      <c r="C16453" s="27">
        <f>IF(ISNUMBER(#REF!),#REF!/2.5,1)</f>
        <v>1</v>
      </c>
    </row>
    <row r="16454" spans="3:3" x14ac:dyDescent="0.15">
      <c r="C16454" s="27">
        <f>IF(C16426="Simple",0.9,IF(C16426="Complex",1.3,1))</f>
        <v>1</v>
      </c>
    </row>
    <row r="16455" spans="3:3" x14ac:dyDescent="0.15">
      <c r="C16455" s="27">
        <f>IF(C16425="Simple",0.9,IF(C16425="Complex",1.2,1))</f>
        <v>1</v>
      </c>
    </row>
    <row r="16456" spans="3:3" x14ac:dyDescent="0.15">
      <c r="C16456" s="27">
        <f>C16453*C16455*(0.7*C16451+IF(C16418="B_N2",5,IF(C16418="B_N1",25,50)))</f>
        <v>46.079500000000003</v>
      </c>
    </row>
    <row r="16457" spans="3:3" x14ac:dyDescent="0.15">
      <c r="C16457" s="27">
        <f>ROUND(3/0.85,1)*C16453*C16412</f>
        <v>410.79500000000007</v>
      </c>
    </row>
    <row r="16458" spans="3:3" x14ac:dyDescent="0.15">
      <c r="C16458" s="27">
        <f>C$16454*(C$16444*C$16451+C$16445)</f>
        <v>75.422000000000011</v>
      </c>
    </row>
    <row r="16459" spans="3:3" x14ac:dyDescent="0.15">
      <c r="C16459" s="27">
        <f>(C$16446*C$16451+C$16447)</f>
        <v>0</v>
      </c>
    </row>
    <row r="16460" spans="3:3" x14ac:dyDescent="0.15">
      <c r="C16460" s="27">
        <f>C16452*C16456-C16461-C16465-C16466</f>
        <v>71.03240000000001</v>
      </c>
    </row>
    <row r="16461" spans="3:3" x14ac:dyDescent="0.15">
      <c r="C16461" s="27">
        <f>0.5*IF(RIGHT(C16417,1)="I",1,C16449)*C16456</f>
        <v>0</v>
      </c>
    </row>
    <row r="16462" spans="3:3" x14ac:dyDescent="0.15">
      <c r="C16462" s="30" t="str">
        <f>IF(C$16417="P","Unh","Soil")</f>
        <v>Soil</v>
      </c>
    </row>
    <row r="16463" spans="3:3" x14ac:dyDescent="0.15">
      <c r="C16463" s="27">
        <f>1.2*C16451+5</f>
        <v>75.422000000000011</v>
      </c>
    </row>
    <row r="16464" spans="3:3" x14ac:dyDescent="0.15">
      <c r="C16464" s="30" t="str">
        <f>IF(C$16417="-","Soil","Cellar")</f>
        <v>Cellar</v>
      </c>
    </row>
    <row r="16465" spans="3:3" x14ac:dyDescent="0.15">
      <c r="C16465" s="27">
        <f>(0.18*C$16412)-C16466</f>
        <v>18.452900000000003</v>
      </c>
    </row>
    <row r="16466" spans="3:3" x14ac:dyDescent="0.15">
      <c r="C16466" s="27">
        <f>0.01*C$16412+1.5</f>
        <v>2.6737000000000002</v>
      </c>
    </row>
    <row r="16467" spans="3:3" x14ac:dyDescent="0.15">
      <c r="C16467" s="27">
        <f>SUM(C16458:C16466)</f>
        <v>243.00300000000004</v>
      </c>
    </row>
    <row r="16468" spans="3:3" x14ac:dyDescent="0.15">
      <c r="C16468" s="27">
        <f>SUM(C16428:C16437)</f>
        <v>148.34</v>
      </c>
    </row>
    <row r="16469" spans="3:3" x14ac:dyDescent="0.15">
      <c r="C16469" s="30">
        <f>IFERROR(C16468/C16467,0)</f>
        <v>0.61044513853738425</v>
      </c>
    </row>
    <row r="16470" spans="3:3" x14ac:dyDescent="0.15">
      <c r="C16470" s="31">
        <v>0.8</v>
      </c>
    </row>
    <row r="16471" spans="3:3" x14ac:dyDescent="0.15">
      <c r="C16471" s="31">
        <v>1.25</v>
      </c>
    </row>
    <row r="16472" spans="3:3" x14ac:dyDescent="0.15">
      <c r="C16472" s="32">
        <f>IF(AND(C16469&gt;=C16470,C16469&lt;=C16471),1,0)</f>
        <v>0</v>
      </c>
    </row>
    <row r="16473" spans="3:3" x14ac:dyDescent="0.15">
      <c r="C16473" s="30">
        <f>IFERROR((C16433+C16434)/(C16463),0)</f>
        <v>0.61255336639176894</v>
      </c>
    </row>
    <row r="16474" spans="3:3" x14ac:dyDescent="0.15">
      <c r="C16474" s="31">
        <v>0.9</v>
      </c>
    </row>
    <row r="16475" spans="3:3" x14ac:dyDescent="0.15">
      <c r="C16475" s="31">
        <v>1.3</v>
      </c>
    </row>
    <row r="16476" spans="3:3" x14ac:dyDescent="0.15">
      <c r="C16476" s="32">
        <f>IF(AND(C16473&gt;=C16474,C16473&lt;=C16475),1,0)</f>
        <v>0</v>
      </c>
    </row>
    <row r="16477" spans="3:3" x14ac:dyDescent="0.15">
      <c r="C16477" s="33">
        <f>IF(C16448+C16449=0,1,0)</f>
        <v>1</v>
      </c>
    </row>
    <row r="16478" spans="3:3" x14ac:dyDescent="0.15">
      <c r="C16478" s="30">
        <f>IFERROR((C16435+C16436+C16437)/(C16465+C16466),0)</f>
        <v>0.73461891643709809</v>
      </c>
    </row>
    <row r="16479" spans="3:3" x14ac:dyDescent="0.15">
      <c r="C16479" s="31">
        <v>0.67</v>
      </c>
    </row>
    <row r="16480" spans="3:3" x14ac:dyDescent="0.15">
      <c r="C16480" s="31">
        <v>1.5</v>
      </c>
    </row>
    <row r="16481" spans="3:3" x14ac:dyDescent="0.15">
      <c r="C16481" s="34">
        <f>IF(AND(C16478&gt;=C16479,C16478&lt;=C16480),1,0)</f>
        <v>1</v>
      </c>
    </row>
    <row r="16482" spans="3:3" x14ac:dyDescent="0.15">
      <c r="C16482" s="34">
        <f>C16472*IF(C16477=1,C16476,1)*C16481</f>
        <v>0</v>
      </c>
    </row>
    <row r="16483" spans="3:3" x14ac:dyDescent="0.15">
      <c r="C16483" s="27">
        <f>IF(C$16443="Estimation",C16458,C16428)</f>
        <v>0</v>
      </c>
    </row>
    <row r="16484" spans="3:3" x14ac:dyDescent="0.15">
      <c r="C16484" s="27">
        <f>IF(C$16443="Estimation",C16459,C16429)</f>
        <v>46.2</v>
      </c>
    </row>
    <row r="16485" spans="3:3" x14ac:dyDescent="0.15">
      <c r="C16485" s="27">
        <f>IF(C$16443="Estimation",C16460,C16430)</f>
        <v>40.42</v>
      </c>
    </row>
    <row r="16486" spans="3:3" x14ac:dyDescent="0.15">
      <c r="C16486" s="27">
        <f>IF(C$16443="Estimation",IF(C16462="Soil",0,C16461),C16431)</f>
        <v>0</v>
      </c>
    </row>
    <row r="16487" spans="3:3" x14ac:dyDescent="0.15">
      <c r="C16487" s="27">
        <f>IF(C$16443="Estimation",C16461-C16486,C16432)</f>
        <v>0</v>
      </c>
    </row>
    <row r="16488" spans="3:3" x14ac:dyDescent="0.15">
      <c r="C16488" s="27">
        <f>IF(C$16443="Estimation",IF(C16464="Soil",0,C16463),C16433)</f>
        <v>46.2</v>
      </c>
    </row>
    <row r="16489" spans="3:3" x14ac:dyDescent="0.15">
      <c r="C16489" s="27">
        <f>IF(C$16443="Estimation",C16463-C16488,C16434)</f>
        <v>0</v>
      </c>
    </row>
    <row r="16490" spans="3:3" x14ac:dyDescent="0.15">
      <c r="C16490" s="27">
        <f>IF(C$16443="Estimation",C16465,C16435)</f>
        <v>13.52</v>
      </c>
    </row>
    <row r="16491" spans="3:3" x14ac:dyDescent="0.15">
      <c r="C16491" s="27">
        <f>IF(C$16443="Estimation",0,C16436)</f>
        <v>0</v>
      </c>
    </row>
    <row r="16492" spans="3:3" x14ac:dyDescent="0.15">
      <c r="C16492" s="27">
        <f>IF(C$16443="Estimation",C16466,C16437)</f>
        <v>2</v>
      </c>
    </row>
    <row r="16493" spans="3:3" x14ac:dyDescent="0.15">
      <c r="C16493" s="35">
        <f>IF(C$16443="Estimation",0,C16438)</f>
        <v>0</v>
      </c>
    </row>
    <row r="16494" spans="3:3" x14ac:dyDescent="0.15">
      <c r="C16494" s="35">
        <f>IF(C$16443="Estimation",0.5*SUM(C$16490:C$16491),C16439)</f>
        <v>0</v>
      </c>
    </row>
    <row r="16495" spans="3:3" x14ac:dyDescent="0.15">
      <c r="C16495" s="35">
        <f>IF(C$16443="Estimation",0,C16440)</f>
        <v>8.1300000000000008</v>
      </c>
    </row>
    <row r="16496" spans="3:3" x14ac:dyDescent="0.15">
      <c r="C16496" s="35">
        <f>IF(C$16443="Estimation",0.5*SUM(C$16490:C$16491),C16441)</f>
        <v>0</v>
      </c>
    </row>
    <row r="16497" spans="3:3" x14ac:dyDescent="0.15">
      <c r="C16497" s="35">
        <f>IF(C$16443="Estimation",0,C16442)</f>
        <v>5.39</v>
      </c>
    </row>
    <row r="16498" spans="3:3" x14ac:dyDescent="0.15">
      <c r="C16498" s="25" t="s">
        <v>288</v>
      </c>
    </row>
    <row r="16499" spans="3:3" x14ac:dyDescent="0.15">
      <c r="C16499" s="25">
        <v>0</v>
      </c>
    </row>
    <row r="16500" spans="3:3" x14ac:dyDescent="0.15">
      <c r="C16500" s="25" t="s">
        <v>288</v>
      </c>
    </row>
    <row r="16501" spans="3:3" x14ac:dyDescent="0.15">
      <c r="C16501" s="25" t="s">
        <v>377</v>
      </c>
    </row>
    <row r="16502" spans="3:3" x14ac:dyDescent="0.15">
      <c r="C16502" s="25" t="s">
        <v>300</v>
      </c>
    </row>
    <row r="16503" spans="3:3" x14ac:dyDescent="0.15">
      <c r="C16503" s="25" t="s">
        <v>302</v>
      </c>
    </row>
    <row r="16504" spans="3:3" x14ac:dyDescent="0.15">
      <c r="C16504" s="25" t="s">
        <v>302</v>
      </c>
    </row>
    <row r="16505" spans="3:3" x14ac:dyDescent="0.15">
      <c r="C16505" s="25" t="s">
        <v>302</v>
      </c>
    </row>
    <row r="16506" spans="3:3" x14ac:dyDescent="0.15">
      <c r="C16506" s="25" t="s">
        <v>301</v>
      </c>
    </row>
    <row r="16507" spans="3:3" x14ac:dyDescent="0.15">
      <c r="C16507" s="25" t="s">
        <v>301</v>
      </c>
    </row>
    <row r="16508" spans="3:3" x14ac:dyDescent="0.15">
      <c r="C16508" s="25" t="s">
        <v>292</v>
      </c>
    </row>
    <row r="16509" spans="3:3" x14ac:dyDescent="0.15">
      <c r="C16509" s="25" t="s">
        <v>292</v>
      </c>
    </row>
    <row r="16510" spans="3:3" x14ac:dyDescent="0.15">
      <c r="C16510" s="25" t="s">
        <v>291</v>
      </c>
    </row>
    <row r="16511" spans="3:3" x14ac:dyDescent="0.15">
      <c r="C16511" s="25" t="s">
        <v>298</v>
      </c>
    </row>
    <row r="16512" spans="3:3" x14ac:dyDescent="0.15">
      <c r="C16512" s="25" t="s">
        <v>299</v>
      </c>
    </row>
    <row r="16513" spans="3:3" x14ac:dyDescent="0.15">
      <c r="C16513" s="25" t="s">
        <v>298</v>
      </c>
    </row>
    <row r="16514" spans="3:3" x14ac:dyDescent="0.15">
      <c r="C16514" s="25" t="s">
        <v>297</v>
      </c>
    </row>
    <row r="16515" spans="3:3" x14ac:dyDescent="0.15">
      <c r="C16515" s="25" t="s">
        <v>296</v>
      </c>
    </row>
    <row r="16516" spans="3:3" x14ac:dyDescent="0.15">
      <c r="C16516" s="25" t="s">
        <v>297</v>
      </c>
    </row>
    <row r="16517" spans="3:3" x14ac:dyDescent="0.15">
      <c r="C16517" s="25" t="s">
        <v>296</v>
      </c>
    </row>
    <row r="16518" spans="3:3" x14ac:dyDescent="0.15">
      <c r="C16518" s="24">
        <v>0.1</v>
      </c>
    </row>
    <row r="16519" spans="3:3" x14ac:dyDescent="0.15">
      <c r="C16519" s="24">
        <v>0</v>
      </c>
    </row>
    <row r="16520" spans="3:3" x14ac:dyDescent="0.15">
      <c r="C16520" s="24">
        <v>0.2</v>
      </c>
    </row>
    <row r="16521" spans="3:3" x14ac:dyDescent="0.15">
      <c r="C16521" s="24">
        <v>0.6</v>
      </c>
    </row>
    <row r="16522" spans="3:3" x14ac:dyDescent="0.15">
      <c r="C16522" s="24">
        <v>0.6</v>
      </c>
    </row>
    <row r="16523" spans="3:3" x14ac:dyDescent="0.15">
      <c r="C16523" s="24">
        <v>1.2</v>
      </c>
    </row>
    <row r="16524" spans="3:3" x14ac:dyDescent="0.15">
      <c r="C16524" s="24">
        <v>1.2</v>
      </c>
    </row>
    <row r="16525" spans="3:3" x14ac:dyDescent="0.15">
      <c r="C16525" s="24">
        <v>1.2</v>
      </c>
    </row>
    <row r="16526" spans="3:3" x14ac:dyDescent="0.15">
      <c r="C16526" s="24">
        <v>1.6</v>
      </c>
    </row>
    <row r="16527" spans="3:3" x14ac:dyDescent="0.15">
      <c r="C16527" s="24">
        <v>1.6</v>
      </c>
    </row>
    <row r="16528" spans="3:3" x14ac:dyDescent="0.15">
      <c r="C16528" s="24">
        <v>2.8</v>
      </c>
    </row>
    <row r="16529" spans="3:3" x14ac:dyDescent="0.15">
      <c r="C16529" s="24">
        <v>2.8</v>
      </c>
    </row>
    <row r="16530" spans="3:3" x14ac:dyDescent="0.15">
      <c r="C16530" s="24">
        <v>3</v>
      </c>
    </row>
    <row r="16531" spans="3:3" x14ac:dyDescent="0.15">
      <c r="C16531" s="24">
        <v>0.75</v>
      </c>
    </row>
    <row r="16532" spans="3:3" x14ac:dyDescent="0.15">
      <c r="C16532" s="24">
        <v>0.75</v>
      </c>
    </row>
    <row r="16533" spans="3:3" x14ac:dyDescent="0.15">
      <c r="C16533" s="24">
        <v>0.05</v>
      </c>
    </row>
    <row r="16534" spans="3:3" x14ac:dyDescent="0.15">
      <c r="C16534" s="24">
        <v>0.05</v>
      </c>
    </row>
    <row r="16535" spans="3:3" x14ac:dyDescent="0.15">
      <c r="C16535" s="24">
        <v>0</v>
      </c>
    </row>
    <row r="16536" spans="3:3" x14ac:dyDescent="0.15">
      <c r="C16536" s="24">
        <v>0</v>
      </c>
    </row>
    <row r="16537" spans="3:3" x14ac:dyDescent="0.15">
      <c r="C16537" s="24">
        <v>0</v>
      </c>
    </row>
    <row r="16538" spans="3:3" x14ac:dyDescent="0.15">
      <c r="C16538" s="24">
        <v>0.01</v>
      </c>
    </row>
    <row r="16539" spans="3:3" x14ac:dyDescent="0.15">
      <c r="C16539" s="24">
        <v>0.01</v>
      </c>
    </row>
    <row r="16540" spans="3:3" x14ac:dyDescent="0.15">
      <c r="C16540" s="24">
        <v>0</v>
      </c>
    </row>
    <row r="16541" spans="3:3" x14ac:dyDescent="0.15">
      <c r="C16541" s="24">
        <v>0.3</v>
      </c>
    </row>
    <row r="16542" spans="3:3" x14ac:dyDescent="0.15">
      <c r="C16542" s="24">
        <v>0</v>
      </c>
    </row>
    <row r="16543" spans="3:3" x14ac:dyDescent="0.15">
      <c r="C16543" s="24">
        <v>0</v>
      </c>
    </row>
    <row r="16544" spans="3:3" x14ac:dyDescent="0.15">
      <c r="C16544" s="24">
        <v>0</v>
      </c>
    </row>
    <row r="16545" spans="3:3" x14ac:dyDescent="0.15">
      <c r="C16545" s="24">
        <v>0.3</v>
      </c>
    </row>
    <row r="16546" spans="3:3" x14ac:dyDescent="0.15">
      <c r="C16546" s="24">
        <v>0</v>
      </c>
    </row>
    <row r="16547" spans="3:3" x14ac:dyDescent="0.15">
      <c r="C16547" s="24">
        <v>0</v>
      </c>
    </row>
    <row r="16548" spans="3:3" x14ac:dyDescent="0.15">
      <c r="C16548" s="24">
        <v>1</v>
      </c>
    </row>
    <row r="16549" spans="3:3" x14ac:dyDescent="0.15">
      <c r="C16549" s="24">
        <v>1</v>
      </c>
    </row>
    <row r="16550" spans="3:3" x14ac:dyDescent="0.15">
      <c r="C16550" s="24">
        <v>0</v>
      </c>
    </row>
    <row r="16551" spans="3:3" x14ac:dyDescent="0.15">
      <c r="C16551" s="24">
        <v>0</v>
      </c>
    </row>
    <row r="16552" spans="3:3" x14ac:dyDescent="0.15">
      <c r="C16552" s="24">
        <v>0.5</v>
      </c>
    </row>
    <row r="16553" spans="3:3" x14ac:dyDescent="0.15">
      <c r="C16553" s="24">
        <v>0</v>
      </c>
    </row>
    <row r="16554" spans="3:3" x14ac:dyDescent="0.15">
      <c r="C16554" s="25">
        <v>0</v>
      </c>
    </row>
    <row r="16555" spans="3:3" x14ac:dyDescent="0.15">
      <c r="C16555" s="25">
        <v>0</v>
      </c>
    </row>
    <row r="16556" spans="3:3" x14ac:dyDescent="0.15">
      <c r="C16556" s="25">
        <v>0</v>
      </c>
    </row>
    <row r="16557" spans="3:3" x14ac:dyDescent="0.15">
      <c r="C16557" s="25">
        <v>0</v>
      </c>
    </row>
    <row r="16558" spans="3:3" x14ac:dyDescent="0.15">
      <c r="C16558" s="25">
        <v>0</v>
      </c>
    </row>
    <row r="16559" spans="3:3" x14ac:dyDescent="0.15">
      <c r="C16559" s="25">
        <v>0</v>
      </c>
    </row>
    <row r="16560" spans="3:3" x14ac:dyDescent="0.15">
      <c r="C16560" s="25">
        <v>0</v>
      </c>
    </row>
    <row r="16561" spans="3:3" x14ac:dyDescent="0.15">
      <c r="C16561" s="25">
        <v>0</v>
      </c>
    </row>
    <row r="16562" spans="3:3" x14ac:dyDescent="0.15">
      <c r="C16562" s="25">
        <v>0</v>
      </c>
    </row>
    <row r="16563" spans="3:3" x14ac:dyDescent="0.15">
      <c r="C16563" s="25">
        <v>0</v>
      </c>
    </row>
    <row r="16564" spans="3:3" x14ac:dyDescent="0.15">
      <c r="C16564" s="24">
        <v>0</v>
      </c>
    </row>
    <row r="16565" spans="3:3" x14ac:dyDescent="0.15">
      <c r="C16565" s="24">
        <v>0</v>
      </c>
    </row>
    <row r="16566" spans="3:3" x14ac:dyDescent="0.15">
      <c r="C16566" s="24">
        <v>0</v>
      </c>
    </row>
    <row r="16567" spans="3:3" x14ac:dyDescent="0.15">
      <c r="C16567" s="24">
        <v>0</v>
      </c>
    </row>
    <row r="16568" spans="3:3" x14ac:dyDescent="0.15">
      <c r="C16568" s="24">
        <v>0</v>
      </c>
    </row>
    <row r="16569" spans="3:3" x14ac:dyDescent="0.15">
      <c r="C16569" s="24">
        <v>0</v>
      </c>
    </row>
    <row r="16570" spans="3:3" x14ac:dyDescent="0.15">
      <c r="C16570" s="24">
        <v>0</v>
      </c>
    </row>
    <row r="16571" spans="3:3" x14ac:dyDescent="0.15">
      <c r="C16571" s="24">
        <v>0</v>
      </c>
    </row>
    <row r="16572" spans="3:3" x14ac:dyDescent="0.15">
      <c r="C16572" s="24">
        <v>0</v>
      </c>
    </row>
    <row r="16573" spans="3:3" x14ac:dyDescent="0.15">
      <c r="C16573" s="24">
        <v>0</v>
      </c>
    </row>
    <row r="16574" spans="3:3" x14ac:dyDescent="0.15">
      <c r="C16574" s="24">
        <v>0</v>
      </c>
    </row>
    <row r="16575" spans="3:3" x14ac:dyDescent="0.15">
      <c r="C16575" s="24">
        <v>0</v>
      </c>
    </row>
    <row r="16576" spans="3:3" x14ac:dyDescent="0.15">
      <c r="C16576" s="24">
        <v>0</v>
      </c>
    </row>
    <row r="16577" spans="3:3" x14ac:dyDescent="0.15">
      <c r="C16577" s="24">
        <v>0</v>
      </c>
    </row>
    <row r="16578" spans="3:3" x14ac:dyDescent="0.15">
      <c r="C16578" s="24">
        <v>0</v>
      </c>
    </row>
    <row r="16579" spans="3:3" x14ac:dyDescent="0.15">
      <c r="C16579" s="24">
        <v>0</v>
      </c>
    </row>
    <row r="16580" spans="3:3" x14ac:dyDescent="0.15">
      <c r="C16580" s="24">
        <v>0</v>
      </c>
    </row>
    <row r="16581" spans="3:3" x14ac:dyDescent="0.15">
      <c r="C16581" s="24">
        <v>0</v>
      </c>
    </row>
    <row r="16582" spans="3:3" x14ac:dyDescent="0.15">
      <c r="C16582" s="24">
        <v>0</v>
      </c>
    </row>
    <row r="16583" spans="3:3" x14ac:dyDescent="0.15">
      <c r="C16583" s="24">
        <v>0</v>
      </c>
    </row>
    <row r="16584" spans="3:3" x14ac:dyDescent="0.15">
      <c r="C16584" s="24">
        <v>0</v>
      </c>
    </row>
    <row r="16585" spans="3:3" x14ac:dyDescent="0.15">
      <c r="C16585" s="24">
        <v>0</v>
      </c>
    </row>
    <row r="16586" spans="3:3" x14ac:dyDescent="0.15">
      <c r="C16586" s="24">
        <v>0</v>
      </c>
    </row>
    <row r="16587" spans="3:3" x14ac:dyDescent="0.15">
      <c r="C16587" s="24">
        <v>0</v>
      </c>
    </row>
    <row r="16588" spans="3:3" x14ac:dyDescent="0.15">
      <c r="C16588" s="24">
        <v>0</v>
      </c>
    </row>
    <row r="16589" spans="3:3" x14ac:dyDescent="0.15">
      <c r="C16589" s="24">
        <v>0</v>
      </c>
    </row>
    <row r="16590" spans="3:3" x14ac:dyDescent="0.15">
      <c r="C16590" s="36">
        <f t="shared" ref="C16590:C16596" si="19">IF(C16583&lt;&gt;0,C16583,C16576)</f>
        <v>0</v>
      </c>
    </row>
    <row r="16591" spans="3:3" x14ac:dyDescent="0.15">
      <c r="C16591" s="36">
        <f t="shared" si="19"/>
        <v>0</v>
      </c>
    </row>
    <row r="16592" spans="3:3" x14ac:dyDescent="0.15">
      <c r="C16592" s="36">
        <f t="shared" si="19"/>
        <v>0</v>
      </c>
    </row>
    <row r="16593" spans="3:3" x14ac:dyDescent="0.15">
      <c r="C16593" s="36">
        <f t="shared" si="19"/>
        <v>0</v>
      </c>
    </row>
    <row r="16594" spans="3:3" x14ac:dyDescent="0.15">
      <c r="C16594" s="36">
        <f t="shared" si="19"/>
        <v>0</v>
      </c>
    </row>
    <row r="16595" spans="3:3" x14ac:dyDescent="0.15">
      <c r="C16595" s="36">
        <f t="shared" si="19"/>
        <v>0</v>
      </c>
    </row>
    <row r="16596" spans="3:3" x14ac:dyDescent="0.15">
      <c r="C16596" s="36">
        <f t="shared" si="19"/>
        <v>0</v>
      </c>
    </row>
    <row r="16597" spans="3:3" x14ac:dyDescent="0.15">
      <c r="C16597" s="36">
        <f t="shared" ref="C16597:C16603" si="20">IFERROR(IF(C16576&lt;&gt;0,C16590/C16576,1)*C16564,0)</f>
        <v>0</v>
      </c>
    </row>
    <row r="16598" spans="3:3" x14ac:dyDescent="0.15">
      <c r="C16598" s="36">
        <f t="shared" si="20"/>
        <v>0</v>
      </c>
    </row>
    <row r="16599" spans="3:3" x14ac:dyDescent="0.15">
      <c r="C16599" s="36">
        <f t="shared" si="20"/>
        <v>0</v>
      </c>
    </row>
    <row r="16600" spans="3:3" x14ac:dyDescent="0.15">
      <c r="C16600" s="36">
        <f t="shared" si="20"/>
        <v>0</v>
      </c>
    </row>
    <row r="16601" spans="3:3" x14ac:dyDescent="0.15">
      <c r="C16601" s="36">
        <f t="shared" si="20"/>
        <v>0</v>
      </c>
    </row>
    <row r="16602" spans="3:3" x14ac:dyDescent="0.15">
      <c r="C16602" s="36">
        <f t="shared" si="20"/>
        <v>0</v>
      </c>
    </row>
    <row r="16603" spans="3:3" x14ac:dyDescent="0.15">
      <c r="C16603" s="36">
        <f t="shared" si="20"/>
        <v>0</v>
      </c>
    </row>
    <row r="16604" spans="3:3" x14ac:dyDescent="0.15">
      <c r="C16604" s="37">
        <f>C16571</f>
        <v>0</v>
      </c>
    </row>
    <row r="16605" spans="3:3" x14ac:dyDescent="0.15">
      <c r="C16605" s="37">
        <f>C16572</f>
        <v>0</v>
      </c>
    </row>
    <row r="16606" spans="3:3" x14ac:dyDescent="0.15">
      <c r="C16606" s="37">
        <f>C16573</f>
        <v>0</v>
      </c>
    </row>
    <row r="16607" spans="3:3" x14ac:dyDescent="0.15">
      <c r="C16607" s="37">
        <f>C16574</f>
        <v>0</v>
      </c>
    </row>
    <row r="16608" spans="3:3" x14ac:dyDescent="0.15">
      <c r="C16608" s="37">
        <f>C16575</f>
        <v>0</v>
      </c>
    </row>
    <row r="16609" spans="3:3" x14ac:dyDescent="0.15">
      <c r="C16609" s="28">
        <v>0</v>
      </c>
    </row>
    <row r="16610" spans="3:3" x14ac:dyDescent="0.15">
      <c r="C16610" s="28">
        <v>0</v>
      </c>
    </row>
    <row r="16611" spans="3:3" x14ac:dyDescent="0.15">
      <c r="C16611" s="28">
        <v>0</v>
      </c>
    </row>
    <row r="16612" spans="3:3" x14ac:dyDescent="0.15">
      <c r="C16612" s="28">
        <v>0</v>
      </c>
    </row>
    <row r="16613" spans="3:3" x14ac:dyDescent="0.15">
      <c r="C16613" s="28">
        <v>0</v>
      </c>
    </row>
    <row r="16614" spans="3:3" x14ac:dyDescent="0.15">
      <c r="C16614" s="28">
        <v>0</v>
      </c>
    </row>
    <row r="16615" spans="3:3" x14ac:dyDescent="0.15">
      <c r="C16615" s="28">
        <v>0</v>
      </c>
    </row>
    <row r="16616" spans="3:3" x14ac:dyDescent="0.15">
      <c r="C16616" s="28">
        <v>0</v>
      </c>
    </row>
    <row r="16617" spans="3:3" x14ac:dyDescent="0.15">
      <c r="C16617" s="28">
        <v>0</v>
      </c>
    </row>
    <row r="16618" spans="3:3" x14ac:dyDescent="0.15">
      <c r="C16618" s="28">
        <v>0</v>
      </c>
    </row>
    <row r="16619" spans="3:3" x14ac:dyDescent="0.15">
      <c r="C16619" s="38">
        <v>1</v>
      </c>
    </row>
    <row r="16620" spans="3:3" x14ac:dyDescent="0.15">
      <c r="C16620" s="38">
        <v>1</v>
      </c>
    </row>
    <row r="16621" spans="3:3" x14ac:dyDescent="0.15">
      <c r="C16621" s="38">
        <v>1</v>
      </c>
    </row>
    <row r="16622" spans="3:3" x14ac:dyDescent="0.15">
      <c r="C16622" s="38">
        <v>1</v>
      </c>
    </row>
    <row r="16623" spans="3:3" x14ac:dyDescent="0.15">
      <c r="C16623" s="38">
        <v>1</v>
      </c>
    </row>
    <row r="16624" spans="3:3" x14ac:dyDescent="0.15">
      <c r="C16624" s="38">
        <v>1</v>
      </c>
    </row>
    <row r="16625" spans="3:3" x14ac:dyDescent="0.15">
      <c r="C16625" s="38">
        <v>1</v>
      </c>
    </row>
    <row r="16626" spans="3:3" x14ac:dyDescent="0.15">
      <c r="C16626" s="38">
        <v>1</v>
      </c>
    </row>
    <row r="16627" spans="3:3" x14ac:dyDescent="0.15">
      <c r="C16627" s="38">
        <v>1</v>
      </c>
    </row>
    <row r="16628" spans="3:3" x14ac:dyDescent="0.15">
      <c r="C16628" s="38">
        <v>1</v>
      </c>
    </row>
    <row r="16629" spans="3:3" x14ac:dyDescent="0.15">
      <c r="C16629" s="25" t="s">
        <v>104</v>
      </c>
    </row>
    <row r="16630" spans="3:3" x14ac:dyDescent="0.15">
      <c r="C16630" s="25" t="s">
        <v>294</v>
      </c>
    </row>
    <row r="16631" spans="3:3" x14ac:dyDescent="0.15">
      <c r="C16631" s="24">
        <v>216</v>
      </c>
    </row>
    <row r="16632" spans="3:3" x14ac:dyDescent="0.15">
      <c r="C16632" s="24">
        <v>12</v>
      </c>
    </row>
    <row r="16633" spans="3:3" x14ac:dyDescent="0.15">
      <c r="C16633" s="24">
        <v>4.5999999999999996</v>
      </c>
    </row>
    <row r="16634" spans="3:3" x14ac:dyDescent="0.15">
      <c r="C16634" s="24">
        <v>368</v>
      </c>
    </row>
    <row r="16635" spans="3:3" x14ac:dyDescent="0.15">
      <c r="C16635" s="24">
        <v>260</v>
      </c>
    </row>
    <row r="16636" spans="3:3" x14ac:dyDescent="0.15">
      <c r="C16636" s="24">
        <v>394</v>
      </c>
    </row>
    <row r="16637" spans="3:3" x14ac:dyDescent="0.15">
      <c r="C16637" s="24">
        <v>222</v>
      </c>
    </row>
    <row r="16638" spans="3:3" x14ac:dyDescent="0.15">
      <c r="C16638" s="24">
        <v>123</v>
      </c>
    </row>
    <row r="16639" spans="3:3" x14ac:dyDescent="0.15">
      <c r="C16639" s="25" t="s">
        <v>153</v>
      </c>
    </row>
    <row r="16640" spans="3:3" x14ac:dyDescent="0.15">
      <c r="C16640" s="24">
        <v>20</v>
      </c>
    </row>
    <row r="16641" spans="3:3" x14ac:dyDescent="0.15">
      <c r="C16641" s="24">
        <v>0.9</v>
      </c>
    </row>
    <row r="16642" spans="3:3" x14ac:dyDescent="0.15">
      <c r="C16642" s="24">
        <v>0.8</v>
      </c>
    </row>
    <row r="16643" spans="3:3" x14ac:dyDescent="0.15">
      <c r="C16643" s="24">
        <v>0.4</v>
      </c>
    </row>
    <row r="16644" spans="3:3" x14ac:dyDescent="0.15">
      <c r="C16644" s="24">
        <v>2.5</v>
      </c>
    </row>
    <row r="16645" spans="3:3" x14ac:dyDescent="0.15">
      <c r="C16645" s="24">
        <v>3</v>
      </c>
    </row>
    <row r="16646" spans="3:3" x14ac:dyDescent="0.15">
      <c r="C16646" s="24">
        <v>10</v>
      </c>
    </row>
    <row r="16647" spans="3:3" x14ac:dyDescent="0.15">
      <c r="C16647" s="31">
        <v>0.8</v>
      </c>
    </row>
    <row r="16648" spans="3:3" x14ac:dyDescent="0.15">
      <c r="C16648" s="31">
        <v>0.6</v>
      </c>
    </row>
    <row r="16649" spans="3:3" x14ac:dyDescent="0.15">
      <c r="C16649" s="31">
        <v>0.3</v>
      </c>
    </row>
    <row r="16650" spans="3:3" x14ac:dyDescent="0.15">
      <c r="C16650" s="31">
        <v>0.9</v>
      </c>
    </row>
    <row r="16651" spans="3:3" x14ac:dyDescent="0.15">
      <c r="C16651" s="24">
        <v>45</v>
      </c>
    </row>
    <row r="16652" spans="3:3" x14ac:dyDescent="0.15">
      <c r="C16652" s="39">
        <f t="shared" ref="C16652:C16658" si="21">IFERROR(IF(ISNUMBER(C16540),C16540,0)+IF(ISNUMBER(C16521),1/C16521-IF(AND(C16609="ReplaceInsulation",NOT(ISERROR(C16597))),C16533/0.04,0),0),0)</f>
        <v>1.6666666666666667</v>
      </c>
    </row>
    <row r="16653" spans="3:3" x14ac:dyDescent="0.15">
      <c r="C16653" s="39">
        <f t="shared" si="21"/>
        <v>1.9666666666666668</v>
      </c>
    </row>
    <row r="16654" spans="3:3" x14ac:dyDescent="0.15">
      <c r="C16654" s="39">
        <f t="shared" si="21"/>
        <v>0.83333333333333337</v>
      </c>
    </row>
    <row r="16655" spans="3:3" x14ac:dyDescent="0.15">
      <c r="C16655" s="39">
        <f t="shared" si="21"/>
        <v>0.83333333333333337</v>
      </c>
    </row>
    <row r="16656" spans="3:3" x14ac:dyDescent="0.15">
      <c r="C16656" s="39">
        <f t="shared" si="21"/>
        <v>0.83333333333333337</v>
      </c>
    </row>
    <row r="16657" spans="3:3" x14ac:dyDescent="0.15">
      <c r="C16657" s="39">
        <f t="shared" si="21"/>
        <v>0.92500000000000004</v>
      </c>
    </row>
    <row r="16658" spans="3:3" x14ac:dyDescent="0.15">
      <c r="C16658" s="39">
        <f t="shared" si="21"/>
        <v>0.625</v>
      </c>
    </row>
    <row r="16659" spans="3:3" x14ac:dyDescent="0.15">
      <c r="C16659" s="40">
        <f>IFERROR(IF(ISNUMBER(C16528),1/C16528,0),0)</f>
        <v>0.35714285714285715</v>
      </c>
    </row>
    <row r="16660" spans="3:3" x14ac:dyDescent="0.15">
      <c r="C16660" s="40">
        <f>IFERROR(IF(ISNUMBER(C16529),1/C16529,0),0)</f>
        <v>0.35714285714285715</v>
      </c>
    </row>
    <row r="16661" spans="3:3" x14ac:dyDescent="0.15">
      <c r="C16661" s="40">
        <f>IFERROR(IF(ISNUMBER(C16530),1/C16530,0),0)</f>
        <v>0.33333333333333331</v>
      </c>
    </row>
    <row r="16662" spans="3:3" x14ac:dyDescent="0.15">
      <c r="C16662" s="39">
        <f t="shared" ref="C16662:C16668" si="22">IFERROR(1/(IF(C16609="Replace",IF(ISNUMBER(C16540),C16540,0),C16652)+IF(ISNUMBER(C16597),C16597,0)),0)</f>
        <v>0.6</v>
      </c>
    </row>
    <row r="16663" spans="3:3" x14ac:dyDescent="0.15">
      <c r="C16663" s="39">
        <f t="shared" si="22"/>
        <v>0.50847457627118642</v>
      </c>
    </row>
    <row r="16664" spans="3:3" x14ac:dyDescent="0.15">
      <c r="C16664" s="39">
        <f t="shared" si="22"/>
        <v>1.2</v>
      </c>
    </row>
    <row r="16665" spans="3:3" x14ac:dyDescent="0.15">
      <c r="C16665" s="39">
        <f t="shared" si="22"/>
        <v>1.2</v>
      </c>
    </row>
    <row r="16666" spans="3:3" x14ac:dyDescent="0.15">
      <c r="C16666" s="39">
        <f t="shared" si="22"/>
        <v>1.2</v>
      </c>
    </row>
    <row r="16667" spans="3:3" x14ac:dyDescent="0.15">
      <c r="C16667" s="39">
        <f t="shared" si="22"/>
        <v>1.0810810810810809</v>
      </c>
    </row>
    <row r="16668" spans="3:3" x14ac:dyDescent="0.15">
      <c r="C16668" s="39">
        <f t="shared" si="22"/>
        <v>1.6</v>
      </c>
    </row>
    <row r="16669" spans="3:3" x14ac:dyDescent="0.15">
      <c r="C16669" s="41">
        <f>IFERROR(1/(IF(C16616="Replace",0,C16659)+IF(ISNUMBER(C16604),C16604,0)),0)</f>
        <v>2.8</v>
      </c>
    </row>
    <row r="16670" spans="3:3" x14ac:dyDescent="0.15">
      <c r="C16670" s="41">
        <f>IFERROR(1/(IF(C16617="Replace",0,C16660)+IF(ISNUMBER(C16605),C16605,0)),0)</f>
        <v>2.8</v>
      </c>
    </row>
    <row r="16671" spans="3:3" x14ac:dyDescent="0.15">
      <c r="C16671" s="41">
        <f>IFERROR(1/(IF(C16618="Replace",0,C16661)+IF(ISNUMBER(C16606),C16606,0)),0)</f>
        <v>3</v>
      </c>
    </row>
    <row r="16672" spans="3:3" x14ac:dyDescent="0.15">
      <c r="C16672" s="42">
        <f t="shared" ref="C16672:C16678" si="23">IF(C16521&gt;0,(1-C16619)*1/(1/C16521+C16540),0)+C16619*C16662</f>
        <v>0.6</v>
      </c>
    </row>
    <row r="16673" spans="3:3" x14ac:dyDescent="0.15">
      <c r="C16673" s="42">
        <f t="shared" si="23"/>
        <v>0.50847457627118642</v>
      </c>
    </row>
    <row r="16674" spans="3:3" x14ac:dyDescent="0.15">
      <c r="C16674" s="42">
        <f t="shared" si="23"/>
        <v>1.2</v>
      </c>
    </row>
    <row r="16675" spans="3:3" x14ac:dyDescent="0.15">
      <c r="C16675" s="42">
        <f t="shared" si="23"/>
        <v>1.2</v>
      </c>
    </row>
    <row r="16676" spans="3:3" x14ac:dyDescent="0.15">
      <c r="C16676" s="42">
        <f t="shared" si="23"/>
        <v>1.2</v>
      </c>
    </row>
    <row r="16677" spans="3:3" x14ac:dyDescent="0.15">
      <c r="C16677" s="42">
        <f t="shared" si="23"/>
        <v>1.0810810810810809</v>
      </c>
    </row>
    <row r="16678" spans="3:3" x14ac:dyDescent="0.15">
      <c r="C16678" s="42">
        <f t="shared" si="23"/>
        <v>1.6</v>
      </c>
    </row>
    <row r="16679" spans="3:3" x14ac:dyDescent="0.15">
      <c r="C16679" s="43">
        <f>(1-C16626)*C16528+C16626*C16669</f>
        <v>2.8</v>
      </c>
    </row>
    <row r="16680" spans="3:3" x14ac:dyDescent="0.15">
      <c r="C16680" s="43">
        <f>(1-C16627)*C16529+C16627*C16670</f>
        <v>2.8</v>
      </c>
    </row>
    <row r="16681" spans="3:3" x14ac:dyDescent="0.15">
      <c r="C16681" s="43">
        <f>(1-C16628)*C16530+C16628*C16671</f>
        <v>3</v>
      </c>
    </row>
    <row r="16682" spans="3:3" x14ac:dyDescent="0.15">
      <c r="C16682" s="39">
        <f>IFERROR((IF(C16597&gt;0,C16619*C16483,0)+IF(C16598&gt;0,C16620*C16484,0)+IF(C16599&gt;0,C16621*C16485,0)+IF(C16600&gt;0,C16622*C16486,0)+IF(C16601&gt;0,C16623*C16487,0)+IF(C16602&gt;0,C16624*C16488,0)+IF(C16603&gt;0,C16625*C16489,0)+IF(C16604&gt;0,C16626*C16490,0)+IF(C16605&gt;0,C16627*C16491,0)+IF(C16606&gt;0,C16628*C16492,0))/SUM(C16483:C16492),0)</f>
        <v>0</v>
      </c>
    </row>
    <row r="16683" spans="3:3" x14ac:dyDescent="0.15">
      <c r="C16683" s="30" t="str">
        <f>IF(OR(C16499="",C16498=C16499),C16498,IF(C16393="Variation",C16499,IF(C16682=0,C16498,IF(C16682=1,C16499,C16498&amp;"("&amp;TEXT(1-C16682,"##0%")&amp;")."&amp;C16499&amp;"("&amp;TEXT(C16682,"##0%")&amp;")"))))</f>
        <v>Medium</v>
      </c>
    </row>
    <row r="16684" spans="3:3" x14ac:dyDescent="0.15">
      <c r="C16684" s="39">
        <f>IFERROR(IF(C16499&lt;&gt;"",IF(C16393="Variation",C16519,(1-C16682)*C16518+C16682*C16519),C16518),0)</f>
        <v>0.1</v>
      </c>
    </row>
    <row r="16685" spans="3:3" x14ac:dyDescent="0.15">
      <c r="C16685" s="39">
        <f t="shared" ref="C16685:C16691" si="24">IF(ISERROR(C16672*C16483*C16547),0,C16672*C16483*C16547)</f>
        <v>0</v>
      </c>
    </row>
    <row r="16686" spans="3:3" x14ac:dyDescent="0.15">
      <c r="C16686" s="39">
        <f t="shared" si="24"/>
        <v>23.491525423728813</v>
      </c>
    </row>
    <row r="16687" spans="3:3" x14ac:dyDescent="0.15">
      <c r="C16687" s="39">
        <f t="shared" si="24"/>
        <v>48.503999999999998</v>
      </c>
    </row>
    <row r="16688" spans="3:3" x14ac:dyDescent="0.15">
      <c r="C16688" s="39">
        <f t="shared" si="24"/>
        <v>0</v>
      </c>
    </row>
    <row r="16689" spans="3:3" x14ac:dyDescent="0.15">
      <c r="C16689" s="39">
        <f t="shared" si="24"/>
        <v>0</v>
      </c>
    </row>
    <row r="16690" spans="3:3" x14ac:dyDescent="0.15">
      <c r="C16690" s="39">
        <f t="shared" si="24"/>
        <v>24.972972972972972</v>
      </c>
    </row>
    <row r="16691" spans="3:3" x14ac:dyDescent="0.15">
      <c r="C16691" s="39">
        <f t="shared" si="24"/>
        <v>0</v>
      </c>
    </row>
    <row r="16692" spans="3:3" x14ac:dyDescent="0.15">
      <c r="C16692" s="40">
        <f>IF(ISERROR(C16679*C16490*1),0,C16679*C16490*1)</f>
        <v>37.855999999999995</v>
      </c>
    </row>
    <row r="16693" spans="3:3" x14ac:dyDescent="0.15">
      <c r="C16693" s="40">
        <f>IF(ISERROR(C16680*C16491*1),0,C16680*C16491*1)</f>
        <v>0</v>
      </c>
    </row>
    <row r="16694" spans="3:3" x14ac:dyDescent="0.15">
      <c r="C16694" s="40">
        <f>IF(ISERROR(C16681*C16492*1),0,C16681*C16492*1)</f>
        <v>6</v>
      </c>
    </row>
    <row r="16695" spans="3:3" x14ac:dyDescent="0.15">
      <c r="C16695" s="39">
        <f>SUM(C16483:C16492)*C16684</f>
        <v>14.834000000000001</v>
      </c>
    </row>
    <row r="16696" spans="3:3" x14ac:dyDescent="0.15">
      <c r="C16696" s="39">
        <f>IFERROR(SUM(C16685:C16695)/C16412,0)</f>
        <v>1.3262204856155895</v>
      </c>
    </row>
    <row r="16697" spans="3:3" x14ac:dyDescent="0.15">
      <c r="C16697" s="39">
        <f>0.34*(C16643+C16520)*C16644</f>
        <v>0.51000000000000012</v>
      </c>
    </row>
    <row r="16698" spans="3:3" x14ac:dyDescent="0.15">
      <c r="C16698" s="44">
        <f>(C16640-C16633)*C16631</f>
        <v>3326.4</v>
      </c>
    </row>
    <row r="16699" spans="3:3" x14ac:dyDescent="0.15">
      <c r="C16699" s="39">
        <f>IF(C16696&lt;=1,C16641+(1-C16696)/0.5*(1-C16641),IF(C16696&gt;=4,C16642,C16641+(C16696-1)*(C16642-C16641)/(4-1)))</f>
        <v>0.88912598381281371</v>
      </c>
    </row>
    <row r="16700" spans="3:3" x14ac:dyDescent="0.15">
      <c r="C16700" s="44">
        <f>C16696*0.024*C16698*C16699</f>
        <v>94.13795245360761</v>
      </c>
    </row>
    <row r="16701" spans="3:3" x14ac:dyDescent="0.15">
      <c r="C16701" s="44">
        <f>C16697*0.024*C16698*C16699</f>
        <v>36.200885352072518</v>
      </c>
    </row>
    <row r="16702" spans="3:3" x14ac:dyDescent="0.15">
      <c r="C16702" s="44">
        <f>C16700+C16701</f>
        <v>130.33883780568013</v>
      </c>
    </row>
    <row r="16703" spans="3:3" x14ac:dyDescent="0.15">
      <c r="C16703" s="39">
        <f>IFERROR((IF(LEN(C16561)&gt;1,IF(ISERROR(C16607),0,C16607),IF(ISERROR(C16531),0,C16531))*C16490+IF(LEN(C16562)&gt;1,IF(ISERROR(C16608),0,C16608),IF(ISERROR(C16532),0,C16532))*C16491)/(C16490+C16491),0)</f>
        <v>0.75000000000000011</v>
      </c>
    </row>
    <row r="16704" spans="3:3" x14ac:dyDescent="0.15">
      <c r="C16704" s="45">
        <f>C16493*C16634*C16647*(1-C16649)*C16650*C16703</f>
        <v>0</v>
      </c>
    </row>
    <row r="16705" spans="3:3" x14ac:dyDescent="0.15">
      <c r="C16705" s="44">
        <f>C16494*C16635*C$16648*(1-C$16649)*C$16650*C$16703</f>
        <v>0</v>
      </c>
    </row>
    <row r="16706" spans="3:3" x14ac:dyDescent="0.15">
      <c r="C16706" s="44">
        <f>C16495*C16636*C$16648*(1-C$16649)*C$16650*C$16703</f>
        <v>908.11287000000016</v>
      </c>
    </row>
    <row r="16707" spans="3:3" x14ac:dyDescent="0.15">
      <c r="C16707" s="44">
        <f>C16496*C16637*C$16648*(1-C$16649)*C$16650*C$16703</f>
        <v>0</v>
      </c>
    </row>
    <row r="16708" spans="3:3" x14ac:dyDescent="0.15">
      <c r="C16708" s="44">
        <f>C16497*C16638*C$16648*(1-C$16649)*C$16650*C$16703</f>
        <v>187.95199499999998</v>
      </c>
    </row>
    <row r="16709" spans="3:3" x14ac:dyDescent="0.15">
      <c r="C16709" s="44">
        <f>IFERROR(SUM(C16704:C16708)/C16412,0)</f>
        <v>9.3385436227315317</v>
      </c>
    </row>
    <row r="16710" spans="3:3" x14ac:dyDescent="0.15">
      <c r="C16710" s="44">
        <f>C16645*0.024*C16631</f>
        <v>15.552000000000001</v>
      </c>
    </row>
    <row r="16711" spans="3:3" x14ac:dyDescent="0.15">
      <c r="C16711" s="44">
        <f>C16651/(C16696+C16697)</f>
        <v>24.506860887631277</v>
      </c>
    </row>
    <row r="16712" spans="3:3" x14ac:dyDescent="0.15">
      <c r="C16712" s="39">
        <f>0.8+C16711/30</f>
        <v>1.6168953629210425</v>
      </c>
    </row>
    <row r="16713" spans="3:3" x14ac:dyDescent="0.15">
      <c r="C16713" s="42">
        <f>IFERROR((C16709+C16710)/C16702,0)</f>
        <v>0.19096797272230098</v>
      </c>
    </row>
    <row r="16714" spans="3:3" x14ac:dyDescent="0.15">
      <c r="C16714" s="39">
        <f>(1-C16713^C16712)/(1-C16713^(C16712+1))</f>
        <v>0.94362386271828624</v>
      </c>
    </row>
    <row r="16715" spans="3:3" x14ac:dyDescent="0.15">
      <c r="C16715" s="46">
        <f>C16702-C16714*(C16709+C16710)</f>
        <v>106.8515268872402</v>
      </c>
    </row>
    <row r="16717" spans="3:3" x14ac:dyDescent="0.15">
      <c r="C16717" s="48">
        <v>106.8515268872402</v>
      </c>
    </row>
    <row r="32769" spans="3:3" x14ac:dyDescent="0.15">
      <c r="C32769" s="24" t="s">
        <v>370</v>
      </c>
    </row>
    <row r="32770" spans="3:3" x14ac:dyDescent="0.15">
      <c r="C32770" s="25">
        <v>0</v>
      </c>
    </row>
    <row r="32771" spans="3:3" x14ac:dyDescent="0.15">
      <c r="C32771" s="25">
        <v>0</v>
      </c>
    </row>
    <row r="32772" spans="3:3" x14ac:dyDescent="0.15">
      <c r="C32772" s="26">
        <v>40428</v>
      </c>
    </row>
    <row r="32773" spans="3:3" x14ac:dyDescent="0.15">
      <c r="C32773" s="26">
        <v>0</v>
      </c>
    </row>
    <row r="32774" spans="3:3" x14ac:dyDescent="0.15">
      <c r="C32774" s="25" t="s">
        <v>152</v>
      </c>
    </row>
    <row r="32775" spans="3:3" x14ac:dyDescent="0.15">
      <c r="C32775" s="25" t="s">
        <v>15</v>
      </c>
    </row>
    <row r="32776" spans="3:3" x14ac:dyDescent="0.15">
      <c r="C32776" s="25">
        <v>1</v>
      </c>
    </row>
    <row r="32777" spans="3:3" x14ac:dyDescent="0.15">
      <c r="C32777" s="25" t="s">
        <v>208</v>
      </c>
    </row>
    <row r="32778" spans="3:3" x14ac:dyDescent="0.15">
      <c r="C32778" s="25" t="s">
        <v>371</v>
      </c>
    </row>
    <row r="32779" spans="3:3" x14ac:dyDescent="0.15">
      <c r="C32779" s="25">
        <v>0</v>
      </c>
    </row>
    <row r="32780" spans="3:3" x14ac:dyDescent="0.15">
      <c r="C32780" s="25">
        <v>0</v>
      </c>
    </row>
    <row r="32781" spans="3:3" x14ac:dyDescent="0.15">
      <c r="C32781" s="25" t="s">
        <v>372</v>
      </c>
    </row>
    <row r="32782" spans="3:3" x14ac:dyDescent="0.15">
      <c r="C32782" s="25" t="s">
        <v>360</v>
      </c>
    </row>
    <row r="32783" spans="3:3" x14ac:dyDescent="0.15">
      <c r="C32783" s="25" t="s">
        <v>373</v>
      </c>
    </row>
    <row r="32784" spans="3:3" x14ac:dyDescent="0.15">
      <c r="C32784" s="25" t="s">
        <v>105</v>
      </c>
    </row>
    <row r="32785" spans="3:3" x14ac:dyDescent="0.15">
      <c r="C32785" s="25">
        <v>1958</v>
      </c>
    </row>
    <row r="32786" spans="3:3" x14ac:dyDescent="0.15">
      <c r="C32786" s="25">
        <v>1968</v>
      </c>
    </row>
    <row r="32787" spans="3:3" x14ac:dyDescent="0.15">
      <c r="C32787" s="25" t="s">
        <v>289</v>
      </c>
    </row>
    <row r="32788" spans="3:3" x14ac:dyDescent="0.15">
      <c r="C32788" s="24">
        <v>374.2</v>
      </c>
    </row>
    <row r="32789" spans="3:3" x14ac:dyDescent="0.15">
      <c r="C32789" s="24">
        <v>119.744</v>
      </c>
    </row>
    <row r="32790" spans="3:3" x14ac:dyDescent="0.15">
      <c r="C32790" s="24">
        <v>0</v>
      </c>
    </row>
    <row r="32791" spans="3:3" x14ac:dyDescent="0.15">
      <c r="C32791" s="24">
        <v>0</v>
      </c>
    </row>
    <row r="32792" spans="3:3" x14ac:dyDescent="0.15">
      <c r="C32792" s="24">
        <v>0</v>
      </c>
    </row>
    <row r="32793" spans="3:3" x14ac:dyDescent="0.15">
      <c r="C32793" s="24">
        <v>106.7</v>
      </c>
    </row>
    <row r="32794" spans="3:3" x14ac:dyDescent="0.15">
      <c r="C32794" s="27">
        <f>IF(C32791&gt;0,C32791,IF(C32790&gt;0,0.85*C32790,IF(C32793&gt;0,1.1*C32793,IF(C32792&gt;0,1.4*C32792,0.85/3*C32788))))</f>
        <v>117.37000000000002</v>
      </c>
    </row>
    <row r="32795" spans="3:3" x14ac:dyDescent="0.15">
      <c r="C32795" s="24">
        <v>0</v>
      </c>
    </row>
    <row r="32796" spans="3:3" x14ac:dyDescent="0.15">
      <c r="C32796" s="27">
        <f>IF(C32795&gt;0,C32795,C32794)</f>
        <v>117.37000000000002</v>
      </c>
    </row>
    <row r="32797" spans="3:3" x14ac:dyDescent="0.15">
      <c r="C32797" s="24">
        <v>1</v>
      </c>
    </row>
    <row r="32798" spans="3:3" x14ac:dyDescent="0.15">
      <c r="C32798" s="24">
        <v>2</v>
      </c>
    </row>
    <row r="32799" spans="3:3" x14ac:dyDescent="0.15">
      <c r="C32799" s="28" t="s">
        <v>374</v>
      </c>
    </row>
    <row r="32800" spans="3:3" x14ac:dyDescent="0.15">
      <c r="C32800" s="28" t="s">
        <v>375</v>
      </c>
    </row>
    <row r="32801" spans="3:3" x14ac:dyDescent="0.15">
      <c r="C32801" s="28" t="s">
        <v>2</v>
      </c>
    </row>
    <row r="32802" spans="3:3" x14ac:dyDescent="0.15">
      <c r="C32802" s="28" t="s">
        <v>376</v>
      </c>
    </row>
    <row r="32803" spans="3:3" x14ac:dyDescent="0.15">
      <c r="C32803" s="24">
        <v>0</v>
      </c>
    </row>
    <row r="32804" spans="3:3" x14ac:dyDescent="0.15">
      <c r="C32804" s="24">
        <v>0</v>
      </c>
    </row>
    <row r="32805" spans="3:3" x14ac:dyDescent="0.15">
      <c r="C32805" s="24">
        <v>0</v>
      </c>
    </row>
    <row r="32806" spans="3:3" x14ac:dyDescent="0.15">
      <c r="C32806" s="24">
        <v>0</v>
      </c>
    </row>
    <row r="32807" spans="3:3" x14ac:dyDescent="0.15">
      <c r="C32807" s="24">
        <v>0</v>
      </c>
    </row>
    <row r="32808" spans="3:3" x14ac:dyDescent="0.15">
      <c r="C32808" s="24">
        <v>0</v>
      </c>
    </row>
    <row r="32809" spans="3:3" x14ac:dyDescent="0.15">
      <c r="C32809" s="28">
        <v>0</v>
      </c>
    </row>
    <row r="32810" spans="3:3" x14ac:dyDescent="0.15">
      <c r="C32810" s="28">
        <v>0</v>
      </c>
    </row>
    <row r="32811" spans="3:3" x14ac:dyDescent="0.15">
      <c r="C32811" s="24">
        <v>0</v>
      </c>
    </row>
    <row r="32812" spans="3:3" x14ac:dyDescent="0.15">
      <c r="C32812" s="24">
        <v>0</v>
      </c>
    </row>
    <row r="32813" spans="3:3" x14ac:dyDescent="0.15">
      <c r="C32813" s="24">
        <v>46.2</v>
      </c>
    </row>
    <row r="32814" spans="3:3" x14ac:dyDescent="0.15">
      <c r="C32814" s="24">
        <v>40.42</v>
      </c>
    </row>
    <row r="32815" spans="3:3" x14ac:dyDescent="0.15">
      <c r="C32815" s="24">
        <v>0</v>
      </c>
    </row>
    <row r="32816" spans="3:3" x14ac:dyDescent="0.15">
      <c r="C32816" s="24">
        <v>0</v>
      </c>
    </row>
    <row r="32817" spans="3:3" x14ac:dyDescent="0.15">
      <c r="C32817" s="24">
        <v>46.2</v>
      </c>
    </row>
    <row r="32818" spans="3:3" x14ac:dyDescent="0.15">
      <c r="C32818" s="24">
        <v>0</v>
      </c>
    </row>
    <row r="32819" spans="3:3" x14ac:dyDescent="0.15">
      <c r="C32819" s="24">
        <v>13.52</v>
      </c>
    </row>
    <row r="32820" spans="3:3" x14ac:dyDescent="0.15">
      <c r="C32820" s="24">
        <v>0</v>
      </c>
    </row>
    <row r="32821" spans="3:3" x14ac:dyDescent="0.15">
      <c r="C32821" s="24">
        <v>2</v>
      </c>
    </row>
    <row r="32822" spans="3:3" x14ac:dyDescent="0.15">
      <c r="C32822" s="24">
        <v>0</v>
      </c>
    </row>
    <row r="32823" spans="3:3" x14ac:dyDescent="0.15">
      <c r="C32823" s="24">
        <v>0</v>
      </c>
    </row>
    <row r="32824" spans="3:3" x14ac:dyDescent="0.15">
      <c r="C32824" s="24">
        <v>8.1300000000000008</v>
      </c>
    </row>
    <row r="32825" spans="3:3" x14ac:dyDescent="0.15">
      <c r="C32825" s="24">
        <v>0</v>
      </c>
    </row>
    <row r="32826" spans="3:3" x14ac:dyDescent="0.15">
      <c r="C32826" s="24">
        <v>5.39</v>
      </c>
    </row>
    <row r="32827" spans="3:3" x14ac:dyDescent="0.15">
      <c r="C32827" s="28" t="s">
        <v>295</v>
      </c>
    </row>
    <row r="32828" spans="3:3" x14ac:dyDescent="0.15">
      <c r="C32828" s="29">
        <f>IF(OR(C$32800="C",C$32800="PI",C$32800="NI"),1.6,IF(C$32800="P",0.8,IF(C$32800="-",1.2,0)))</f>
        <v>1.2</v>
      </c>
    </row>
    <row r="32829" spans="3:3" x14ac:dyDescent="0.15">
      <c r="C32829" s="29">
        <f>IF(OR(C$32800="C",C$32800="PI",C$32800="NI"),15,IF(C$32800="P",7,IF(C$32800="-",5,0)))</f>
        <v>5</v>
      </c>
    </row>
    <row r="32830" spans="3:3" x14ac:dyDescent="0.15">
      <c r="C32830" s="29">
        <f>IF(OR(C$32800="C",C$32800="PI",C$32800="NI"),0,IF(C$32800="P",0.6,IF(C$32800="-",0,1.2)))</f>
        <v>0</v>
      </c>
    </row>
    <row r="32831" spans="3:3" x14ac:dyDescent="0.15">
      <c r="C32831" s="29">
        <f>IF(OR(C$32800="C",C$32800="PI",C$32800="NI"),0,IF(C$32800="P",3,IF(C$32800="-",0,5)))</f>
        <v>0</v>
      </c>
    </row>
    <row r="32832" spans="3:3" x14ac:dyDescent="0.15">
      <c r="C32832" s="29">
        <f>IF(LEFT(C$32800,1)="C",1,IF(LEFT(C$32800,1)="P",0.5,0))</f>
        <v>0</v>
      </c>
    </row>
    <row r="32833" spans="3:3" x14ac:dyDescent="0.15">
      <c r="C32833" s="29">
        <f>IF(LEFT(C$32801,1)="C",1,IF(LEFT(C$32801,1)="P",0.5,0))</f>
        <v>0</v>
      </c>
    </row>
    <row r="32834" spans="3:3" x14ac:dyDescent="0.15">
      <c r="C32834" s="29">
        <f>0.7*C32832+C32798+C32833</f>
        <v>2</v>
      </c>
    </row>
    <row r="32835" spans="3:3" x14ac:dyDescent="0.15">
      <c r="C32835" s="27">
        <f>IFERROR(C32796/C32834,0)</f>
        <v>58.685000000000009</v>
      </c>
    </row>
    <row r="32836" spans="3:3" x14ac:dyDescent="0.15">
      <c r="C32836" s="29">
        <f>IF(RIGHT(C$32800,1)="I",1,C32832)*0.7+C32798+IF(RIGHT(C$32801,1)="I",1,C32833)</f>
        <v>2</v>
      </c>
    </row>
    <row r="32837" spans="3:3" x14ac:dyDescent="0.15">
      <c r="C32837" s="27">
        <f>IF(ISNUMBER(#REF!),#REF!/2.5,1)</f>
        <v>1</v>
      </c>
    </row>
    <row r="32838" spans="3:3" x14ac:dyDescent="0.15">
      <c r="C32838" s="27">
        <f>IF(C32810="Simple",0.9,IF(C32810="Complex",1.3,1))</f>
        <v>1</v>
      </c>
    </row>
    <row r="32839" spans="3:3" x14ac:dyDescent="0.15">
      <c r="C32839" s="27">
        <f>IF(C32809="Simple",0.9,IF(C32809="Complex",1.2,1))</f>
        <v>1</v>
      </c>
    </row>
    <row r="32840" spans="3:3" x14ac:dyDescent="0.15">
      <c r="C32840" s="27">
        <f>C32837*C32839*(0.7*C32835+IF(C32802="B_N2",5,IF(C32802="B_N1",25,50)))</f>
        <v>46.079500000000003</v>
      </c>
    </row>
    <row r="32841" spans="3:3" x14ac:dyDescent="0.15">
      <c r="C32841" s="27">
        <f>ROUND(3/0.85,1)*C32837*C32796</f>
        <v>410.79500000000007</v>
      </c>
    </row>
    <row r="32842" spans="3:3" x14ac:dyDescent="0.15">
      <c r="C32842" s="27">
        <f>C$32838*(C$32828*C$32835+C$32829)</f>
        <v>75.422000000000011</v>
      </c>
    </row>
    <row r="32843" spans="3:3" x14ac:dyDescent="0.15">
      <c r="C32843" s="27">
        <f>(C$32830*C$32835+C$32831)</f>
        <v>0</v>
      </c>
    </row>
    <row r="32844" spans="3:3" x14ac:dyDescent="0.15">
      <c r="C32844" s="27">
        <f>C32836*C32840-C32845-C32849-C32850</f>
        <v>71.03240000000001</v>
      </c>
    </row>
    <row r="32845" spans="3:3" x14ac:dyDescent="0.15">
      <c r="C32845" s="27">
        <f>0.5*IF(RIGHT(C32801,1)="I",1,C32833)*C32840</f>
        <v>0</v>
      </c>
    </row>
    <row r="32846" spans="3:3" x14ac:dyDescent="0.15">
      <c r="C32846" s="30" t="str">
        <f>IF(C$32801="P","Unh","Soil")</f>
        <v>Soil</v>
      </c>
    </row>
    <row r="32847" spans="3:3" x14ac:dyDescent="0.15">
      <c r="C32847" s="27">
        <f>1.2*C32835+5</f>
        <v>75.422000000000011</v>
      </c>
    </row>
    <row r="32848" spans="3:3" x14ac:dyDescent="0.15">
      <c r="C32848" s="30" t="str">
        <f>IF(C$32801="-","Soil","Cellar")</f>
        <v>Cellar</v>
      </c>
    </row>
    <row r="32849" spans="3:3" x14ac:dyDescent="0.15">
      <c r="C32849" s="27">
        <f>(0.18*C$32796)-C32850</f>
        <v>18.452900000000003</v>
      </c>
    </row>
    <row r="32850" spans="3:3" x14ac:dyDescent="0.15">
      <c r="C32850" s="27">
        <f>0.01*C$32796+1.5</f>
        <v>2.6737000000000002</v>
      </c>
    </row>
    <row r="32851" spans="3:3" x14ac:dyDescent="0.15">
      <c r="C32851" s="27">
        <f>SUM(C32842:C32850)</f>
        <v>243.00300000000004</v>
      </c>
    </row>
    <row r="32852" spans="3:3" x14ac:dyDescent="0.15">
      <c r="C32852" s="27">
        <f>SUM(C32812:C32821)</f>
        <v>148.34</v>
      </c>
    </row>
    <row r="32853" spans="3:3" x14ac:dyDescent="0.15">
      <c r="C32853" s="30">
        <f>IFERROR(C32852/C32851,0)</f>
        <v>0.61044513853738425</v>
      </c>
    </row>
    <row r="32854" spans="3:3" x14ac:dyDescent="0.15">
      <c r="C32854" s="31">
        <v>0.8</v>
      </c>
    </row>
    <row r="32855" spans="3:3" x14ac:dyDescent="0.15">
      <c r="C32855" s="31">
        <v>1.25</v>
      </c>
    </row>
    <row r="32856" spans="3:3" x14ac:dyDescent="0.15">
      <c r="C32856" s="32">
        <f>IF(AND(C32853&gt;=C32854,C32853&lt;=C32855),1,0)</f>
        <v>0</v>
      </c>
    </row>
    <row r="32857" spans="3:3" x14ac:dyDescent="0.15">
      <c r="C32857" s="30">
        <f>IFERROR((C32817+C32818)/(C32847),0)</f>
        <v>0.61255336639176894</v>
      </c>
    </row>
    <row r="32858" spans="3:3" x14ac:dyDescent="0.15">
      <c r="C32858" s="31">
        <v>0.9</v>
      </c>
    </row>
    <row r="32859" spans="3:3" x14ac:dyDescent="0.15">
      <c r="C32859" s="31">
        <v>1.3</v>
      </c>
    </row>
    <row r="32860" spans="3:3" x14ac:dyDescent="0.15">
      <c r="C32860" s="32">
        <f>IF(AND(C32857&gt;=C32858,C32857&lt;=C32859),1,0)</f>
        <v>0</v>
      </c>
    </row>
    <row r="32861" spans="3:3" x14ac:dyDescent="0.15">
      <c r="C32861" s="33">
        <f>IF(C32832+C32833=0,1,0)</f>
        <v>1</v>
      </c>
    </row>
    <row r="32862" spans="3:3" x14ac:dyDescent="0.15">
      <c r="C32862" s="30">
        <f>IFERROR((C32819+C32820+C32821)/(C32849+C32850),0)</f>
        <v>0.73461891643709809</v>
      </c>
    </row>
    <row r="32863" spans="3:3" x14ac:dyDescent="0.15">
      <c r="C32863" s="31">
        <v>0.67</v>
      </c>
    </row>
    <row r="32864" spans="3:3" x14ac:dyDescent="0.15">
      <c r="C32864" s="31">
        <v>1.5</v>
      </c>
    </row>
    <row r="32865" spans="3:3" x14ac:dyDescent="0.15">
      <c r="C32865" s="34">
        <f>IF(AND(C32862&gt;=C32863,C32862&lt;=C32864),1,0)</f>
        <v>1</v>
      </c>
    </row>
    <row r="32866" spans="3:3" x14ac:dyDescent="0.15">
      <c r="C32866" s="34">
        <f>C32856*IF(C32861=1,C32860,1)*C32865</f>
        <v>0</v>
      </c>
    </row>
    <row r="32867" spans="3:3" x14ac:dyDescent="0.15">
      <c r="C32867" s="27">
        <f>IF(C$32827="Estimation",C32842,C32812)</f>
        <v>0</v>
      </c>
    </row>
    <row r="32868" spans="3:3" x14ac:dyDescent="0.15">
      <c r="C32868" s="27">
        <f>IF(C$32827="Estimation",C32843,C32813)</f>
        <v>46.2</v>
      </c>
    </row>
    <row r="32869" spans="3:3" x14ac:dyDescent="0.15">
      <c r="C32869" s="27">
        <f>IF(C$32827="Estimation",C32844,C32814)</f>
        <v>40.42</v>
      </c>
    </row>
    <row r="32870" spans="3:3" x14ac:dyDescent="0.15">
      <c r="C32870" s="27">
        <f>IF(C$32827="Estimation",IF(C32846="Soil",0,C32845),C32815)</f>
        <v>0</v>
      </c>
    </row>
    <row r="32871" spans="3:3" x14ac:dyDescent="0.15">
      <c r="C32871" s="27">
        <f>IF(C$32827="Estimation",C32845-C32870,C32816)</f>
        <v>0</v>
      </c>
    </row>
    <row r="32872" spans="3:3" x14ac:dyDescent="0.15">
      <c r="C32872" s="27">
        <f>IF(C$32827="Estimation",IF(C32848="Soil",0,C32847),C32817)</f>
        <v>46.2</v>
      </c>
    </row>
    <row r="32873" spans="3:3" x14ac:dyDescent="0.15">
      <c r="C32873" s="27">
        <f>IF(C$32827="Estimation",C32847-C32872,C32818)</f>
        <v>0</v>
      </c>
    </row>
    <row r="32874" spans="3:3" x14ac:dyDescent="0.15">
      <c r="C32874" s="27">
        <f>IF(C$32827="Estimation",C32849,C32819)</f>
        <v>13.52</v>
      </c>
    </row>
    <row r="32875" spans="3:3" x14ac:dyDescent="0.15">
      <c r="C32875" s="27">
        <f>IF(C$32827="Estimation",0,C32820)</f>
        <v>0</v>
      </c>
    </row>
    <row r="32876" spans="3:3" x14ac:dyDescent="0.15">
      <c r="C32876" s="27">
        <f>IF(C$32827="Estimation",C32850,C32821)</f>
        <v>2</v>
      </c>
    </row>
    <row r="32877" spans="3:3" x14ac:dyDescent="0.15">
      <c r="C32877" s="35">
        <f>IF(C$32827="Estimation",0,C32822)</f>
        <v>0</v>
      </c>
    </row>
    <row r="32878" spans="3:3" x14ac:dyDescent="0.15">
      <c r="C32878" s="35">
        <f>IF(C$32827="Estimation",0.5*SUM(C$32874:C$32875),C32823)</f>
        <v>0</v>
      </c>
    </row>
    <row r="32879" spans="3:3" x14ac:dyDescent="0.15">
      <c r="C32879" s="35">
        <f>IF(C$32827="Estimation",0,C32824)</f>
        <v>8.1300000000000008</v>
      </c>
    </row>
    <row r="32880" spans="3:3" x14ac:dyDescent="0.15">
      <c r="C32880" s="35">
        <f>IF(C$32827="Estimation",0.5*SUM(C$32874:C$32875),C32825)</f>
        <v>0</v>
      </c>
    </row>
    <row r="32881" spans="3:3" x14ac:dyDescent="0.15">
      <c r="C32881" s="35">
        <f>IF(C$32827="Estimation",0,C32826)</f>
        <v>5.39</v>
      </c>
    </row>
    <row r="32882" spans="3:3" x14ac:dyDescent="0.15">
      <c r="C32882" s="25" t="s">
        <v>288</v>
      </c>
    </row>
    <row r="32883" spans="3:3" x14ac:dyDescent="0.15">
      <c r="C32883" s="25">
        <v>0</v>
      </c>
    </row>
    <row r="32884" spans="3:3" x14ac:dyDescent="0.15">
      <c r="C32884" s="25" t="s">
        <v>288</v>
      </c>
    </row>
    <row r="32885" spans="3:3" x14ac:dyDescent="0.15">
      <c r="C32885" s="25" t="s">
        <v>377</v>
      </c>
    </row>
    <row r="32886" spans="3:3" x14ac:dyDescent="0.15">
      <c r="C32886" s="25" t="s">
        <v>300</v>
      </c>
    </row>
    <row r="32887" spans="3:3" x14ac:dyDescent="0.15">
      <c r="C32887" s="25" t="s">
        <v>302</v>
      </c>
    </row>
    <row r="32888" spans="3:3" x14ac:dyDescent="0.15">
      <c r="C32888" s="25" t="s">
        <v>302</v>
      </c>
    </row>
    <row r="32889" spans="3:3" x14ac:dyDescent="0.15">
      <c r="C32889" s="25" t="s">
        <v>302</v>
      </c>
    </row>
    <row r="32890" spans="3:3" x14ac:dyDescent="0.15">
      <c r="C32890" s="25" t="s">
        <v>301</v>
      </c>
    </row>
    <row r="32891" spans="3:3" x14ac:dyDescent="0.15">
      <c r="C32891" s="25" t="s">
        <v>301</v>
      </c>
    </row>
    <row r="32892" spans="3:3" x14ac:dyDescent="0.15">
      <c r="C32892" s="25" t="s">
        <v>292</v>
      </c>
    </row>
    <row r="32893" spans="3:3" x14ac:dyDescent="0.15">
      <c r="C32893" s="25" t="s">
        <v>292</v>
      </c>
    </row>
    <row r="32894" spans="3:3" x14ac:dyDescent="0.15">
      <c r="C32894" s="25" t="s">
        <v>291</v>
      </c>
    </row>
    <row r="32895" spans="3:3" x14ac:dyDescent="0.15">
      <c r="C32895" s="25" t="s">
        <v>298</v>
      </c>
    </row>
    <row r="32896" spans="3:3" x14ac:dyDescent="0.15">
      <c r="C32896" s="25" t="s">
        <v>299</v>
      </c>
    </row>
    <row r="32897" spans="3:3" x14ac:dyDescent="0.15">
      <c r="C32897" s="25" t="s">
        <v>298</v>
      </c>
    </row>
    <row r="32898" spans="3:3" x14ac:dyDescent="0.15">
      <c r="C32898" s="25" t="s">
        <v>297</v>
      </c>
    </row>
    <row r="32899" spans="3:3" x14ac:dyDescent="0.15">
      <c r="C32899" s="25" t="s">
        <v>296</v>
      </c>
    </row>
    <row r="32900" spans="3:3" x14ac:dyDescent="0.15">
      <c r="C32900" s="25" t="s">
        <v>297</v>
      </c>
    </row>
    <row r="32901" spans="3:3" x14ac:dyDescent="0.15">
      <c r="C32901" s="25" t="s">
        <v>296</v>
      </c>
    </row>
    <row r="32902" spans="3:3" x14ac:dyDescent="0.15">
      <c r="C32902" s="24">
        <v>0.1</v>
      </c>
    </row>
    <row r="32903" spans="3:3" x14ac:dyDescent="0.15">
      <c r="C32903" s="24">
        <v>0</v>
      </c>
    </row>
    <row r="32904" spans="3:3" x14ac:dyDescent="0.15">
      <c r="C32904" s="24">
        <v>0.2</v>
      </c>
    </row>
    <row r="32905" spans="3:3" x14ac:dyDescent="0.15">
      <c r="C32905" s="24">
        <v>0.6</v>
      </c>
    </row>
    <row r="32906" spans="3:3" x14ac:dyDescent="0.15">
      <c r="C32906" s="24">
        <v>0.6</v>
      </c>
    </row>
    <row r="32907" spans="3:3" x14ac:dyDescent="0.15">
      <c r="C32907" s="24">
        <v>1.2</v>
      </c>
    </row>
    <row r="32908" spans="3:3" x14ac:dyDescent="0.15">
      <c r="C32908" s="24">
        <v>1.2</v>
      </c>
    </row>
    <row r="32909" spans="3:3" x14ac:dyDescent="0.15">
      <c r="C32909" s="24">
        <v>1.2</v>
      </c>
    </row>
    <row r="32910" spans="3:3" x14ac:dyDescent="0.15">
      <c r="C32910" s="24">
        <v>1.6</v>
      </c>
    </row>
    <row r="32911" spans="3:3" x14ac:dyDescent="0.15">
      <c r="C32911" s="24">
        <v>1.6</v>
      </c>
    </row>
    <row r="32912" spans="3:3" x14ac:dyDescent="0.15">
      <c r="C32912" s="24">
        <v>2.8</v>
      </c>
    </row>
    <row r="32913" spans="3:3" x14ac:dyDescent="0.15">
      <c r="C32913" s="24">
        <v>2.8</v>
      </c>
    </row>
    <row r="32914" spans="3:3" x14ac:dyDescent="0.15">
      <c r="C32914" s="24">
        <v>3</v>
      </c>
    </row>
    <row r="32915" spans="3:3" x14ac:dyDescent="0.15">
      <c r="C32915" s="24">
        <v>0.75</v>
      </c>
    </row>
    <row r="32916" spans="3:3" x14ac:dyDescent="0.15">
      <c r="C32916" s="24">
        <v>0.75</v>
      </c>
    </row>
    <row r="32917" spans="3:3" x14ac:dyDescent="0.15">
      <c r="C32917" s="24">
        <v>0.05</v>
      </c>
    </row>
    <row r="32918" spans="3:3" x14ac:dyDescent="0.15">
      <c r="C32918" s="24">
        <v>0.05</v>
      </c>
    </row>
    <row r="32919" spans="3:3" x14ac:dyDescent="0.15">
      <c r="C32919" s="24">
        <v>0</v>
      </c>
    </row>
    <row r="32920" spans="3:3" x14ac:dyDescent="0.15">
      <c r="C32920" s="24">
        <v>0</v>
      </c>
    </row>
    <row r="32921" spans="3:3" x14ac:dyDescent="0.15">
      <c r="C32921" s="24">
        <v>0</v>
      </c>
    </row>
    <row r="32922" spans="3:3" x14ac:dyDescent="0.15">
      <c r="C32922" s="24">
        <v>0.01</v>
      </c>
    </row>
    <row r="32923" spans="3:3" x14ac:dyDescent="0.15">
      <c r="C32923" s="24">
        <v>0.01</v>
      </c>
    </row>
    <row r="32924" spans="3:3" x14ac:dyDescent="0.15">
      <c r="C32924" s="24">
        <v>0</v>
      </c>
    </row>
    <row r="32925" spans="3:3" x14ac:dyDescent="0.15">
      <c r="C32925" s="24">
        <v>0.3</v>
      </c>
    </row>
    <row r="32926" spans="3:3" x14ac:dyDescent="0.15">
      <c r="C32926" s="24">
        <v>0</v>
      </c>
    </row>
    <row r="32927" spans="3:3" x14ac:dyDescent="0.15">
      <c r="C32927" s="24">
        <v>0</v>
      </c>
    </row>
    <row r="32928" spans="3:3" x14ac:dyDescent="0.15">
      <c r="C32928" s="24">
        <v>0</v>
      </c>
    </row>
    <row r="32929" spans="3:3" x14ac:dyDescent="0.15">
      <c r="C32929" s="24">
        <v>0.3</v>
      </c>
    </row>
    <row r="32930" spans="3:3" x14ac:dyDescent="0.15">
      <c r="C32930" s="24">
        <v>0</v>
      </c>
    </row>
    <row r="32931" spans="3:3" x14ac:dyDescent="0.15">
      <c r="C32931" s="24">
        <v>0</v>
      </c>
    </row>
    <row r="32932" spans="3:3" x14ac:dyDescent="0.15">
      <c r="C32932" s="24">
        <v>1</v>
      </c>
    </row>
    <row r="32933" spans="3:3" x14ac:dyDescent="0.15">
      <c r="C32933" s="24">
        <v>1</v>
      </c>
    </row>
    <row r="32934" spans="3:3" x14ac:dyDescent="0.15">
      <c r="C32934" s="24">
        <v>0</v>
      </c>
    </row>
    <row r="32935" spans="3:3" x14ac:dyDescent="0.15">
      <c r="C32935" s="24">
        <v>0</v>
      </c>
    </row>
    <row r="32936" spans="3:3" x14ac:dyDescent="0.15">
      <c r="C32936" s="24">
        <v>0.5</v>
      </c>
    </row>
    <row r="32937" spans="3:3" x14ac:dyDescent="0.15">
      <c r="C32937" s="24">
        <v>0</v>
      </c>
    </row>
    <row r="32938" spans="3:3" x14ac:dyDescent="0.15">
      <c r="C32938" s="25">
        <v>0</v>
      </c>
    </row>
    <row r="32939" spans="3:3" x14ac:dyDescent="0.15">
      <c r="C32939" s="25">
        <v>0</v>
      </c>
    </row>
    <row r="32940" spans="3:3" x14ac:dyDescent="0.15">
      <c r="C32940" s="25">
        <v>0</v>
      </c>
    </row>
    <row r="32941" spans="3:3" x14ac:dyDescent="0.15">
      <c r="C32941" s="25">
        <v>0</v>
      </c>
    </row>
    <row r="32942" spans="3:3" x14ac:dyDescent="0.15">
      <c r="C32942" s="25">
        <v>0</v>
      </c>
    </row>
    <row r="32943" spans="3:3" x14ac:dyDescent="0.15">
      <c r="C32943" s="25">
        <v>0</v>
      </c>
    </row>
    <row r="32944" spans="3:3" x14ac:dyDescent="0.15">
      <c r="C32944" s="25">
        <v>0</v>
      </c>
    </row>
    <row r="32945" spans="3:3" x14ac:dyDescent="0.15">
      <c r="C32945" s="25">
        <v>0</v>
      </c>
    </row>
    <row r="32946" spans="3:3" x14ac:dyDescent="0.15">
      <c r="C32946" s="25">
        <v>0</v>
      </c>
    </row>
    <row r="32947" spans="3:3" x14ac:dyDescent="0.15">
      <c r="C32947" s="25">
        <v>0</v>
      </c>
    </row>
    <row r="32948" spans="3:3" x14ac:dyDescent="0.15">
      <c r="C32948" s="24">
        <v>0</v>
      </c>
    </row>
    <row r="32949" spans="3:3" x14ac:dyDescent="0.15">
      <c r="C32949" s="24">
        <v>0</v>
      </c>
    </row>
    <row r="32950" spans="3:3" x14ac:dyDescent="0.15">
      <c r="C32950" s="24">
        <v>0</v>
      </c>
    </row>
    <row r="32951" spans="3:3" x14ac:dyDescent="0.15">
      <c r="C32951" s="24">
        <v>0</v>
      </c>
    </row>
    <row r="32952" spans="3:3" x14ac:dyDescent="0.15">
      <c r="C32952" s="24">
        <v>0</v>
      </c>
    </row>
    <row r="32953" spans="3:3" x14ac:dyDescent="0.15">
      <c r="C32953" s="24">
        <v>0</v>
      </c>
    </row>
    <row r="32954" spans="3:3" x14ac:dyDescent="0.15">
      <c r="C32954" s="24">
        <v>0</v>
      </c>
    </row>
    <row r="32955" spans="3:3" x14ac:dyDescent="0.15">
      <c r="C32955" s="24">
        <v>0</v>
      </c>
    </row>
    <row r="32956" spans="3:3" x14ac:dyDescent="0.15">
      <c r="C32956" s="24">
        <v>0</v>
      </c>
    </row>
    <row r="32957" spans="3:3" x14ac:dyDescent="0.15">
      <c r="C32957" s="24">
        <v>0</v>
      </c>
    </row>
    <row r="32958" spans="3:3" x14ac:dyDescent="0.15">
      <c r="C32958" s="24">
        <v>0</v>
      </c>
    </row>
    <row r="32959" spans="3:3" x14ac:dyDescent="0.15">
      <c r="C32959" s="24">
        <v>0</v>
      </c>
    </row>
    <row r="32960" spans="3:3" x14ac:dyDescent="0.15">
      <c r="C32960" s="24">
        <v>0</v>
      </c>
    </row>
    <row r="32961" spans="3:3" x14ac:dyDescent="0.15">
      <c r="C32961" s="24">
        <v>0</v>
      </c>
    </row>
    <row r="32962" spans="3:3" x14ac:dyDescent="0.15">
      <c r="C32962" s="24">
        <v>0</v>
      </c>
    </row>
    <row r="32963" spans="3:3" x14ac:dyDescent="0.15">
      <c r="C32963" s="24">
        <v>0</v>
      </c>
    </row>
    <row r="32964" spans="3:3" x14ac:dyDescent="0.15">
      <c r="C32964" s="24">
        <v>0</v>
      </c>
    </row>
    <row r="32965" spans="3:3" x14ac:dyDescent="0.15">
      <c r="C32965" s="24">
        <v>0</v>
      </c>
    </row>
    <row r="32966" spans="3:3" x14ac:dyDescent="0.15">
      <c r="C32966" s="24">
        <v>0</v>
      </c>
    </row>
    <row r="32967" spans="3:3" x14ac:dyDescent="0.15">
      <c r="C32967" s="24">
        <v>0</v>
      </c>
    </row>
    <row r="32968" spans="3:3" x14ac:dyDescent="0.15">
      <c r="C32968" s="24">
        <v>0</v>
      </c>
    </row>
    <row r="32969" spans="3:3" x14ac:dyDescent="0.15">
      <c r="C32969" s="24">
        <v>0</v>
      </c>
    </row>
    <row r="32970" spans="3:3" x14ac:dyDescent="0.15">
      <c r="C32970" s="24">
        <v>0</v>
      </c>
    </row>
    <row r="32971" spans="3:3" x14ac:dyDescent="0.15">
      <c r="C32971" s="24">
        <v>0</v>
      </c>
    </row>
    <row r="32972" spans="3:3" x14ac:dyDescent="0.15">
      <c r="C32972" s="24">
        <v>0</v>
      </c>
    </row>
    <row r="32973" spans="3:3" x14ac:dyDescent="0.15">
      <c r="C32973" s="24">
        <v>0</v>
      </c>
    </row>
    <row r="32974" spans="3:3" x14ac:dyDescent="0.15">
      <c r="C32974" s="36">
        <f t="shared" ref="C32974:C32980" si="25">IF(C32967&lt;&gt;0,C32967,C32960)</f>
        <v>0</v>
      </c>
    </row>
    <row r="32975" spans="3:3" x14ac:dyDescent="0.15">
      <c r="C32975" s="36">
        <f t="shared" si="25"/>
        <v>0</v>
      </c>
    </row>
    <row r="32976" spans="3:3" x14ac:dyDescent="0.15">
      <c r="C32976" s="36">
        <f t="shared" si="25"/>
        <v>0</v>
      </c>
    </row>
    <row r="32977" spans="3:3" x14ac:dyDescent="0.15">
      <c r="C32977" s="36">
        <f t="shared" si="25"/>
        <v>0</v>
      </c>
    </row>
    <row r="32978" spans="3:3" x14ac:dyDescent="0.15">
      <c r="C32978" s="36">
        <f t="shared" si="25"/>
        <v>0</v>
      </c>
    </row>
    <row r="32979" spans="3:3" x14ac:dyDescent="0.15">
      <c r="C32979" s="36">
        <f t="shared" si="25"/>
        <v>0</v>
      </c>
    </row>
    <row r="32980" spans="3:3" x14ac:dyDescent="0.15">
      <c r="C32980" s="36">
        <f t="shared" si="25"/>
        <v>0</v>
      </c>
    </row>
    <row r="32981" spans="3:3" x14ac:dyDescent="0.15">
      <c r="C32981" s="36">
        <f t="shared" ref="C32981:C32987" si="26">IFERROR(IF(C32960&lt;&gt;0,C32974/C32960,1)*C32948,0)</f>
        <v>0</v>
      </c>
    </row>
    <row r="32982" spans="3:3" x14ac:dyDescent="0.15">
      <c r="C32982" s="36">
        <f t="shared" si="26"/>
        <v>0</v>
      </c>
    </row>
    <row r="32983" spans="3:3" x14ac:dyDescent="0.15">
      <c r="C32983" s="36">
        <f t="shared" si="26"/>
        <v>0</v>
      </c>
    </row>
    <row r="32984" spans="3:3" x14ac:dyDescent="0.15">
      <c r="C32984" s="36">
        <f t="shared" si="26"/>
        <v>0</v>
      </c>
    </row>
    <row r="32985" spans="3:3" x14ac:dyDescent="0.15">
      <c r="C32985" s="36">
        <f t="shared" si="26"/>
        <v>0</v>
      </c>
    </row>
    <row r="32986" spans="3:3" x14ac:dyDescent="0.15">
      <c r="C32986" s="36">
        <f t="shared" si="26"/>
        <v>0</v>
      </c>
    </row>
    <row r="32987" spans="3:3" x14ac:dyDescent="0.15">
      <c r="C32987" s="36">
        <f t="shared" si="26"/>
        <v>0</v>
      </c>
    </row>
    <row r="32988" spans="3:3" x14ac:dyDescent="0.15">
      <c r="C32988" s="37">
        <f>C32955</f>
        <v>0</v>
      </c>
    </row>
    <row r="32989" spans="3:3" x14ac:dyDescent="0.15">
      <c r="C32989" s="37">
        <f>C32956</f>
        <v>0</v>
      </c>
    </row>
    <row r="32990" spans="3:3" x14ac:dyDescent="0.15">
      <c r="C32990" s="37">
        <f>C32957</f>
        <v>0</v>
      </c>
    </row>
    <row r="32991" spans="3:3" x14ac:dyDescent="0.15">
      <c r="C32991" s="37">
        <f>C32958</f>
        <v>0</v>
      </c>
    </row>
    <row r="32992" spans="3:3" x14ac:dyDescent="0.15">
      <c r="C32992" s="37">
        <f>C32959</f>
        <v>0</v>
      </c>
    </row>
    <row r="32993" spans="3:3" x14ac:dyDescent="0.15">
      <c r="C32993" s="28">
        <v>0</v>
      </c>
    </row>
    <row r="32994" spans="3:3" x14ac:dyDescent="0.15">
      <c r="C32994" s="28">
        <v>0</v>
      </c>
    </row>
    <row r="32995" spans="3:3" x14ac:dyDescent="0.15">
      <c r="C32995" s="28">
        <v>0</v>
      </c>
    </row>
    <row r="32996" spans="3:3" x14ac:dyDescent="0.15">
      <c r="C32996" s="28">
        <v>0</v>
      </c>
    </row>
    <row r="32997" spans="3:3" x14ac:dyDescent="0.15">
      <c r="C32997" s="28">
        <v>0</v>
      </c>
    </row>
    <row r="32998" spans="3:3" x14ac:dyDescent="0.15">
      <c r="C32998" s="28">
        <v>0</v>
      </c>
    </row>
    <row r="32999" spans="3:3" x14ac:dyDescent="0.15">
      <c r="C32999" s="28">
        <v>0</v>
      </c>
    </row>
    <row r="33000" spans="3:3" x14ac:dyDescent="0.15">
      <c r="C33000" s="28">
        <v>0</v>
      </c>
    </row>
    <row r="33001" spans="3:3" x14ac:dyDescent="0.15">
      <c r="C33001" s="28">
        <v>0</v>
      </c>
    </row>
    <row r="33002" spans="3:3" x14ac:dyDescent="0.15">
      <c r="C33002" s="28">
        <v>0</v>
      </c>
    </row>
    <row r="33003" spans="3:3" x14ac:dyDescent="0.15">
      <c r="C33003" s="38">
        <v>1</v>
      </c>
    </row>
    <row r="33004" spans="3:3" x14ac:dyDescent="0.15">
      <c r="C33004" s="38">
        <v>1</v>
      </c>
    </row>
    <row r="33005" spans="3:3" x14ac:dyDescent="0.15">
      <c r="C33005" s="38">
        <v>1</v>
      </c>
    </row>
    <row r="33006" spans="3:3" x14ac:dyDescent="0.15">
      <c r="C33006" s="38">
        <v>1</v>
      </c>
    </row>
    <row r="33007" spans="3:3" x14ac:dyDescent="0.15">
      <c r="C33007" s="38">
        <v>1</v>
      </c>
    </row>
    <row r="33008" spans="3:3" x14ac:dyDescent="0.15">
      <c r="C33008" s="38">
        <v>1</v>
      </c>
    </row>
    <row r="33009" spans="3:3" x14ac:dyDescent="0.15">
      <c r="C33009" s="38">
        <v>1</v>
      </c>
    </row>
    <row r="33010" spans="3:3" x14ac:dyDescent="0.15">
      <c r="C33010" s="38">
        <v>1</v>
      </c>
    </row>
    <row r="33011" spans="3:3" x14ac:dyDescent="0.15">
      <c r="C33011" s="38">
        <v>1</v>
      </c>
    </row>
    <row r="33012" spans="3:3" x14ac:dyDescent="0.15">
      <c r="C33012" s="38">
        <v>1</v>
      </c>
    </row>
    <row r="33013" spans="3:3" x14ac:dyDescent="0.15">
      <c r="C33013" s="25" t="s">
        <v>104</v>
      </c>
    </row>
    <row r="33014" spans="3:3" x14ac:dyDescent="0.15">
      <c r="C33014" s="25" t="s">
        <v>294</v>
      </c>
    </row>
    <row r="33015" spans="3:3" x14ac:dyDescent="0.15">
      <c r="C33015" s="24">
        <v>216</v>
      </c>
    </row>
    <row r="33016" spans="3:3" x14ac:dyDescent="0.15">
      <c r="C33016" s="24">
        <v>12</v>
      </c>
    </row>
    <row r="33017" spans="3:3" x14ac:dyDescent="0.15">
      <c r="C33017" s="24">
        <v>4.5999999999999996</v>
      </c>
    </row>
    <row r="33018" spans="3:3" x14ac:dyDescent="0.15">
      <c r="C33018" s="24">
        <v>368</v>
      </c>
    </row>
    <row r="33019" spans="3:3" x14ac:dyDescent="0.15">
      <c r="C33019" s="24">
        <v>260</v>
      </c>
    </row>
    <row r="33020" spans="3:3" x14ac:dyDescent="0.15">
      <c r="C33020" s="24">
        <v>394</v>
      </c>
    </row>
    <row r="33021" spans="3:3" x14ac:dyDescent="0.15">
      <c r="C33021" s="24">
        <v>222</v>
      </c>
    </row>
    <row r="33022" spans="3:3" x14ac:dyDescent="0.15">
      <c r="C33022" s="24">
        <v>123</v>
      </c>
    </row>
    <row r="33023" spans="3:3" x14ac:dyDescent="0.15">
      <c r="C33023" s="25" t="s">
        <v>153</v>
      </c>
    </row>
    <row r="33024" spans="3:3" x14ac:dyDescent="0.15">
      <c r="C33024" s="24">
        <v>20</v>
      </c>
    </row>
    <row r="33025" spans="3:3" x14ac:dyDescent="0.15">
      <c r="C33025" s="24">
        <v>0.9</v>
      </c>
    </row>
    <row r="33026" spans="3:3" x14ac:dyDescent="0.15">
      <c r="C33026" s="24">
        <v>0.8</v>
      </c>
    </row>
    <row r="33027" spans="3:3" x14ac:dyDescent="0.15">
      <c r="C33027" s="24">
        <v>0.4</v>
      </c>
    </row>
    <row r="33028" spans="3:3" x14ac:dyDescent="0.15">
      <c r="C33028" s="24">
        <v>2.5</v>
      </c>
    </row>
    <row r="33029" spans="3:3" x14ac:dyDescent="0.15">
      <c r="C33029" s="24">
        <v>3</v>
      </c>
    </row>
    <row r="33030" spans="3:3" x14ac:dyDescent="0.15">
      <c r="C33030" s="24">
        <v>10</v>
      </c>
    </row>
    <row r="33031" spans="3:3" x14ac:dyDescent="0.15">
      <c r="C33031" s="31">
        <v>0.8</v>
      </c>
    </row>
    <row r="33032" spans="3:3" x14ac:dyDescent="0.15">
      <c r="C33032" s="31">
        <v>0.6</v>
      </c>
    </row>
    <row r="33033" spans="3:3" x14ac:dyDescent="0.15">
      <c r="C33033" s="31">
        <v>0.3</v>
      </c>
    </row>
    <row r="33034" spans="3:3" x14ac:dyDescent="0.15">
      <c r="C33034" s="31">
        <v>0.9</v>
      </c>
    </row>
    <row r="33035" spans="3:3" x14ac:dyDescent="0.15">
      <c r="C33035" s="24">
        <v>45</v>
      </c>
    </row>
    <row r="33036" spans="3:3" x14ac:dyDescent="0.15">
      <c r="C33036" s="39">
        <f t="shared" ref="C33036:C33042" si="27">IFERROR(IF(ISNUMBER(C32924),C32924,0)+IF(ISNUMBER(C32905),1/C32905-IF(AND(C32993="ReplaceInsulation",NOT(ISERROR(C32981))),C32917/0.04,0),0),0)</f>
        <v>1.6666666666666667</v>
      </c>
    </row>
    <row r="33037" spans="3:3" x14ac:dyDescent="0.15">
      <c r="C33037" s="39">
        <f t="shared" si="27"/>
        <v>1.9666666666666668</v>
      </c>
    </row>
    <row r="33038" spans="3:3" x14ac:dyDescent="0.15">
      <c r="C33038" s="39">
        <f t="shared" si="27"/>
        <v>0.83333333333333337</v>
      </c>
    </row>
    <row r="33039" spans="3:3" x14ac:dyDescent="0.15">
      <c r="C33039" s="39">
        <f t="shared" si="27"/>
        <v>0.83333333333333337</v>
      </c>
    </row>
    <row r="33040" spans="3:3" x14ac:dyDescent="0.15">
      <c r="C33040" s="39">
        <f t="shared" si="27"/>
        <v>0.83333333333333337</v>
      </c>
    </row>
    <row r="33041" spans="3:3" x14ac:dyDescent="0.15">
      <c r="C33041" s="39">
        <f t="shared" si="27"/>
        <v>0.92500000000000004</v>
      </c>
    </row>
    <row r="33042" spans="3:3" x14ac:dyDescent="0.15">
      <c r="C33042" s="39">
        <f t="shared" si="27"/>
        <v>0.625</v>
      </c>
    </row>
    <row r="33043" spans="3:3" x14ac:dyDescent="0.15">
      <c r="C33043" s="40">
        <f>IFERROR(IF(ISNUMBER(C32912),1/C32912,0),0)</f>
        <v>0.35714285714285715</v>
      </c>
    </row>
    <row r="33044" spans="3:3" x14ac:dyDescent="0.15">
      <c r="C33044" s="40">
        <f>IFERROR(IF(ISNUMBER(C32913),1/C32913,0),0)</f>
        <v>0.35714285714285715</v>
      </c>
    </row>
    <row r="33045" spans="3:3" x14ac:dyDescent="0.15">
      <c r="C33045" s="40">
        <f>IFERROR(IF(ISNUMBER(C32914),1/C32914,0),0)</f>
        <v>0.33333333333333331</v>
      </c>
    </row>
    <row r="33046" spans="3:3" x14ac:dyDescent="0.15">
      <c r="C33046" s="39">
        <f t="shared" ref="C33046:C33052" si="28">IFERROR(1/(IF(C32993="Replace",IF(ISNUMBER(C32924),C32924,0),C33036)+IF(ISNUMBER(C32981),C32981,0)),0)</f>
        <v>0.6</v>
      </c>
    </row>
    <row r="33047" spans="3:3" x14ac:dyDescent="0.15">
      <c r="C33047" s="39">
        <f t="shared" si="28"/>
        <v>0.50847457627118642</v>
      </c>
    </row>
    <row r="33048" spans="3:3" x14ac:dyDescent="0.15">
      <c r="C33048" s="39">
        <f t="shared" si="28"/>
        <v>1.2</v>
      </c>
    </row>
    <row r="33049" spans="3:3" x14ac:dyDescent="0.15">
      <c r="C33049" s="39">
        <f t="shared" si="28"/>
        <v>1.2</v>
      </c>
    </row>
    <row r="33050" spans="3:3" x14ac:dyDescent="0.15">
      <c r="C33050" s="39">
        <f t="shared" si="28"/>
        <v>1.2</v>
      </c>
    </row>
    <row r="33051" spans="3:3" x14ac:dyDescent="0.15">
      <c r="C33051" s="39">
        <f t="shared" si="28"/>
        <v>1.0810810810810809</v>
      </c>
    </row>
    <row r="33052" spans="3:3" x14ac:dyDescent="0.15">
      <c r="C33052" s="39">
        <f t="shared" si="28"/>
        <v>1.6</v>
      </c>
    </row>
    <row r="33053" spans="3:3" x14ac:dyDescent="0.15">
      <c r="C33053" s="41">
        <f>IFERROR(1/(IF(C33000="Replace",0,C33043)+IF(ISNUMBER(C32988),C32988,0)),0)</f>
        <v>2.8</v>
      </c>
    </row>
    <row r="33054" spans="3:3" x14ac:dyDescent="0.15">
      <c r="C33054" s="41">
        <f>IFERROR(1/(IF(C33001="Replace",0,C33044)+IF(ISNUMBER(C32989),C32989,0)),0)</f>
        <v>2.8</v>
      </c>
    </row>
    <row r="33055" spans="3:3" x14ac:dyDescent="0.15">
      <c r="C33055" s="41">
        <f>IFERROR(1/(IF(C33002="Replace",0,C33045)+IF(ISNUMBER(C32990),C32990,0)),0)</f>
        <v>3</v>
      </c>
    </row>
    <row r="33056" spans="3:3" x14ac:dyDescent="0.15">
      <c r="C33056" s="42">
        <f t="shared" ref="C33056:C33062" si="29">IF(C32905&gt;0,(1-C33003)*1/(1/C32905+C32924),0)+C33003*C33046</f>
        <v>0.6</v>
      </c>
    </row>
    <row r="33057" spans="3:3" x14ac:dyDescent="0.15">
      <c r="C33057" s="42">
        <f t="shared" si="29"/>
        <v>0.50847457627118642</v>
      </c>
    </row>
    <row r="33058" spans="3:3" x14ac:dyDescent="0.15">
      <c r="C33058" s="42">
        <f t="shared" si="29"/>
        <v>1.2</v>
      </c>
    </row>
    <row r="33059" spans="3:3" x14ac:dyDescent="0.15">
      <c r="C33059" s="42">
        <f t="shared" si="29"/>
        <v>1.2</v>
      </c>
    </row>
    <row r="33060" spans="3:3" x14ac:dyDescent="0.15">
      <c r="C33060" s="42">
        <f t="shared" si="29"/>
        <v>1.2</v>
      </c>
    </row>
    <row r="33061" spans="3:3" x14ac:dyDescent="0.15">
      <c r="C33061" s="42">
        <f t="shared" si="29"/>
        <v>1.0810810810810809</v>
      </c>
    </row>
    <row r="33062" spans="3:3" x14ac:dyDescent="0.15">
      <c r="C33062" s="42">
        <f t="shared" si="29"/>
        <v>1.6</v>
      </c>
    </row>
    <row r="33063" spans="3:3" x14ac:dyDescent="0.15">
      <c r="C33063" s="43">
        <f>(1-C33010)*C32912+C33010*C33053</f>
        <v>2.8</v>
      </c>
    </row>
    <row r="33064" spans="3:3" x14ac:dyDescent="0.15">
      <c r="C33064" s="43">
        <f>(1-C33011)*C32913+C33011*C33054</f>
        <v>2.8</v>
      </c>
    </row>
    <row r="33065" spans="3:3" x14ac:dyDescent="0.15">
      <c r="C33065" s="43">
        <f>(1-C33012)*C32914+C33012*C33055</f>
        <v>3</v>
      </c>
    </row>
    <row r="33066" spans="3:3" x14ac:dyDescent="0.15">
      <c r="C33066" s="39">
        <f>IFERROR((IF(C32981&gt;0,C33003*C32867,0)+IF(C32982&gt;0,C33004*C32868,0)+IF(C32983&gt;0,C33005*C32869,0)+IF(C32984&gt;0,C33006*C32870,0)+IF(C32985&gt;0,C33007*C32871,0)+IF(C32986&gt;0,C33008*C32872,0)+IF(C32987&gt;0,C33009*C32873,0)+IF(C32988&gt;0,C33010*C32874,0)+IF(C32989&gt;0,C33011*C32875,0)+IF(C32990&gt;0,C33012*C32876,0))/SUM(C32867:C32876),0)</f>
        <v>0</v>
      </c>
    </row>
    <row r="33067" spans="3:3" x14ac:dyDescent="0.15">
      <c r="C33067" s="30" t="str">
        <f>IF(OR(C32883="",C32882=C32883),C32882,IF(C32777="Variation",C32883,IF(C33066=0,C32882,IF(C33066=1,C32883,C32882&amp;"("&amp;TEXT(1-C33066,"##0%")&amp;")."&amp;C32883&amp;"("&amp;TEXT(C33066,"##0%")&amp;")"))))</f>
        <v>Medium</v>
      </c>
    </row>
    <row r="33068" spans="3:3" x14ac:dyDescent="0.15">
      <c r="C33068" s="39">
        <f>IFERROR(IF(C32883&lt;&gt;"",IF(C32777="Variation",C32903,(1-C33066)*C32902+C33066*C32903),C32902),0)</f>
        <v>0.1</v>
      </c>
    </row>
    <row r="33069" spans="3:3" x14ac:dyDescent="0.15">
      <c r="C33069" s="39">
        <f t="shared" ref="C33069:C33075" si="30">IF(ISERROR(C33056*C32867*C32931),0,C33056*C32867*C32931)</f>
        <v>0</v>
      </c>
    </row>
    <row r="33070" spans="3:3" x14ac:dyDescent="0.15">
      <c r="C33070" s="39">
        <f t="shared" si="30"/>
        <v>23.491525423728813</v>
      </c>
    </row>
    <row r="33071" spans="3:3" x14ac:dyDescent="0.15">
      <c r="C33071" s="39">
        <f t="shared" si="30"/>
        <v>48.503999999999998</v>
      </c>
    </row>
    <row r="33072" spans="3:3" x14ac:dyDescent="0.15">
      <c r="C33072" s="39">
        <f t="shared" si="30"/>
        <v>0</v>
      </c>
    </row>
    <row r="33073" spans="3:3" x14ac:dyDescent="0.15">
      <c r="C33073" s="39">
        <f t="shared" si="30"/>
        <v>0</v>
      </c>
    </row>
    <row r="33074" spans="3:3" x14ac:dyDescent="0.15">
      <c r="C33074" s="39">
        <f t="shared" si="30"/>
        <v>24.972972972972972</v>
      </c>
    </row>
    <row r="33075" spans="3:3" x14ac:dyDescent="0.15">
      <c r="C33075" s="39">
        <f t="shared" si="30"/>
        <v>0</v>
      </c>
    </row>
    <row r="33076" spans="3:3" x14ac:dyDescent="0.15">
      <c r="C33076" s="40">
        <f>IF(ISERROR(C33063*C32874*1),0,C33063*C32874*1)</f>
        <v>37.855999999999995</v>
      </c>
    </row>
    <row r="33077" spans="3:3" x14ac:dyDescent="0.15">
      <c r="C33077" s="40">
        <f>IF(ISERROR(C33064*C32875*1),0,C33064*C32875*1)</f>
        <v>0</v>
      </c>
    </row>
    <row r="33078" spans="3:3" x14ac:dyDescent="0.15">
      <c r="C33078" s="40">
        <f>IF(ISERROR(C33065*C32876*1),0,C33065*C32876*1)</f>
        <v>6</v>
      </c>
    </row>
    <row r="33079" spans="3:3" x14ac:dyDescent="0.15">
      <c r="C33079" s="39">
        <f>SUM(C32867:C32876)*C33068</f>
        <v>14.834000000000001</v>
      </c>
    </row>
    <row r="33080" spans="3:3" x14ac:dyDescent="0.15">
      <c r="C33080" s="39">
        <f>IFERROR(SUM(C33069:C33079)/C32796,0)</f>
        <v>1.3262204856155895</v>
      </c>
    </row>
    <row r="33081" spans="3:3" x14ac:dyDescent="0.15">
      <c r="C33081" s="39">
        <f>0.34*(C33027+C32904)*C33028</f>
        <v>0.51000000000000012</v>
      </c>
    </row>
    <row r="33082" spans="3:3" x14ac:dyDescent="0.15">
      <c r="C33082" s="44">
        <f>(C33024-C33017)*C33015</f>
        <v>3326.4</v>
      </c>
    </row>
    <row r="33083" spans="3:3" x14ac:dyDescent="0.15">
      <c r="C33083" s="39">
        <f>IF(C33080&lt;=1,C33025+(1-C33080)/0.5*(1-C33025),IF(C33080&gt;=4,C33026,C33025+(C33080-1)*(C33026-C33025)/(4-1)))</f>
        <v>0.88912598381281371</v>
      </c>
    </row>
    <row r="33084" spans="3:3" x14ac:dyDescent="0.15">
      <c r="C33084" s="44">
        <f>C33080*0.024*C33082*C33083</f>
        <v>94.13795245360761</v>
      </c>
    </row>
    <row r="33085" spans="3:3" x14ac:dyDescent="0.15">
      <c r="C33085" s="44">
        <f>C33081*0.024*C33082*C33083</f>
        <v>36.200885352072518</v>
      </c>
    </row>
    <row r="33086" spans="3:3" x14ac:dyDescent="0.15">
      <c r="C33086" s="44">
        <f>C33084+C33085</f>
        <v>130.33883780568013</v>
      </c>
    </row>
    <row r="33087" spans="3:3" x14ac:dyDescent="0.15">
      <c r="C33087" s="39">
        <f>IFERROR((IF(LEN(C32945)&gt;1,IF(ISERROR(C32991),0,C32991),IF(ISERROR(C32915),0,C32915))*C32874+IF(LEN(C32946)&gt;1,IF(ISERROR(C32992),0,C32992),IF(ISERROR(C32916),0,C32916))*C32875)/(C32874+C32875),0)</f>
        <v>0.75000000000000011</v>
      </c>
    </row>
    <row r="33088" spans="3:3" x14ac:dyDescent="0.15">
      <c r="C33088" s="45">
        <f>C32877*C33018*C33031*(1-C33033)*C33034*C33087</f>
        <v>0</v>
      </c>
    </row>
    <row r="33089" spans="3:3" x14ac:dyDescent="0.15">
      <c r="C33089" s="44">
        <f>C32878*C33019*C$33032*(1-C$33033)*C$33034*C$33087</f>
        <v>0</v>
      </c>
    </row>
    <row r="33090" spans="3:3" x14ac:dyDescent="0.15">
      <c r="C33090" s="44">
        <f>C32879*C33020*C$33032*(1-C$33033)*C$33034*C$33087</f>
        <v>908.11287000000016</v>
      </c>
    </row>
    <row r="33091" spans="3:3" x14ac:dyDescent="0.15">
      <c r="C33091" s="44">
        <f>C32880*C33021*C$33032*(1-C$33033)*C$33034*C$33087</f>
        <v>0</v>
      </c>
    </row>
    <row r="33092" spans="3:3" x14ac:dyDescent="0.15">
      <c r="C33092" s="44">
        <f>C32881*C33022*C$33032*(1-C$33033)*C$33034*C$33087</f>
        <v>187.95199499999998</v>
      </c>
    </row>
    <row r="33093" spans="3:3" x14ac:dyDescent="0.15">
      <c r="C33093" s="44">
        <f>IFERROR(SUM(C33088:C33092)/C32796,0)</f>
        <v>9.3385436227315317</v>
      </c>
    </row>
    <row r="33094" spans="3:3" x14ac:dyDescent="0.15">
      <c r="C33094" s="44">
        <f>C33029*0.024*C33015</f>
        <v>15.552000000000001</v>
      </c>
    </row>
    <row r="33095" spans="3:3" x14ac:dyDescent="0.15">
      <c r="C33095" s="44">
        <f>C33035/(C33080+C33081)</f>
        <v>24.506860887631277</v>
      </c>
    </row>
    <row r="33096" spans="3:3" x14ac:dyDescent="0.15">
      <c r="C33096" s="39">
        <f>0.8+C33095/30</f>
        <v>1.6168953629210425</v>
      </c>
    </row>
    <row r="33097" spans="3:3" x14ac:dyDescent="0.15">
      <c r="C33097" s="42">
        <f>IFERROR((C33093+C33094)/C33086,0)</f>
        <v>0.19096797272230098</v>
      </c>
    </row>
    <row r="33098" spans="3:3" x14ac:dyDescent="0.15">
      <c r="C33098" s="39">
        <f>(1-C33097^C33096)/(1-C33097^(C33096+1))</f>
        <v>0.94362386271828624</v>
      </c>
    </row>
    <row r="33099" spans="3:3" x14ac:dyDescent="0.15">
      <c r="C33099" s="46">
        <f>C33086-C33098*(C33093+C33094)</f>
        <v>106.8515268872402</v>
      </c>
    </row>
    <row r="33101" spans="3:3" x14ac:dyDescent="0.15">
      <c r="C33101" s="48">
        <v>106.8515268872402</v>
      </c>
    </row>
    <row r="49153" spans="3:3" x14ac:dyDescent="0.15">
      <c r="C49153" s="24" t="s">
        <v>370</v>
      </c>
    </row>
    <row r="49154" spans="3:3" x14ac:dyDescent="0.15">
      <c r="C49154" s="25">
        <v>0</v>
      </c>
    </row>
    <row r="49155" spans="3:3" x14ac:dyDescent="0.15">
      <c r="C49155" s="25">
        <v>0</v>
      </c>
    </row>
    <row r="49156" spans="3:3" x14ac:dyDescent="0.15">
      <c r="C49156" s="26">
        <v>40428</v>
      </c>
    </row>
    <row r="49157" spans="3:3" x14ac:dyDescent="0.15">
      <c r="C49157" s="26">
        <v>0</v>
      </c>
    </row>
    <row r="49158" spans="3:3" x14ac:dyDescent="0.15">
      <c r="C49158" s="25" t="s">
        <v>152</v>
      </c>
    </row>
    <row r="49159" spans="3:3" x14ac:dyDescent="0.15">
      <c r="C49159" s="25" t="s">
        <v>15</v>
      </c>
    </row>
    <row r="49160" spans="3:3" x14ac:dyDescent="0.15">
      <c r="C49160" s="25">
        <v>1</v>
      </c>
    </row>
    <row r="49161" spans="3:3" x14ac:dyDescent="0.15">
      <c r="C49161" s="25" t="s">
        <v>208</v>
      </c>
    </row>
    <row r="49162" spans="3:3" x14ac:dyDescent="0.15">
      <c r="C49162" s="25" t="s">
        <v>371</v>
      </c>
    </row>
    <row r="49163" spans="3:3" x14ac:dyDescent="0.15">
      <c r="C49163" s="25">
        <v>0</v>
      </c>
    </row>
    <row r="49164" spans="3:3" x14ac:dyDescent="0.15">
      <c r="C49164" s="25">
        <v>0</v>
      </c>
    </row>
    <row r="49165" spans="3:3" x14ac:dyDescent="0.15">
      <c r="C49165" s="25" t="s">
        <v>372</v>
      </c>
    </row>
    <row r="49166" spans="3:3" x14ac:dyDescent="0.15">
      <c r="C49166" s="25" t="s">
        <v>360</v>
      </c>
    </row>
    <row r="49167" spans="3:3" x14ac:dyDescent="0.15">
      <c r="C49167" s="25" t="s">
        <v>373</v>
      </c>
    </row>
    <row r="49168" spans="3:3" x14ac:dyDescent="0.15">
      <c r="C49168" s="25" t="s">
        <v>105</v>
      </c>
    </row>
    <row r="49169" spans="3:3" x14ac:dyDescent="0.15">
      <c r="C49169" s="25">
        <v>1958</v>
      </c>
    </row>
    <row r="49170" spans="3:3" x14ac:dyDescent="0.15">
      <c r="C49170" s="25">
        <v>1968</v>
      </c>
    </row>
    <row r="49171" spans="3:3" x14ac:dyDescent="0.15">
      <c r="C49171" s="25" t="s">
        <v>289</v>
      </c>
    </row>
    <row r="49172" spans="3:3" x14ac:dyDescent="0.15">
      <c r="C49172" s="24">
        <v>374.2</v>
      </c>
    </row>
    <row r="49173" spans="3:3" x14ac:dyDescent="0.15">
      <c r="C49173" s="24">
        <v>119.744</v>
      </c>
    </row>
    <row r="49174" spans="3:3" x14ac:dyDescent="0.15">
      <c r="C49174" s="24">
        <v>0</v>
      </c>
    </row>
    <row r="49175" spans="3:3" x14ac:dyDescent="0.15">
      <c r="C49175" s="24">
        <v>0</v>
      </c>
    </row>
    <row r="49176" spans="3:3" x14ac:dyDescent="0.15">
      <c r="C49176" s="24">
        <v>0</v>
      </c>
    </row>
    <row r="49177" spans="3:3" x14ac:dyDescent="0.15">
      <c r="C49177" s="24">
        <v>106.7</v>
      </c>
    </row>
    <row r="49178" spans="3:3" x14ac:dyDescent="0.15">
      <c r="C49178" s="27">
        <f>IF(C49175&gt;0,C49175,IF(C49174&gt;0,0.85*C49174,IF(C49177&gt;0,1.1*C49177,IF(C49176&gt;0,1.4*C49176,0.85/3*C49172))))</f>
        <v>117.37000000000002</v>
      </c>
    </row>
    <row r="49179" spans="3:3" x14ac:dyDescent="0.15">
      <c r="C49179" s="24">
        <v>0</v>
      </c>
    </row>
    <row r="49180" spans="3:3" x14ac:dyDescent="0.15">
      <c r="C49180" s="27">
        <f>IF(C49179&gt;0,C49179,C49178)</f>
        <v>117.37000000000002</v>
      </c>
    </row>
    <row r="49181" spans="3:3" x14ac:dyDescent="0.15">
      <c r="C49181" s="24">
        <v>1</v>
      </c>
    </row>
    <row r="49182" spans="3:3" x14ac:dyDescent="0.15">
      <c r="C49182" s="24">
        <v>2</v>
      </c>
    </row>
    <row r="49183" spans="3:3" x14ac:dyDescent="0.15">
      <c r="C49183" s="28" t="s">
        <v>374</v>
      </c>
    </row>
    <row r="49184" spans="3:3" x14ac:dyDescent="0.15">
      <c r="C49184" s="28" t="s">
        <v>375</v>
      </c>
    </row>
    <row r="49185" spans="3:3" x14ac:dyDescent="0.15">
      <c r="C49185" s="28" t="s">
        <v>2</v>
      </c>
    </row>
    <row r="49186" spans="3:3" x14ac:dyDescent="0.15">
      <c r="C49186" s="28" t="s">
        <v>376</v>
      </c>
    </row>
    <row r="49187" spans="3:3" x14ac:dyDescent="0.15">
      <c r="C49187" s="24">
        <v>0</v>
      </c>
    </row>
    <row r="49188" spans="3:3" x14ac:dyDescent="0.15">
      <c r="C49188" s="24">
        <v>0</v>
      </c>
    </row>
    <row r="49189" spans="3:3" x14ac:dyDescent="0.15">
      <c r="C49189" s="24">
        <v>0</v>
      </c>
    </row>
    <row r="49190" spans="3:3" x14ac:dyDescent="0.15">
      <c r="C49190" s="24">
        <v>0</v>
      </c>
    </row>
    <row r="49191" spans="3:3" x14ac:dyDescent="0.15">
      <c r="C49191" s="24">
        <v>0</v>
      </c>
    </row>
    <row r="49192" spans="3:3" x14ac:dyDescent="0.15">
      <c r="C49192" s="24">
        <v>0</v>
      </c>
    </row>
    <row r="49193" spans="3:3" x14ac:dyDescent="0.15">
      <c r="C49193" s="28">
        <v>0</v>
      </c>
    </row>
    <row r="49194" spans="3:3" x14ac:dyDescent="0.15">
      <c r="C49194" s="28">
        <v>0</v>
      </c>
    </row>
    <row r="49195" spans="3:3" x14ac:dyDescent="0.15">
      <c r="C49195" s="24">
        <v>0</v>
      </c>
    </row>
    <row r="49196" spans="3:3" x14ac:dyDescent="0.15">
      <c r="C49196" s="24">
        <v>0</v>
      </c>
    </row>
    <row r="49197" spans="3:3" x14ac:dyDescent="0.15">
      <c r="C49197" s="24">
        <v>46.2</v>
      </c>
    </row>
    <row r="49198" spans="3:3" x14ac:dyDescent="0.15">
      <c r="C49198" s="24">
        <v>40.42</v>
      </c>
    </row>
    <row r="49199" spans="3:3" x14ac:dyDescent="0.15">
      <c r="C49199" s="24">
        <v>0</v>
      </c>
    </row>
    <row r="49200" spans="3:3" x14ac:dyDescent="0.15">
      <c r="C49200" s="24">
        <v>0</v>
      </c>
    </row>
    <row r="49201" spans="3:3" x14ac:dyDescent="0.15">
      <c r="C49201" s="24">
        <v>46.2</v>
      </c>
    </row>
    <row r="49202" spans="3:3" x14ac:dyDescent="0.15">
      <c r="C49202" s="24">
        <v>0</v>
      </c>
    </row>
    <row r="49203" spans="3:3" x14ac:dyDescent="0.15">
      <c r="C49203" s="24">
        <v>13.52</v>
      </c>
    </row>
    <row r="49204" spans="3:3" x14ac:dyDescent="0.15">
      <c r="C49204" s="24">
        <v>0</v>
      </c>
    </row>
    <row r="49205" spans="3:3" x14ac:dyDescent="0.15">
      <c r="C49205" s="24">
        <v>2</v>
      </c>
    </row>
    <row r="49206" spans="3:3" x14ac:dyDescent="0.15">
      <c r="C49206" s="24">
        <v>0</v>
      </c>
    </row>
    <row r="49207" spans="3:3" x14ac:dyDescent="0.15">
      <c r="C49207" s="24">
        <v>0</v>
      </c>
    </row>
    <row r="49208" spans="3:3" x14ac:dyDescent="0.15">
      <c r="C49208" s="24">
        <v>8.1300000000000008</v>
      </c>
    </row>
    <row r="49209" spans="3:3" x14ac:dyDescent="0.15">
      <c r="C49209" s="24">
        <v>0</v>
      </c>
    </row>
    <row r="49210" spans="3:3" x14ac:dyDescent="0.15">
      <c r="C49210" s="24">
        <v>5.39</v>
      </c>
    </row>
    <row r="49211" spans="3:3" x14ac:dyDescent="0.15">
      <c r="C49211" s="28" t="s">
        <v>295</v>
      </c>
    </row>
    <row r="49212" spans="3:3" x14ac:dyDescent="0.15">
      <c r="C49212" s="29">
        <f>IF(OR(C$49184="C",C$49184="PI",C$49184="NI"),1.6,IF(C$49184="P",0.8,IF(C$49184="-",1.2,0)))</f>
        <v>1.2</v>
      </c>
    </row>
    <row r="49213" spans="3:3" x14ac:dyDescent="0.15">
      <c r="C49213" s="29">
        <f>IF(OR(C$49184="C",C$49184="PI",C$49184="NI"),15,IF(C$49184="P",7,IF(C$49184="-",5,0)))</f>
        <v>5</v>
      </c>
    </row>
    <row r="49214" spans="3:3" x14ac:dyDescent="0.15">
      <c r="C49214" s="29">
        <f>IF(OR(C$49184="C",C$49184="PI",C$49184="NI"),0,IF(C$49184="P",0.6,IF(C$49184="-",0,1.2)))</f>
        <v>0</v>
      </c>
    </row>
    <row r="49215" spans="3:3" x14ac:dyDescent="0.15">
      <c r="C49215" s="29">
        <f>IF(OR(C$49184="C",C$49184="PI",C$49184="NI"),0,IF(C$49184="P",3,IF(C$49184="-",0,5)))</f>
        <v>0</v>
      </c>
    </row>
    <row r="49216" spans="3:3" x14ac:dyDescent="0.15">
      <c r="C49216" s="29">
        <f>IF(LEFT(C$49184,1)="C",1,IF(LEFT(C$49184,1)="P",0.5,0))</f>
        <v>0</v>
      </c>
    </row>
    <row r="49217" spans="3:3" x14ac:dyDescent="0.15">
      <c r="C49217" s="29">
        <f>IF(LEFT(C$49185,1)="C",1,IF(LEFT(C$49185,1)="P",0.5,0))</f>
        <v>0</v>
      </c>
    </row>
    <row r="49218" spans="3:3" x14ac:dyDescent="0.15">
      <c r="C49218" s="29">
        <f>0.7*C49216+C49182+C49217</f>
        <v>2</v>
      </c>
    </row>
    <row r="49219" spans="3:3" x14ac:dyDescent="0.15">
      <c r="C49219" s="27">
        <f>IFERROR(C49180/C49218,0)</f>
        <v>58.685000000000009</v>
      </c>
    </row>
    <row r="49220" spans="3:3" x14ac:dyDescent="0.15">
      <c r="C49220" s="29">
        <f>IF(RIGHT(C$49184,1)="I",1,C49216)*0.7+C49182+IF(RIGHT(C$49185,1)="I",1,C49217)</f>
        <v>2</v>
      </c>
    </row>
    <row r="49221" spans="3:3" x14ac:dyDescent="0.15">
      <c r="C49221" s="27">
        <f>IF(ISNUMBER(#REF!),#REF!/2.5,1)</f>
        <v>1</v>
      </c>
    </row>
    <row r="49222" spans="3:3" x14ac:dyDescent="0.15">
      <c r="C49222" s="27">
        <f>IF(C49194="Simple",0.9,IF(C49194="Complex",1.3,1))</f>
        <v>1</v>
      </c>
    </row>
    <row r="49223" spans="3:3" x14ac:dyDescent="0.15">
      <c r="C49223" s="27">
        <f>IF(C49193="Simple",0.9,IF(C49193="Complex",1.2,1))</f>
        <v>1</v>
      </c>
    </row>
    <row r="49224" spans="3:3" x14ac:dyDescent="0.15">
      <c r="C49224" s="27">
        <f>C49221*C49223*(0.7*C49219+IF(C49186="B_N2",5,IF(C49186="B_N1",25,50)))</f>
        <v>46.079500000000003</v>
      </c>
    </row>
    <row r="49225" spans="3:3" x14ac:dyDescent="0.15">
      <c r="C49225" s="27">
        <f>ROUND(3/0.85,1)*C49221*C49180</f>
        <v>410.79500000000007</v>
      </c>
    </row>
    <row r="49226" spans="3:3" x14ac:dyDescent="0.15">
      <c r="C49226" s="27">
        <f>C$49222*(C$49212*C$49219+C$49213)</f>
        <v>75.422000000000011</v>
      </c>
    </row>
    <row r="49227" spans="3:3" x14ac:dyDescent="0.15">
      <c r="C49227" s="27">
        <f>(C$49214*C$49219+C$49215)</f>
        <v>0</v>
      </c>
    </row>
    <row r="49228" spans="3:3" x14ac:dyDescent="0.15">
      <c r="C49228" s="27">
        <f>C49220*C49224-C49229-C49233-C49234</f>
        <v>71.03240000000001</v>
      </c>
    </row>
    <row r="49229" spans="3:3" x14ac:dyDescent="0.15">
      <c r="C49229" s="27">
        <f>0.5*IF(RIGHT(C49185,1)="I",1,C49217)*C49224</f>
        <v>0</v>
      </c>
    </row>
    <row r="49230" spans="3:3" x14ac:dyDescent="0.15">
      <c r="C49230" s="30" t="str">
        <f>IF(C$49185="P","Unh","Soil")</f>
        <v>Soil</v>
      </c>
    </row>
    <row r="49231" spans="3:3" x14ac:dyDescent="0.15">
      <c r="C49231" s="27">
        <f>1.2*C49219+5</f>
        <v>75.422000000000011</v>
      </c>
    </row>
    <row r="49232" spans="3:3" x14ac:dyDescent="0.15">
      <c r="C49232" s="30" t="str">
        <f>IF(C$49185="-","Soil","Cellar")</f>
        <v>Cellar</v>
      </c>
    </row>
    <row r="49233" spans="3:3" x14ac:dyDescent="0.15">
      <c r="C49233" s="27">
        <f>(0.18*C$49180)-C49234</f>
        <v>18.452900000000003</v>
      </c>
    </row>
    <row r="49234" spans="3:3" x14ac:dyDescent="0.15">
      <c r="C49234" s="27">
        <f>0.01*C$49180+1.5</f>
        <v>2.6737000000000002</v>
      </c>
    </row>
    <row r="49235" spans="3:3" x14ac:dyDescent="0.15">
      <c r="C49235" s="27">
        <f>SUM(C49226:C49234)</f>
        <v>243.00300000000004</v>
      </c>
    </row>
    <row r="49236" spans="3:3" x14ac:dyDescent="0.15">
      <c r="C49236" s="27">
        <f>SUM(C49196:C49205)</f>
        <v>148.34</v>
      </c>
    </row>
    <row r="49237" spans="3:3" x14ac:dyDescent="0.15">
      <c r="C49237" s="30">
        <f>IFERROR(C49236/C49235,0)</f>
        <v>0.61044513853738425</v>
      </c>
    </row>
    <row r="49238" spans="3:3" x14ac:dyDescent="0.15">
      <c r="C49238" s="31">
        <v>0.8</v>
      </c>
    </row>
    <row r="49239" spans="3:3" x14ac:dyDescent="0.15">
      <c r="C49239" s="31">
        <v>1.25</v>
      </c>
    </row>
    <row r="49240" spans="3:3" x14ac:dyDescent="0.15">
      <c r="C49240" s="32">
        <f>IF(AND(C49237&gt;=C49238,C49237&lt;=C49239),1,0)</f>
        <v>0</v>
      </c>
    </row>
    <row r="49241" spans="3:3" x14ac:dyDescent="0.15">
      <c r="C49241" s="30">
        <f>IFERROR((C49201+C49202)/(C49231),0)</f>
        <v>0.61255336639176894</v>
      </c>
    </row>
    <row r="49242" spans="3:3" x14ac:dyDescent="0.15">
      <c r="C49242" s="31">
        <v>0.9</v>
      </c>
    </row>
    <row r="49243" spans="3:3" x14ac:dyDescent="0.15">
      <c r="C49243" s="31">
        <v>1.3</v>
      </c>
    </row>
    <row r="49244" spans="3:3" x14ac:dyDescent="0.15">
      <c r="C49244" s="32">
        <f>IF(AND(C49241&gt;=C49242,C49241&lt;=C49243),1,0)</f>
        <v>0</v>
      </c>
    </row>
    <row r="49245" spans="3:3" x14ac:dyDescent="0.15">
      <c r="C49245" s="33">
        <f>IF(C49216+C49217=0,1,0)</f>
        <v>1</v>
      </c>
    </row>
    <row r="49246" spans="3:3" x14ac:dyDescent="0.15">
      <c r="C49246" s="30">
        <f>IFERROR((C49203+C49204+C49205)/(C49233+C49234),0)</f>
        <v>0.73461891643709809</v>
      </c>
    </row>
    <row r="49247" spans="3:3" x14ac:dyDescent="0.15">
      <c r="C49247" s="31">
        <v>0.67</v>
      </c>
    </row>
    <row r="49248" spans="3:3" x14ac:dyDescent="0.15">
      <c r="C49248" s="31">
        <v>1.5</v>
      </c>
    </row>
    <row r="49249" spans="3:3" x14ac:dyDescent="0.15">
      <c r="C49249" s="34">
        <f>IF(AND(C49246&gt;=C49247,C49246&lt;=C49248),1,0)</f>
        <v>1</v>
      </c>
    </row>
    <row r="49250" spans="3:3" x14ac:dyDescent="0.15">
      <c r="C49250" s="34">
        <f>C49240*IF(C49245=1,C49244,1)*C49249</f>
        <v>0</v>
      </c>
    </row>
    <row r="49251" spans="3:3" x14ac:dyDescent="0.15">
      <c r="C49251" s="27">
        <f>IF(C$49211="Estimation",C49226,C49196)</f>
        <v>0</v>
      </c>
    </row>
    <row r="49252" spans="3:3" x14ac:dyDescent="0.15">
      <c r="C49252" s="27">
        <f>IF(C$49211="Estimation",C49227,C49197)</f>
        <v>46.2</v>
      </c>
    </row>
    <row r="49253" spans="3:3" x14ac:dyDescent="0.15">
      <c r="C49253" s="27">
        <f>IF(C$49211="Estimation",C49228,C49198)</f>
        <v>40.42</v>
      </c>
    </row>
    <row r="49254" spans="3:3" x14ac:dyDescent="0.15">
      <c r="C49254" s="27">
        <f>IF(C$49211="Estimation",IF(C49230="Soil",0,C49229),C49199)</f>
        <v>0</v>
      </c>
    </row>
    <row r="49255" spans="3:3" x14ac:dyDescent="0.15">
      <c r="C49255" s="27">
        <f>IF(C$49211="Estimation",C49229-C49254,C49200)</f>
        <v>0</v>
      </c>
    </row>
    <row r="49256" spans="3:3" x14ac:dyDescent="0.15">
      <c r="C49256" s="27">
        <f>IF(C$49211="Estimation",IF(C49232="Soil",0,C49231),C49201)</f>
        <v>46.2</v>
      </c>
    </row>
    <row r="49257" spans="3:3" x14ac:dyDescent="0.15">
      <c r="C49257" s="27">
        <f>IF(C$49211="Estimation",C49231-C49256,C49202)</f>
        <v>0</v>
      </c>
    </row>
    <row r="49258" spans="3:3" x14ac:dyDescent="0.15">
      <c r="C49258" s="27">
        <f>IF(C$49211="Estimation",C49233,C49203)</f>
        <v>13.52</v>
      </c>
    </row>
    <row r="49259" spans="3:3" x14ac:dyDescent="0.15">
      <c r="C49259" s="27">
        <f>IF(C$49211="Estimation",0,C49204)</f>
        <v>0</v>
      </c>
    </row>
    <row r="49260" spans="3:3" x14ac:dyDescent="0.15">
      <c r="C49260" s="27">
        <f>IF(C$49211="Estimation",C49234,C49205)</f>
        <v>2</v>
      </c>
    </row>
    <row r="49261" spans="3:3" x14ac:dyDescent="0.15">
      <c r="C49261" s="35">
        <f>IF(C$49211="Estimation",0,C49206)</f>
        <v>0</v>
      </c>
    </row>
    <row r="49262" spans="3:3" x14ac:dyDescent="0.15">
      <c r="C49262" s="35">
        <f>IF(C$49211="Estimation",0.5*SUM(C$49258:C$49259),C49207)</f>
        <v>0</v>
      </c>
    </row>
    <row r="49263" spans="3:3" x14ac:dyDescent="0.15">
      <c r="C49263" s="35">
        <f>IF(C$49211="Estimation",0,C49208)</f>
        <v>8.1300000000000008</v>
      </c>
    </row>
    <row r="49264" spans="3:3" x14ac:dyDescent="0.15">
      <c r="C49264" s="35">
        <f>IF(C$49211="Estimation",0.5*SUM(C$49258:C$49259),C49209)</f>
        <v>0</v>
      </c>
    </row>
    <row r="49265" spans="3:3" x14ac:dyDescent="0.15">
      <c r="C49265" s="35">
        <f>IF(C$49211="Estimation",0,C49210)</f>
        <v>5.39</v>
      </c>
    </row>
    <row r="49266" spans="3:3" x14ac:dyDescent="0.15">
      <c r="C49266" s="25" t="s">
        <v>288</v>
      </c>
    </row>
    <row r="49267" spans="3:3" x14ac:dyDescent="0.15">
      <c r="C49267" s="25">
        <v>0</v>
      </c>
    </row>
    <row r="49268" spans="3:3" x14ac:dyDescent="0.15">
      <c r="C49268" s="25" t="s">
        <v>288</v>
      </c>
    </row>
    <row r="49269" spans="3:3" x14ac:dyDescent="0.15">
      <c r="C49269" s="25" t="s">
        <v>377</v>
      </c>
    </row>
    <row r="49270" spans="3:3" x14ac:dyDescent="0.15">
      <c r="C49270" s="25" t="s">
        <v>300</v>
      </c>
    </row>
    <row r="49271" spans="3:3" x14ac:dyDescent="0.15">
      <c r="C49271" s="25" t="s">
        <v>302</v>
      </c>
    </row>
    <row r="49272" spans="3:3" x14ac:dyDescent="0.15">
      <c r="C49272" s="25" t="s">
        <v>302</v>
      </c>
    </row>
    <row r="49273" spans="3:3" x14ac:dyDescent="0.15">
      <c r="C49273" s="25" t="s">
        <v>302</v>
      </c>
    </row>
    <row r="49274" spans="3:3" x14ac:dyDescent="0.15">
      <c r="C49274" s="25" t="s">
        <v>301</v>
      </c>
    </row>
    <row r="49275" spans="3:3" x14ac:dyDescent="0.15">
      <c r="C49275" s="25" t="s">
        <v>301</v>
      </c>
    </row>
    <row r="49276" spans="3:3" x14ac:dyDescent="0.15">
      <c r="C49276" s="25" t="s">
        <v>292</v>
      </c>
    </row>
    <row r="49277" spans="3:3" x14ac:dyDescent="0.15">
      <c r="C49277" s="25" t="s">
        <v>292</v>
      </c>
    </row>
    <row r="49278" spans="3:3" x14ac:dyDescent="0.15">
      <c r="C49278" s="25" t="s">
        <v>291</v>
      </c>
    </row>
    <row r="49279" spans="3:3" x14ac:dyDescent="0.15">
      <c r="C49279" s="25" t="s">
        <v>298</v>
      </c>
    </row>
    <row r="49280" spans="3:3" x14ac:dyDescent="0.15">
      <c r="C49280" s="25" t="s">
        <v>299</v>
      </c>
    </row>
    <row r="49281" spans="3:3" x14ac:dyDescent="0.15">
      <c r="C49281" s="25" t="s">
        <v>298</v>
      </c>
    </row>
    <row r="49282" spans="3:3" x14ac:dyDescent="0.15">
      <c r="C49282" s="25" t="s">
        <v>297</v>
      </c>
    </row>
    <row r="49283" spans="3:3" x14ac:dyDescent="0.15">
      <c r="C49283" s="25" t="s">
        <v>296</v>
      </c>
    </row>
    <row r="49284" spans="3:3" x14ac:dyDescent="0.15">
      <c r="C49284" s="25" t="s">
        <v>297</v>
      </c>
    </row>
    <row r="49285" spans="3:3" x14ac:dyDescent="0.15">
      <c r="C49285" s="25" t="s">
        <v>296</v>
      </c>
    </row>
    <row r="49286" spans="3:3" x14ac:dyDescent="0.15">
      <c r="C49286" s="24">
        <v>0.1</v>
      </c>
    </row>
    <row r="49287" spans="3:3" x14ac:dyDescent="0.15">
      <c r="C49287" s="24">
        <v>0</v>
      </c>
    </row>
    <row r="49288" spans="3:3" x14ac:dyDescent="0.15">
      <c r="C49288" s="24">
        <v>0.2</v>
      </c>
    </row>
    <row r="49289" spans="3:3" x14ac:dyDescent="0.15">
      <c r="C49289" s="24">
        <v>0.6</v>
      </c>
    </row>
    <row r="49290" spans="3:3" x14ac:dyDescent="0.15">
      <c r="C49290" s="24">
        <v>0.6</v>
      </c>
    </row>
    <row r="49291" spans="3:3" x14ac:dyDescent="0.15">
      <c r="C49291" s="24">
        <v>1.2</v>
      </c>
    </row>
    <row r="49292" spans="3:3" x14ac:dyDescent="0.15">
      <c r="C49292" s="24">
        <v>1.2</v>
      </c>
    </row>
    <row r="49293" spans="3:3" x14ac:dyDescent="0.15">
      <c r="C49293" s="24">
        <v>1.2</v>
      </c>
    </row>
    <row r="49294" spans="3:3" x14ac:dyDescent="0.15">
      <c r="C49294" s="24">
        <v>1.6</v>
      </c>
    </row>
    <row r="49295" spans="3:3" x14ac:dyDescent="0.15">
      <c r="C49295" s="24">
        <v>1.6</v>
      </c>
    </row>
    <row r="49296" spans="3:3" x14ac:dyDescent="0.15">
      <c r="C49296" s="24">
        <v>2.8</v>
      </c>
    </row>
    <row r="49297" spans="3:3" x14ac:dyDescent="0.15">
      <c r="C49297" s="24">
        <v>2.8</v>
      </c>
    </row>
    <row r="49298" spans="3:3" x14ac:dyDescent="0.15">
      <c r="C49298" s="24">
        <v>3</v>
      </c>
    </row>
    <row r="49299" spans="3:3" x14ac:dyDescent="0.15">
      <c r="C49299" s="24">
        <v>0.75</v>
      </c>
    </row>
    <row r="49300" spans="3:3" x14ac:dyDescent="0.15">
      <c r="C49300" s="24">
        <v>0.75</v>
      </c>
    </row>
    <row r="49301" spans="3:3" x14ac:dyDescent="0.15">
      <c r="C49301" s="24">
        <v>0.05</v>
      </c>
    </row>
    <row r="49302" spans="3:3" x14ac:dyDescent="0.15">
      <c r="C49302" s="24">
        <v>0.05</v>
      </c>
    </row>
    <row r="49303" spans="3:3" x14ac:dyDescent="0.15">
      <c r="C49303" s="24">
        <v>0</v>
      </c>
    </row>
    <row r="49304" spans="3:3" x14ac:dyDescent="0.15">
      <c r="C49304" s="24">
        <v>0</v>
      </c>
    </row>
    <row r="49305" spans="3:3" x14ac:dyDescent="0.15">
      <c r="C49305" s="24">
        <v>0</v>
      </c>
    </row>
    <row r="49306" spans="3:3" x14ac:dyDescent="0.15">
      <c r="C49306" s="24">
        <v>0.01</v>
      </c>
    </row>
    <row r="49307" spans="3:3" x14ac:dyDescent="0.15">
      <c r="C49307" s="24">
        <v>0.01</v>
      </c>
    </row>
    <row r="49308" spans="3:3" x14ac:dyDescent="0.15">
      <c r="C49308" s="24">
        <v>0</v>
      </c>
    </row>
    <row r="49309" spans="3:3" x14ac:dyDescent="0.15">
      <c r="C49309" s="24">
        <v>0.3</v>
      </c>
    </row>
    <row r="49310" spans="3:3" x14ac:dyDescent="0.15">
      <c r="C49310" s="24">
        <v>0</v>
      </c>
    </row>
    <row r="49311" spans="3:3" x14ac:dyDescent="0.15">
      <c r="C49311" s="24">
        <v>0</v>
      </c>
    </row>
    <row r="49312" spans="3:3" x14ac:dyDescent="0.15">
      <c r="C49312" s="24">
        <v>0</v>
      </c>
    </row>
    <row r="49313" spans="3:3" x14ac:dyDescent="0.15">
      <c r="C49313" s="24">
        <v>0.3</v>
      </c>
    </row>
    <row r="49314" spans="3:3" x14ac:dyDescent="0.15">
      <c r="C49314" s="24">
        <v>0</v>
      </c>
    </row>
    <row r="49315" spans="3:3" x14ac:dyDescent="0.15">
      <c r="C49315" s="24">
        <v>0</v>
      </c>
    </row>
    <row r="49316" spans="3:3" x14ac:dyDescent="0.15">
      <c r="C49316" s="24">
        <v>1</v>
      </c>
    </row>
    <row r="49317" spans="3:3" x14ac:dyDescent="0.15">
      <c r="C49317" s="24">
        <v>1</v>
      </c>
    </row>
    <row r="49318" spans="3:3" x14ac:dyDescent="0.15">
      <c r="C49318" s="24">
        <v>0</v>
      </c>
    </row>
    <row r="49319" spans="3:3" x14ac:dyDescent="0.15">
      <c r="C49319" s="24">
        <v>0</v>
      </c>
    </row>
    <row r="49320" spans="3:3" x14ac:dyDescent="0.15">
      <c r="C49320" s="24">
        <v>0.5</v>
      </c>
    </row>
    <row r="49321" spans="3:3" x14ac:dyDescent="0.15">
      <c r="C49321" s="24">
        <v>0</v>
      </c>
    </row>
    <row r="49322" spans="3:3" x14ac:dyDescent="0.15">
      <c r="C49322" s="25">
        <v>0</v>
      </c>
    </row>
    <row r="49323" spans="3:3" x14ac:dyDescent="0.15">
      <c r="C49323" s="25">
        <v>0</v>
      </c>
    </row>
    <row r="49324" spans="3:3" x14ac:dyDescent="0.15">
      <c r="C49324" s="25">
        <v>0</v>
      </c>
    </row>
    <row r="49325" spans="3:3" x14ac:dyDescent="0.15">
      <c r="C49325" s="25">
        <v>0</v>
      </c>
    </row>
    <row r="49326" spans="3:3" x14ac:dyDescent="0.15">
      <c r="C49326" s="25">
        <v>0</v>
      </c>
    </row>
    <row r="49327" spans="3:3" x14ac:dyDescent="0.15">
      <c r="C49327" s="25">
        <v>0</v>
      </c>
    </row>
    <row r="49328" spans="3:3" x14ac:dyDescent="0.15">
      <c r="C49328" s="25">
        <v>0</v>
      </c>
    </row>
    <row r="49329" spans="3:3" x14ac:dyDescent="0.15">
      <c r="C49329" s="25">
        <v>0</v>
      </c>
    </row>
    <row r="49330" spans="3:3" x14ac:dyDescent="0.15">
      <c r="C49330" s="25">
        <v>0</v>
      </c>
    </row>
    <row r="49331" spans="3:3" x14ac:dyDescent="0.15">
      <c r="C49331" s="25">
        <v>0</v>
      </c>
    </row>
    <row r="49332" spans="3:3" x14ac:dyDescent="0.15">
      <c r="C49332" s="24">
        <v>0</v>
      </c>
    </row>
    <row r="49333" spans="3:3" x14ac:dyDescent="0.15">
      <c r="C49333" s="24">
        <v>0</v>
      </c>
    </row>
    <row r="49334" spans="3:3" x14ac:dyDescent="0.15">
      <c r="C49334" s="24">
        <v>0</v>
      </c>
    </row>
    <row r="49335" spans="3:3" x14ac:dyDescent="0.15">
      <c r="C49335" s="24">
        <v>0</v>
      </c>
    </row>
    <row r="49336" spans="3:3" x14ac:dyDescent="0.15">
      <c r="C49336" s="24">
        <v>0</v>
      </c>
    </row>
    <row r="49337" spans="3:3" x14ac:dyDescent="0.15">
      <c r="C49337" s="24">
        <v>0</v>
      </c>
    </row>
    <row r="49338" spans="3:3" x14ac:dyDescent="0.15">
      <c r="C49338" s="24">
        <v>0</v>
      </c>
    </row>
    <row r="49339" spans="3:3" x14ac:dyDescent="0.15">
      <c r="C49339" s="24">
        <v>0</v>
      </c>
    </row>
    <row r="49340" spans="3:3" x14ac:dyDescent="0.15">
      <c r="C49340" s="24">
        <v>0</v>
      </c>
    </row>
    <row r="49341" spans="3:3" x14ac:dyDescent="0.15">
      <c r="C49341" s="24">
        <v>0</v>
      </c>
    </row>
    <row r="49342" spans="3:3" x14ac:dyDescent="0.15">
      <c r="C49342" s="24">
        <v>0</v>
      </c>
    </row>
    <row r="49343" spans="3:3" x14ac:dyDescent="0.15">
      <c r="C49343" s="24">
        <v>0</v>
      </c>
    </row>
    <row r="49344" spans="3:3" x14ac:dyDescent="0.15">
      <c r="C49344" s="24">
        <v>0</v>
      </c>
    </row>
    <row r="49345" spans="3:3" x14ac:dyDescent="0.15">
      <c r="C49345" s="24">
        <v>0</v>
      </c>
    </row>
    <row r="49346" spans="3:3" x14ac:dyDescent="0.15">
      <c r="C49346" s="24">
        <v>0</v>
      </c>
    </row>
    <row r="49347" spans="3:3" x14ac:dyDescent="0.15">
      <c r="C49347" s="24">
        <v>0</v>
      </c>
    </row>
    <row r="49348" spans="3:3" x14ac:dyDescent="0.15">
      <c r="C49348" s="24">
        <v>0</v>
      </c>
    </row>
    <row r="49349" spans="3:3" x14ac:dyDescent="0.15">
      <c r="C49349" s="24">
        <v>0</v>
      </c>
    </row>
    <row r="49350" spans="3:3" x14ac:dyDescent="0.15">
      <c r="C49350" s="24">
        <v>0</v>
      </c>
    </row>
    <row r="49351" spans="3:3" x14ac:dyDescent="0.15">
      <c r="C49351" s="24">
        <v>0</v>
      </c>
    </row>
    <row r="49352" spans="3:3" x14ac:dyDescent="0.15">
      <c r="C49352" s="24">
        <v>0</v>
      </c>
    </row>
    <row r="49353" spans="3:3" x14ac:dyDescent="0.15">
      <c r="C49353" s="24">
        <v>0</v>
      </c>
    </row>
    <row r="49354" spans="3:3" x14ac:dyDescent="0.15">
      <c r="C49354" s="24">
        <v>0</v>
      </c>
    </row>
    <row r="49355" spans="3:3" x14ac:dyDescent="0.15">
      <c r="C49355" s="24">
        <v>0</v>
      </c>
    </row>
    <row r="49356" spans="3:3" x14ac:dyDescent="0.15">
      <c r="C49356" s="24">
        <v>0</v>
      </c>
    </row>
    <row r="49357" spans="3:3" x14ac:dyDescent="0.15">
      <c r="C49357" s="24">
        <v>0</v>
      </c>
    </row>
    <row r="49358" spans="3:3" x14ac:dyDescent="0.15">
      <c r="C49358" s="36">
        <f t="shared" ref="C49358:C49364" si="31">IF(C49351&lt;&gt;0,C49351,C49344)</f>
        <v>0</v>
      </c>
    </row>
    <row r="49359" spans="3:3" x14ac:dyDescent="0.15">
      <c r="C49359" s="36">
        <f t="shared" si="31"/>
        <v>0</v>
      </c>
    </row>
    <row r="49360" spans="3:3" x14ac:dyDescent="0.15">
      <c r="C49360" s="36">
        <f t="shared" si="31"/>
        <v>0</v>
      </c>
    </row>
    <row r="49361" spans="3:3" x14ac:dyDescent="0.15">
      <c r="C49361" s="36">
        <f t="shared" si="31"/>
        <v>0</v>
      </c>
    </row>
    <row r="49362" spans="3:3" x14ac:dyDescent="0.15">
      <c r="C49362" s="36">
        <f t="shared" si="31"/>
        <v>0</v>
      </c>
    </row>
    <row r="49363" spans="3:3" x14ac:dyDescent="0.15">
      <c r="C49363" s="36">
        <f t="shared" si="31"/>
        <v>0</v>
      </c>
    </row>
    <row r="49364" spans="3:3" x14ac:dyDescent="0.15">
      <c r="C49364" s="36">
        <f t="shared" si="31"/>
        <v>0</v>
      </c>
    </row>
    <row r="49365" spans="3:3" x14ac:dyDescent="0.15">
      <c r="C49365" s="36">
        <f t="shared" ref="C49365:C49371" si="32">IFERROR(IF(C49344&lt;&gt;0,C49358/C49344,1)*C49332,0)</f>
        <v>0</v>
      </c>
    </row>
    <row r="49366" spans="3:3" x14ac:dyDescent="0.15">
      <c r="C49366" s="36">
        <f t="shared" si="32"/>
        <v>0</v>
      </c>
    </row>
    <row r="49367" spans="3:3" x14ac:dyDescent="0.15">
      <c r="C49367" s="36">
        <f t="shared" si="32"/>
        <v>0</v>
      </c>
    </row>
    <row r="49368" spans="3:3" x14ac:dyDescent="0.15">
      <c r="C49368" s="36">
        <f t="shared" si="32"/>
        <v>0</v>
      </c>
    </row>
    <row r="49369" spans="3:3" x14ac:dyDescent="0.15">
      <c r="C49369" s="36">
        <f t="shared" si="32"/>
        <v>0</v>
      </c>
    </row>
    <row r="49370" spans="3:3" x14ac:dyDescent="0.15">
      <c r="C49370" s="36">
        <f t="shared" si="32"/>
        <v>0</v>
      </c>
    </row>
    <row r="49371" spans="3:3" x14ac:dyDescent="0.15">
      <c r="C49371" s="36">
        <f t="shared" si="32"/>
        <v>0</v>
      </c>
    </row>
    <row r="49372" spans="3:3" x14ac:dyDescent="0.15">
      <c r="C49372" s="37">
        <f>C49339</f>
        <v>0</v>
      </c>
    </row>
    <row r="49373" spans="3:3" x14ac:dyDescent="0.15">
      <c r="C49373" s="37">
        <f>C49340</f>
        <v>0</v>
      </c>
    </row>
    <row r="49374" spans="3:3" x14ac:dyDescent="0.15">
      <c r="C49374" s="37">
        <f>C49341</f>
        <v>0</v>
      </c>
    </row>
    <row r="49375" spans="3:3" x14ac:dyDescent="0.15">
      <c r="C49375" s="37">
        <f>C49342</f>
        <v>0</v>
      </c>
    </row>
    <row r="49376" spans="3:3" x14ac:dyDescent="0.15">
      <c r="C49376" s="37">
        <f>C49343</f>
        <v>0</v>
      </c>
    </row>
    <row r="49377" spans="3:3" x14ac:dyDescent="0.15">
      <c r="C49377" s="28">
        <v>0</v>
      </c>
    </row>
    <row r="49378" spans="3:3" x14ac:dyDescent="0.15">
      <c r="C49378" s="28">
        <v>0</v>
      </c>
    </row>
    <row r="49379" spans="3:3" x14ac:dyDescent="0.15">
      <c r="C49379" s="28">
        <v>0</v>
      </c>
    </row>
    <row r="49380" spans="3:3" x14ac:dyDescent="0.15">
      <c r="C49380" s="28">
        <v>0</v>
      </c>
    </row>
    <row r="49381" spans="3:3" x14ac:dyDescent="0.15">
      <c r="C49381" s="28">
        <v>0</v>
      </c>
    </row>
    <row r="49382" spans="3:3" x14ac:dyDescent="0.15">
      <c r="C49382" s="28">
        <v>0</v>
      </c>
    </row>
    <row r="49383" spans="3:3" x14ac:dyDescent="0.15">
      <c r="C49383" s="28">
        <v>0</v>
      </c>
    </row>
    <row r="49384" spans="3:3" x14ac:dyDescent="0.15">
      <c r="C49384" s="28">
        <v>0</v>
      </c>
    </row>
    <row r="49385" spans="3:3" x14ac:dyDescent="0.15">
      <c r="C49385" s="28">
        <v>0</v>
      </c>
    </row>
    <row r="49386" spans="3:3" x14ac:dyDescent="0.15">
      <c r="C49386" s="28">
        <v>0</v>
      </c>
    </row>
    <row r="49387" spans="3:3" x14ac:dyDescent="0.15">
      <c r="C49387" s="38">
        <v>1</v>
      </c>
    </row>
    <row r="49388" spans="3:3" x14ac:dyDescent="0.15">
      <c r="C49388" s="38">
        <v>1</v>
      </c>
    </row>
    <row r="49389" spans="3:3" x14ac:dyDescent="0.15">
      <c r="C49389" s="38">
        <v>1</v>
      </c>
    </row>
    <row r="49390" spans="3:3" x14ac:dyDescent="0.15">
      <c r="C49390" s="38">
        <v>1</v>
      </c>
    </row>
    <row r="49391" spans="3:3" x14ac:dyDescent="0.15">
      <c r="C49391" s="38">
        <v>1</v>
      </c>
    </row>
    <row r="49392" spans="3:3" x14ac:dyDescent="0.15">
      <c r="C49392" s="38">
        <v>1</v>
      </c>
    </row>
    <row r="49393" spans="3:3" x14ac:dyDescent="0.15">
      <c r="C49393" s="38">
        <v>1</v>
      </c>
    </row>
    <row r="49394" spans="3:3" x14ac:dyDescent="0.15">
      <c r="C49394" s="38">
        <v>1</v>
      </c>
    </row>
    <row r="49395" spans="3:3" x14ac:dyDescent="0.15">
      <c r="C49395" s="38">
        <v>1</v>
      </c>
    </row>
    <row r="49396" spans="3:3" x14ac:dyDescent="0.15">
      <c r="C49396" s="38">
        <v>1</v>
      </c>
    </row>
    <row r="49397" spans="3:3" x14ac:dyDescent="0.15">
      <c r="C49397" s="25" t="s">
        <v>104</v>
      </c>
    </row>
    <row r="49398" spans="3:3" x14ac:dyDescent="0.15">
      <c r="C49398" s="25" t="s">
        <v>294</v>
      </c>
    </row>
    <row r="49399" spans="3:3" x14ac:dyDescent="0.15">
      <c r="C49399" s="24">
        <v>216</v>
      </c>
    </row>
    <row r="49400" spans="3:3" x14ac:dyDescent="0.15">
      <c r="C49400" s="24">
        <v>12</v>
      </c>
    </row>
    <row r="49401" spans="3:3" x14ac:dyDescent="0.15">
      <c r="C49401" s="24">
        <v>4.5999999999999996</v>
      </c>
    </row>
    <row r="49402" spans="3:3" x14ac:dyDescent="0.15">
      <c r="C49402" s="24">
        <v>368</v>
      </c>
    </row>
    <row r="49403" spans="3:3" x14ac:dyDescent="0.15">
      <c r="C49403" s="24">
        <v>260</v>
      </c>
    </row>
    <row r="49404" spans="3:3" x14ac:dyDescent="0.15">
      <c r="C49404" s="24">
        <v>394</v>
      </c>
    </row>
    <row r="49405" spans="3:3" x14ac:dyDescent="0.15">
      <c r="C49405" s="24">
        <v>222</v>
      </c>
    </row>
    <row r="49406" spans="3:3" x14ac:dyDescent="0.15">
      <c r="C49406" s="24">
        <v>123</v>
      </c>
    </row>
    <row r="49407" spans="3:3" x14ac:dyDescent="0.15">
      <c r="C49407" s="25" t="s">
        <v>153</v>
      </c>
    </row>
    <row r="49408" spans="3:3" x14ac:dyDescent="0.15">
      <c r="C49408" s="24">
        <v>20</v>
      </c>
    </row>
    <row r="49409" spans="3:3" x14ac:dyDescent="0.15">
      <c r="C49409" s="24">
        <v>0.9</v>
      </c>
    </row>
    <row r="49410" spans="3:3" x14ac:dyDescent="0.15">
      <c r="C49410" s="24">
        <v>0.8</v>
      </c>
    </row>
    <row r="49411" spans="3:3" x14ac:dyDescent="0.15">
      <c r="C49411" s="24">
        <v>0.4</v>
      </c>
    </row>
    <row r="49412" spans="3:3" x14ac:dyDescent="0.15">
      <c r="C49412" s="24">
        <v>2.5</v>
      </c>
    </row>
    <row r="49413" spans="3:3" x14ac:dyDescent="0.15">
      <c r="C49413" s="24">
        <v>3</v>
      </c>
    </row>
    <row r="49414" spans="3:3" x14ac:dyDescent="0.15">
      <c r="C49414" s="24">
        <v>10</v>
      </c>
    </row>
    <row r="49415" spans="3:3" x14ac:dyDescent="0.15">
      <c r="C49415" s="31">
        <v>0.8</v>
      </c>
    </row>
    <row r="49416" spans="3:3" x14ac:dyDescent="0.15">
      <c r="C49416" s="31">
        <v>0.6</v>
      </c>
    </row>
    <row r="49417" spans="3:3" x14ac:dyDescent="0.15">
      <c r="C49417" s="31">
        <v>0.3</v>
      </c>
    </row>
    <row r="49418" spans="3:3" x14ac:dyDescent="0.15">
      <c r="C49418" s="31">
        <v>0.9</v>
      </c>
    </row>
    <row r="49419" spans="3:3" x14ac:dyDescent="0.15">
      <c r="C49419" s="24">
        <v>45</v>
      </c>
    </row>
    <row r="49420" spans="3:3" x14ac:dyDescent="0.15">
      <c r="C49420" s="39">
        <f t="shared" ref="C49420:C49426" si="33">IFERROR(IF(ISNUMBER(C49308),C49308,0)+IF(ISNUMBER(C49289),1/C49289-IF(AND(C49377="ReplaceInsulation",NOT(ISERROR(C49365))),C49301/0.04,0),0),0)</f>
        <v>1.6666666666666667</v>
      </c>
    </row>
    <row r="49421" spans="3:3" x14ac:dyDescent="0.15">
      <c r="C49421" s="39">
        <f t="shared" si="33"/>
        <v>1.9666666666666668</v>
      </c>
    </row>
    <row r="49422" spans="3:3" x14ac:dyDescent="0.15">
      <c r="C49422" s="39">
        <f t="shared" si="33"/>
        <v>0.83333333333333337</v>
      </c>
    </row>
    <row r="49423" spans="3:3" x14ac:dyDescent="0.15">
      <c r="C49423" s="39">
        <f t="shared" si="33"/>
        <v>0.83333333333333337</v>
      </c>
    </row>
    <row r="49424" spans="3:3" x14ac:dyDescent="0.15">
      <c r="C49424" s="39">
        <f t="shared" si="33"/>
        <v>0.83333333333333337</v>
      </c>
    </row>
    <row r="49425" spans="3:3" x14ac:dyDescent="0.15">
      <c r="C49425" s="39">
        <f t="shared" si="33"/>
        <v>0.92500000000000004</v>
      </c>
    </row>
    <row r="49426" spans="3:3" x14ac:dyDescent="0.15">
      <c r="C49426" s="39">
        <f t="shared" si="33"/>
        <v>0.625</v>
      </c>
    </row>
    <row r="49427" spans="3:3" x14ac:dyDescent="0.15">
      <c r="C49427" s="40">
        <f>IFERROR(IF(ISNUMBER(C49296),1/C49296,0),0)</f>
        <v>0.35714285714285715</v>
      </c>
    </row>
    <row r="49428" spans="3:3" x14ac:dyDescent="0.15">
      <c r="C49428" s="40">
        <f>IFERROR(IF(ISNUMBER(C49297),1/C49297,0),0)</f>
        <v>0.35714285714285715</v>
      </c>
    </row>
    <row r="49429" spans="3:3" x14ac:dyDescent="0.15">
      <c r="C49429" s="40">
        <f>IFERROR(IF(ISNUMBER(C49298),1/C49298,0),0)</f>
        <v>0.33333333333333331</v>
      </c>
    </row>
    <row r="49430" spans="3:3" x14ac:dyDescent="0.15">
      <c r="C49430" s="39">
        <f t="shared" ref="C49430:C49436" si="34">IFERROR(1/(IF(C49377="Replace",IF(ISNUMBER(C49308),C49308,0),C49420)+IF(ISNUMBER(C49365),C49365,0)),0)</f>
        <v>0.6</v>
      </c>
    </row>
    <row r="49431" spans="3:3" x14ac:dyDescent="0.15">
      <c r="C49431" s="39">
        <f t="shared" si="34"/>
        <v>0.50847457627118642</v>
      </c>
    </row>
    <row r="49432" spans="3:3" x14ac:dyDescent="0.15">
      <c r="C49432" s="39">
        <f t="shared" si="34"/>
        <v>1.2</v>
      </c>
    </row>
    <row r="49433" spans="3:3" x14ac:dyDescent="0.15">
      <c r="C49433" s="39">
        <f t="shared" si="34"/>
        <v>1.2</v>
      </c>
    </row>
    <row r="49434" spans="3:3" x14ac:dyDescent="0.15">
      <c r="C49434" s="39">
        <f t="shared" si="34"/>
        <v>1.2</v>
      </c>
    </row>
    <row r="49435" spans="3:3" x14ac:dyDescent="0.15">
      <c r="C49435" s="39">
        <f t="shared" si="34"/>
        <v>1.0810810810810809</v>
      </c>
    </row>
    <row r="49436" spans="3:3" x14ac:dyDescent="0.15">
      <c r="C49436" s="39">
        <f t="shared" si="34"/>
        <v>1.6</v>
      </c>
    </row>
    <row r="49437" spans="3:3" x14ac:dyDescent="0.15">
      <c r="C49437" s="41">
        <f>IFERROR(1/(IF(C49384="Replace",0,C49427)+IF(ISNUMBER(C49372),C49372,0)),0)</f>
        <v>2.8</v>
      </c>
    </row>
    <row r="49438" spans="3:3" x14ac:dyDescent="0.15">
      <c r="C49438" s="41">
        <f>IFERROR(1/(IF(C49385="Replace",0,C49428)+IF(ISNUMBER(C49373),C49373,0)),0)</f>
        <v>2.8</v>
      </c>
    </row>
    <row r="49439" spans="3:3" x14ac:dyDescent="0.15">
      <c r="C49439" s="41">
        <f>IFERROR(1/(IF(C49386="Replace",0,C49429)+IF(ISNUMBER(C49374),C49374,0)),0)</f>
        <v>3</v>
      </c>
    </row>
    <row r="49440" spans="3:3" x14ac:dyDescent="0.15">
      <c r="C49440" s="42">
        <f t="shared" ref="C49440:C49446" si="35">IF(C49289&gt;0,(1-C49387)*1/(1/C49289+C49308),0)+C49387*C49430</f>
        <v>0.6</v>
      </c>
    </row>
    <row r="49441" spans="3:3" x14ac:dyDescent="0.15">
      <c r="C49441" s="42">
        <f t="shared" si="35"/>
        <v>0.50847457627118642</v>
      </c>
    </row>
    <row r="49442" spans="3:3" x14ac:dyDescent="0.15">
      <c r="C49442" s="42">
        <f t="shared" si="35"/>
        <v>1.2</v>
      </c>
    </row>
    <row r="49443" spans="3:3" x14ac:dyDescent="0.15">
      <c r="C49443" s="42">
        <f t="shared" si="35"/>
        <v>1.2</v>
      </c>
    </row>
    <row r="49444" spans="3:3" x14ac:dyDescent="0.15">
      <c r="C49444" s="42">
        <f t="shared" si="35"/>
        <v>1.2</v>
      </c>
    </row>
    <row r="49445" spans="3:3" x14ac:dyDescent="0.15">
      <c r="C49445" s="42">
        <f t="shared" si="35"/>
        <v>1.0810810810810809</v>
      </c>
    </row>
    <row r="49446" spans="3:3" x14ac:dyDescent="0.15">
      <c r="C49446" s="42">
        <f t="shared" si="35"/>
        <v>1.6</v>
      </c>
    </row>
    <row r="49447" spans="3:3" x14ac:dyDescent="0.15">
      <c r="C49447" s="43">
        <f>(1-C49394)*C49296+C49394*C49437</f>
        <v>2.8</v>
      </c>
    </row>
    <row r="49448" spans="3:3" x14ac:dyDescent="0.15">
      <c r="C49448" s="43">
        <f>(1-C49395)*C49297+C49395*C49438</f>
        <v>2.8</v>
      </c>
    </row>
    <row r="49449" spans="3:3" x14ac:dyDescent="0.15">
      <c r="C49449" s="43">
        <f>(1-C49396)*C49298+C49396*C49439</f>
        <v>3</v>
      </c>
    </row>
    <row r="49450" spans="3:3" x14ac:dyDescent="0.15">
      <c r="C49450" s="39">
        <f>IFERROR((IF(C49365&gt;0,C49387*C49251,0)+IF(C49366&gt;0,C49388*C49252,0)+IF(C49367&gt;0,C49389*C49253,0)+IF(C49368&gt;0,C49390*C49254,0)+IF(C49369&gt;0,C49391*C49255,0)+IF(C49370&gt;0,C49392*C49256,0)+IF(C49371&gt;0,C49393*C49257,0)+IF(C49372&gt;0,C49394*C49258,0)+IF(C49373&gt;0,C49395*C49259,0)+IF(C49374&gt;0,C49396*C49260,0))/SUM(C49251:C49260),0)</f>
        <v>0</v>
      </c>
    </row>
    <row r="49451" spans="3:3" x14ac:dyDescent="0.15">
      <c r="C49451" s="30" t="str">
        <f>IF(OR(C49267="",C49266=C49267),C49266,IF(C49161="Variation",C49267,IF(C49450=0,C49266,IF(C49450=1,C49267,C49266&amp;"("&amp;TEXT(1-C49450,"##0%")&amp;")."&amp;C49267&amp;"("&amp;TEXT(C49450,"##0%")&amp;")"))))</f>
        <v>Medium</v>
      </c>
    </row>
    <row r="49452" spans="3:3" x14ac:dyDescent="0.15">
      <c r="C49452" s="39">
        <f>IFERROR(IF(C49267&lt;&gt;"",IF(C49161="Variation",C49287,(1-C49450)*C49286+C49450*C49287),C49286),0)</f>
        <v>0.1</v>
      </c>
    </row>
    <row r="49453" spans="3:3" x14ac:dyDescent="0.15">
      <c r="C49453" s="39">
        <f t="shared" ref="C49453:C49459" si="36">IF(ISERROR(C49440*C49251*C49315),0,C49440*C49251*C49315)</f>
        <v>0</v>
      </c>
    </row>
    <row r="49454" spans="3:3" x14ac:dyDescent="0.15">
      <c r="C49454" s="39">
        <f t="shared" si="36"/>
        <v>23.491525423728813</v>
      </c>
    </row>
    <row r="49455" spans="3:3" x14ac:dyDescent="0.15">
      <c r="C49455" s="39">
        <f t="shared" si="36"/>
        <v>48.503999999999998</v>
      </c>
    </row>
    <row r="49456" spans="3:3" x14ac:dyDescent="0.15">
      <c r="C49456" s="39">
        <f t="shared" si="36"/>
        <v>0</v>
      </c>
    </row>
    <row r="49457" spans="3:3" x14ac:dyDescent="0.15">
      <c r="C49457" s="39">
        <f t="shared" si="36"/>
        <v>0</v>
      </c>
    </row>
    <row r="49458" spans="3:3" x14ac:dyDescent="0.15">
      <c r="C49458" s="39">
        <f t="shared" si="36"/>
        <v>24.972972972972972</v>
      </c>
    </row>
    <row r="49459" spans="3:3" x14ac:dyDescent="0.15">
      <c r="C49459" s="39">
        <f t="shared" si="36"/>
        <v>0</v>
      </c>
    </row>
    <row r="49460" spans="3:3" x14ac:dyDescent="0.15">
      <c r="C49460" s="40">
        <f>IF(ISERROR(C49447*C49258*1),0,C49447*C49258*1)</f>
        <v>37.855999999999995</v>
      </c>
    </row>
    <row r="49461" spans="3:3" x14ac:dyDescent="0.15">
      <c r="C49461" s="40">
        <f>IF(ISERROR(C49448*C49259*1),0,C49448*C49259*1)</f>
        <v>0</v>
      </c>
    </row>
    <row r="49462" spans="3:3" x14ac:dyDescent="0.15">
      <c r="C49462" s="40">
        <f>IF(ISERROR(C49449*C49260*1),0,C49449*C49260*1)</f>
        <v>6</v>
      </c>
    </row>
    <row r="49463" spans="3:3" x14ac:dyDescent="0.15">
      <c r="C49463" s="39">
        <f>SUM(C49251:C49260)*C49452</f>
        <v>14.834000000000001</v>
      </c>
    </row>
    <row r="49464" spans="3:3" x14ac:dyDescent="0.15">
      <c r="C49464" s="39">
        <f>IFERROR(SUM(C49453:C49463)/C49180,0)</f>
        <v>1.3262204856155895</v>
      </c>
    </row>
    <row r="49465" spans="3:3" x14ac:dyDescent="0.15">
      <c r="C49465" s="39">
        <f>0.34*(C49411+C49288)*C49412</f>
        <v>0.51000000000000012</v>
      </c>
    </row>
    <row r="49466" spans="3:3" x14ac:dyDescent="0.15">
      <c r="C49466" s="44">
        <f>(C49408-C49401)*C49399</f>
        <v>3326.4</v>
      </c>
    </row>
    <row r="49467" spans="3:3" x14ac:dyDescent="0.15">
      <c r="C49467" s="39">
        <f>IF(C49464&lt;=1,C49409+(1-C49464)/0.5*(1-C49409),IF(C49464&gt;=4,C49410,C49409+(C49464-1)*(C49410-C49409)/(4-1)))</f>
        <v>0.88912598381281371</v>
      </c>
    </row>
    <row r="49468" spans="3:3" x14ac:dyDescent="0.15">
      <c r="C49468" s="44">
        <f>C49464*0.024*C49466*C49467</f>
        <v>94.13795245360761</v>
      </c>
    </row>
    <row r="49469" spans="3:3" x14ac:dyDescent="0.15">
      <c r="C49469" s="44">
        <f>C49465*0.024*C49466*C49467</f>
        <v>36.200885352072518</v>
      </c>
    </row>
    <row r="49470" spans="3:3" x14ac:dyDescent="0.15">
      <c r="C49470" s="44">
        <f>C49468+C49469</f>
        <v>130.33883780568013</v>
      </c>
    </row>
    <row r="49471" spans="3:3" x14ac:dyDescent="0.15">
      <c r="C49471" s="39">
        <f>IFERROR((IF(LEN(C49329)&gt;1,IF(ISERROR(C49375),0,C49375),IF(ISERROR(C49299),0,C49299))*C49258+IF(LEN(C49330)&gt;1,IF(ISERROR(C49376),0,C49376),IF(ISERROR(C49300),0,C49300))*C49259)/(C49258+C49259),0)</f>
        <v>0.75000000000000011</v>
      </c>
    </row>
    <row r="49472" spans="3:3" x14ac:dyDescent="0.15">
      <c r="C49472" s="45">
        <f>C49261*C49402*C49415*(1-C49417)*C49418*C49471</f>
        <v>0</v>
      </c>
    </row>
    <row r="49473" spans="3:3" x14ac:dyDescent="0.15">
      <c r="C49473" s="44">
        <f>C49262*C49403*C$49416*(1-C$49417)*C$49418*C$49471</f>
        <v>0</v>
      </c>
    </row>
    <row r="49474" spans="3:3" x14ac:dyDescent="0.15">
      <c r="C49474" s="44">
        <f>C49263*C49404*C$49416*(1-C$49417)*C$49418*C$49471</f>
        <v>908.11287000000016</v>
      </c>
    </row>
    <row r="49475" spans="3:3" x14ac:dyDescent="0.15">
      <c r="C49475" s="44">
        <f>C49264*C49405*C$49416*(1-C$49417)*C$49418*C$49471</f>
        <v>0</v>
      </c>
    </row>
    <row r="49476" spans="3:3" x14ac:dyDescent="0.15">
      <c r="C49476" s="44">
        <f>C49265*C49406*C$49416*(1-C$49417)*C$49418*C$49471</f>
        <v>187.95199499999998</v>
      </c>
    </row>
    <row r="49477" spans="3:3" x14ac:dyDescent="0.15">
      <c r="C49477" s="44">
        <f>IFERROR(SUM(C49472:C49476)/C49180,0)</f>
        <v>9.3385436227315317</v>
      </c>
    </row>
    <row r="49478" spans="3:3" x14ac:dyDescent="0.15">
      <c r="C49478" s="44">
        <f>C49413*0.024*C49399</f>
        <v>15.552000000000001</v>
      </c>
    </row>
    <row r="49479" spans="3:3" x14ac:dyDescent="0.15">
      <c r="C49479" s="44">
        <f>C49419/(C49464+C49465)</f>
        <v>24.506860887631277</v>
      </c>
    </row>
    <row r="49480" spans="3:3" x14ac:dyDescent="0.15">
      <c r="C49480" s="39">
        <f>0.8+C49479/30</f>
        <v>1.6168953629210425</v>
      </c>
    </row>
    <row r="49481" spans="3:3" x14ac:dyDescent="0.15">
      <c r="C49481" s="42">
        <f>IFERROR((C49477+C49478)/C49470,0)</f>
        <v>0.19096797272230098</v>
      </c>
    </row>
    <row r="49482" spans="3:3" x14ac:dyDescent="0.15">
      <c r="C49482" s="39">
        <f>(1-C49481^C49480)/(1-C49481^(C49480+1))</f>
        <v>0.94362386271828624</v>
      </c>
    </row>
    <row r="49483" spans="3:3" x14ac:dyDescent="0.15">
      <c r="C49483" s="46">
        <f>C49470-C49482*(C49477+C49478)</f>
        <v>106.8515268872402</v>
      </c>
    </row>
    <row r="49485" spans="3:3" x14ac:dyDescent="0.15">
      <c r="C49485" s="48">
        <v>106.8515268872402</v>
      </c>
    </row>
    <row r="65537" spans="3:3" x14ac:dyDescent="0.15">
      <c r="C65537" s="24" t="s">
        <v>370</v>
      </c>
    </row>
    <row r="65538" spans="3:3" x14ac:dyDescent="0.15">
      <c r="C65538" s="25">
        <v>0</v>
      </c>
    </row>
    <row r="65539" spans="3:3" x14ac:dyDescent="0.15">
      <c r="C65539" s="25">
        <v>0</v>
      </c>
    </row>
    <row r="65540" spans="3:3" x14ac:dyDescent="0.15">
      <c r="C65540" s="26">
        <v>40428</v>
      </c>
    </row>
    <row r="65541" spans="3:3" x14ac:dyDescent="0.15">
      <c r="C65541" s="26">
        <v>0</v>
      </c>
    </row>
    <row r="65542" spans="3:3" x14ac:dyDescent="0.15">
      <c r="C65542" s="25" t="s">
        <v>152</v>
      </c>
    </row>
    <row r="65543" spans="3:3" x14ac:dyDescent="0.15">
      <c r="C65543" s="25" t="s">
        <v>15</v>
      </c>
    </row>
    <row r="65544" spans="3:3" x14ac:dyDescent="0.15">
      <c r="C65544" s="25">
        <v>1</v>
      </c>
    </row>
    <row r="65545" spans="3:3" x14ac:dyDescent="0.15">
      <c r="C65545" s="25" t="s">
        <v>208</v>
      </c>
    </row>
    <row r="65546" spans="3:3" x14ac:dyDescent="0.15">
      <c r="C65546" s="25" t="s">
        <v>371</v>
      </c>
    </row>
    <row r="65547" spans="3:3" x14ac:dyDescent="0.15">
      <c r="C65547" s="25">
        <v>0</v>
      </c>
    </row>
    <row r="65548" spans="3:3" x14ac:dyDescent="0.15">
      <c r="C65548" s="25">
        <v>0</v>
      </c>
    </row>
    <row r="65549" spans="3:3" x14ac:dyDescent="0.15">
      <c r="C65549" s="25" t="s">
        <v>372</v>
      </c>
    </row>
    <row r="65550" spans="3:3" x14ac:dyDescent="0.15">
      <c r="C65550" s="25" t="s">
        <v>360</v>
      </c>
    </row>
    <row r="65551" spans="3:3" x14ac:dyDescent="0.15">
      <c r="C65551" s="25" t="s">
        <v>373</v>
      </c>
    </row>
    <row r="65552" spans="3:3" x14ac:dyDescent="0.15">
      <c r="C65552" s="25" t="s">
        <v>105</v>
      </c>
    </row>
    <row r="65553" spans="3:3" x14ac:dyDescent="0.15">
      <c r="C65553" s="25">
        <v>1958</v>
      </c>
    </row>
    <row r="65554" spans="3:3" x14ac:dyDescent="0.15">
      <c r="C65554" s="25">
        <v>1968</v>
      </c>
    </row>
    <row r="65555" spans="3:3" x14ac:dyDescent="0.15">
      <c r="C65555" s="25" t="s">
        <v>289</v>
      </c>
    </row>
    <row r="65556" spans="3:3" x14ac:dyDescent="0.15">
      <c r="C65556" s="24">
        <v>374.2</v>
      </c>
    </row>
    <row r="65557" spans="3:3" x14ac:dyDescent="0.15">
      <c r="C65557" s="24">
        <v>119.744</v>
      </c>
    </row>
    <row r="65558" spans="3:3" x14ac:dyDescent="0.15">
      <c r="C65558" s="24">
        <v>0</v>
      </c>
    </row>
    <row r="65559" spans="3:3" x14ac:dyDescent="0.15">
      <c r="C65559" s="24">
        <v>0</v>
      </c>
    </row>
    <row r="65560" spans="3:3" x14ac:dyDescent="0.15">
      <c r="C65560" s="24">
        <v>0</v>
      </c>
    </row>
    <row r="65561" spans="3:3" x14ac:dyDescent="0.15">
      <c r="C65561" s="24">
        <v>106.7</v>
      </c>
    </row>
    <row r="65562" spans="3:3" x14ac:dyDescent="0.15">
      <c r="C65562" s="27">
        <f>IF(C65559&gt;0,C65559,IF(C65558&gt;0,0.85*C65558,IF(C65561&gt;0,1.1*C65561,IF(C65560&gt;0,1.4*C65560,0.85/3*C65556))))</f>
        <v>117.37000000000002</v>
      </c>
    </row>
    <row r="65563" spans="3:3" x14ac:dyDescent="0.15">
      <c r="C65563" s="24">
        <v>0</v>
      </c>
    </row>
    <row r="65564" spans="3:3" x14ac:dyDescent="0.15">
      <c r="C65564" s="27">
        <f>IF(C65563&gt;0,C65563,C65562)</f>
        <v>117.37000000000002</v>
      </c>
    </row>
    <row r="65565" spans="3:3" x14ac:dyDescent="0.15">
      <c r="C65565" s="24">
        <v>1</v>
      </c>
    </row>
    <row r="65566" spans="3:3" x14ac:dyDescent="0.15">
      <c r="C65566" s="24">
        <v>2</v>
      </c>
    </row>
    <row r="65567" spans="3:3" x14ac:dyDescent="0.15">
      <c r="C65567" s="28" t="s">
        <v>374</v>
      </c>
    </row>
    <row r="65568" spans="3:3" x14ac:dyDescent="0.15">
      <c r="C65568" s="28" t="s">
        <v>375</v>
      </c>
    </row>
    <row r="65569" spans="3:3" x14ac:dyDescent="0.15">
      <c r="C65569" s="28" t="s">
        <v>2</v>
      </c>
    </row>
    <row r="65570" spans="3:3" x14ac:dyDescent="0.15">
      <c r="C65570" s="28" t="s">
        <v>376</v>
      </c>
    </row>
    <row r="65571" spans="3:3" x14ac:dyDescent="0.15">
      <c r="C65571" s="24">
        <v>0</v>
      </c>
    </row>
    <row r="65572" spans="3:3" x14ac:dyDescent="0.15">
      <c r="C65572" s="24">
        <v>0</v>
      </c>
    </row>
    <row r="65573" spans="3:3" x14ac:dyDescent="0.15">
      <c r="C65573" s="24">
        <v>0</v>
      </c>
    </row>
    <row r="65574" spans="3:3" x14ac:dyDescent="0.15">
      <c r="C65574" s="24">
        <v>0</v>
      </c>
    </row>
    <row r="65575" spans="3:3" x14ac:dyDescent="0.15">
      <c r="C65575" s="24">
        <v>0</v>
      </c>
    </row>
    <row r="65576" spans="3:3" x14ac:dyDescent="0.15">
      <c r="C65576" s="24">
        <v>0</v>
      </c>
    </row>
    <row r="65577" spans="3:3" x14ac:dyDescent="0.15">
      <c r="C65577" s="28">
        <v>0</v>
      </c>
    </row>
    <row r="65578" spans="3:3" x14ac:dyDescent="0.15">
      <c r="C65578" s="28">
        <v>0</v>
      </c>
    </row>
    <row r="65579" spans="3:3" x14ac:dyDescent="0.15">
      <c r="C65579" s="24">
        <v>0</v>
      </c>
    </row>
    <row r="65580" spans="3:3" x14ac:dyDescent="0.15">
      <c r="C65580" s="24">
        <v>0</v>
      </c>
    </row>
    <row r="65581" spans="3:3" x14ac:dyDescent="0.15">
      <c r="C65581" s="24">
        <v>46.2</v>
      </c>
    </row>
    <row r="65582" spans="3:3" x14ac:dyDescent="0.15">
      <c r="C65582" s="24">
        <v>40.42</v>
      </c>
    </row>
    <row r="65583" spans="3:3" x14ac:dyDescent="0.15">
      <c r="C65583" s="24">
        <v>0</v>
      </c>
    </row>
    <row r="65584" spans="3:3" x14ac:dyDescent="0.15">
      <c r="C65584" s="24">
        <v>0</v>
      </c>
    </row>
    <row r="65585" spans="3:3" x14ac:dyDescent="0.15">
      <c r="C65585" s="24">
        <v>46.2</v>
      </c>
    </row>
    <row r="65586" spans="3:3" x14ac:dyDescent="0.15">
      <c r="C65586" s="24">
        <v>0</v>
      </c>
    </row>
    <row r="65587" spans="3:3" x14ac:dyDescent="0.15">
      <c r="C65587" s="24">
        <v>13.52</v>
      </c>
    </row>
    <row r="65588" spans="3:3" x14ac:dyDescent="0.15">
      <c r="C65588" s="24">
        <v>0</v>
      </c>
    </row>
    <row r="65589" spans="3:3" x14ac:dyDescent="0.15">
      <c r="C65589" s="24">
        <v>2</v>
      </c>
    </row>
    <row r="65590" spans="3:3" x14ac:dyDescent="0.15">
      <c r="C65590" s="24">
        <v>0</v>
      </c>
    </row>
    <row r="65591" spans="3:3" x14ac:dyDescent="0.15">
      <c r="C65591" s="24">
        <v>0</v>
      </c>
    </row>
    <row r="65592" spans="3:3" x14ac:dyDescent="0.15">
      <c r="C65592" s="24">
        <v>8.1300000000000008</v>
      </c>
    </row>
    <row r="65593" spans="3:3" x14ac:dyDescent="0.15">
      <c r="C65593" s="24">
        <v>0</v>
      </c>
    </row>
    <row r="65594" spans="3:3" x14ac:dyDescent="0.15">
      <c r="C65594" s="24">
        <v>5.39</v>
      </c>
    </row>
    <row r="65595" spans="3:3" x14ac:dyDescent="0.15">
      <c r="C65595" s="28" t="s">
        <v>295</v>
      </c>
    </row>
    <row r="65596" spans="3:3" x14ac:dyDescent="0.15">
      <c r="C65596" s="29">
        <f>IF(OR(C$65568="C",C$65568="PI",C$65568="NI"),1.6,IF(C$65568="P",0.8,IF(C$65568="-",1.2,0)))</f>
        <v>1.2</v>
      </c>
    </row>
    <row r="65597" spans="3:3" x14ac:dyDescent="0.15">
      <c r="C65597" s="29">
        <f>IF(OR(C$65568="C",C$65568="PI",C$65568="NI"),15,IF(C$65568="P",7,IF(C$65568="-",5,0)))</f>
        <v>5</v>
      </c>
    </row>
    <row r="65598" spans="3:3" x14ac:dyDescent="0.15">
      <c r="C65598" s="29">
        <f>IF(OR(C$65568="C",C$65568="PI",C$65568="NI"),0,IF(C$65568="P",0.6,IF(C$65568="-",0,1.2)))</f>
        <v>0</v>
      </c>
    </row>
    <row r="65599" spans="3:3" x14ac:dyDescent="0.15">
      <c r="C65599" s="29">
        <f>IF(OR(C$65568="C",C$65568="PI",C$65568="NI"),0,IF(C$65568="P",3,IF(C$65568="-",0,5)))</f>
        <v>0</v>
      </c>
    </row>
    <row r="65600" spans="3:3" x14ac:dyDescent="0.15">
      <c r="C65600" s="29">
        <f>IF(LEFT(C$65568,1)="C",1,IF(LEFT(C$65568,1)="P",0.5,0))</f>
        <v>0</v>
      </c>
    </row>
    <row r="65601" spans="3:3" x14ac:dyDescent="0.15">
      <c r="C65601" s="29">
        <f>IF(LEFT(C$65569,1)="C",1,IF(LEFT(C$65569,1)="P",0.5,0))</f>
        <v>0</v>
      </c>
    </row>
    <row r="65602" spans="3:3" x14ac:dyDescent="0.15">
      <c r="C65602" s="29">
        <f>0.7*C65600+C65566+C65601</f>
        <v>2</v>
      </c>
    </row>
    <row r="65603" spans="3:3" x14ac:dyDescent="0.15">
      <c r="C65603" s="27">
        <f>IFERROR(C65564/C65602,0)</f>
        <v>58.685000000000009</v>
      </c>
    </row>
    <row r="65604" spans="3:3" x14ac:dyDescent="0.15">
      <c r="C65604" s="29">
        <f>IF(RIGHT(C$65568,1)="I",1,C65600)*0.7+C65566+IF(RIGHT(C$65569,1)="I",1,C65601)</f>
        <v>2</v>
      </c>
    </row>
    <row r="65605" spans="3:3" x14ac:dyDescent="0.15">
      <c r="C65605" s="27">
        <f>IF(ISNUMBER(#REF!),#REF!/2.5,1)</f>
        <v>1</v>
      </c>
    </row>
    <row r="65606" spans="3:3" x14ac:dyDescent="0.15">
      <c r="C65606" s="27">
        <f>IF(C65578="Simple",0.9,IF(C65578="Complex",1.3,1))</f>
        <v>1</v>
      </c>
    </row>
    <row r="65607" spans="3:3" x14ac:dyDescent="0.15">
      <c r="C65607" s="27">
        <f>IF(C65577="Simple",0.9,IF(C65577="Complex",1.2,1))</f>
        <v>1</v>
      </c>
    </row>
    <row r="65608" spans="3:3" x14ac:dyDescent="0.15">
      <c r="C65608" s="27">
        <f>C65605*C65607*(0.7*C65603+IF(C65570="B_N2",5,IF(C65570="B_N1",25,50)))</f>
        <v>46.079500000000003</v>
      </c>
    </row>
    <row r="65609" spans="3:3" x14ac:dyDescent="0.15">
      <c r="C65609" s="27">
        <f>ROUND(3/0.85,1)*C65605*C65564</f>
        <v>410.79500000000007</v>
      </c>
    </row>
    <row r="65610" spans="3:3" x14ac:dyDescent="0.15">
      <c r="C65610" s="27">
        <f>C$65606*(C$65596*C$65603+C$65597)</f>
        <v>75.422000000000011</v>
      </c>
    </row>
    <row r="65611" spans="3:3" x14ac:dyDescent="0.15">
      <c r="C65611" s="27">
        <f>(C$65598*C$65603+C$65599)</f>
        <v>0</v>
      </c>
    </row>
    <row r="65612" spans="3:3" x14ac:dyDescent="0.15">
      <c r="C65612" s="27">
        <f>C65604*C65608-C65613-C65617-C65618</f>
        <v>71.03240000000001</v>
      </c>
    </row>
    <row r="65613" spans="3:3" x14ac:dyDescent="0.15">
      <c r="C65613" s="27">
        <f>0.5*IF(RIGHT(C65569,1)="I",1,C65601)*C65608</f>
        <v>0</v>
      </c>
    </row>
    <row r="65614" spans="3:3" x14ac:dyDescent="0.15">
      <c r="C65614" s="30" t="str">
        <f>IF(C$65569="P","Unh","Soil")</f>
        <v>Soil</v>
      </c>
    </row>
    <row r="65615" spans="3:3" x14ac:dyDescent="0.15">
      <c r="C65615" s="27">
        <f>1.2*C65603+5</f>
        <v>75.422000000000011</v>
      </c>
    </row>
    <row r="65616" spans="3:3" x14ac:dyDescent="0.15">
      <c r="C65616" s="30" t="str">
        <f>IF(C$65569="-","Soil","Cellar")</f>
        <v>Cellar</v>
      </c>
    </row>
    <row r="65617" spans="3:3" x14ac:dyDescent="0.15">
      <c r="C65617" s="27">
        <f>(0.18*C$65564)-C65618</f>
        <v>18.452900000000003</v>
      </c>
    </row>
    <row r="65618" spans="3:3" x14ac:dyDescent="0.15">
      <c r="C65618" s="27">
        <f>0.01*C$65564+1.5</f>
        <v>2.6737000000000002</v>
      </c>
    </row>
    <row r="65619" spans="3:3" x14ac:dyDescent="0.15">
      <c r="C65619" s="27">
        <f>SUM(C65610:C65618)</f>
        <v>243.00300000000004</v>
      </c>
    </row>
    <row r="65620" spans="3:3" x14ac:dyDescent="0.15">
      <c r="C65620" s="27">
        <f>SUM(C65580:C65589)</f>
        <v>148.34</v>
      </c>
    </row>
    <row r="65621" spans="3:3" x14ac:dyDescent="0.15">
      <c r="C65621" s="30">
        <f>IFERROR(C65620/C65619,0)</f>
        <v>0.61044513853738425</v>
      </c>
    </row>
    <row r="65622" spans="3:3" x14ac:dyDescent="0.15">
      <c r="C65622" s="31">
        <v>0.8</v>
      </c>
    </row>
    <row r="65623" spans="3:3" x14ac:dyDescent="0.15">
      <c r="C65623" s="31">
        <v>1.25</v>
      </c>
    </row>
    <row r="65624" spans="3:3" x14ac:dyDescent="0.15">
      <c r="C65624" s="32">
        <f>IF(AND(C65621&gt;=C65622,C65621&lt;=C65623),1,0)</f>
        <v>0</v>
      </c>
    </row>
    <row r="65625" spans="3:3" x14ac:dyDescent="0.15">
      <c r="C65625" s="30">
        <f>IFERROR((C65585+C65586)/(C65615),0)</f>
        <v>0.61255336639176894</v>
      </c>
    </row>
    <row r="65626" spans="3:3" x14ac:dyDescent="0.15">
      <c r="C65626" s="31">
        <v>0.9</v>
      </c>
    </row>
    <row r="65627" spans="3:3" x14ac:dyDescent="0.15">
      <c r="C65627" s="31">
        <v>1.3</v>
      </c>
    </row>
    <row r="65628" spans="3:3" x14ac:dyDescent="0.15">
      <c r="C65628" s="32">
        <f>IF(AND(C65625&gt;=C65626,C65625&lt;=C65627),1,0)</f>
        <v>0</v>
      </c>
    </row>
    <row r="65629" spans="3:3" x14ac:dyDescent="0.15">
      <c r="C65629" s="33">
        <f>IF(C65600+C65601=0,1,0)</f>
        <v>1</v>
      </c>
    </row>
    <row r="65630" spans="3:3" x14ac:dyDescent="0.15">
      <c r="C65630" s="30">
        <f>IFERROR((C65587+C65588+C65589)/(C65617+C65618),0)</f>
        <v>0.73461891643709809</v>
      </c>
    </row>
    <row r="65631" spans="3:3" x14ac:dyDescent="0.15">
      <c r="C65631" s="31">
        <v>0.67</v>
      </c>
    </row>
    <row r="65632" spans="3:3" x14ac:dyDescent="0.15">
      <c r="C65632" s="31">
        <v>1.5</v>
      </c>
    </row>
    <row r="65633" spans="3:3" x14ac:dyDescent="0.15">
      <c r="C65633" s="34">
        <f>IF(AND(C65630&gt;=C65631,C65630&lt;=C65632),1,0)</f>
        <v>1</v>
      </c>
    </row>
    <row r="65634" spans="3:3" x14ac:dyDescent="0.15">
      <c r="C65634" s="34">
        <f>C65624*IF(C65629=1,C65628,1)*C65633</f>
        <v>0</v>
      </c>
    </row>
    <row r="65635" spans="3:3" x14ac:dyDescent="0.15">
      <c r="C65635" s="27">
        <f>IF(C$65595="Estimation",C65610,C65580)</f>
        <v>0</v>
      </c>
    </row>
    <row r="65636" spans="3:3" x14ac:dyDescent="0.15">
      <c r="C65636" s="27">
        <f>IF(C$65595="Estimation",C65611,C65581)</f>
        <v>46.2</v>
      </c>
    </row>
    <row r="65637" spans="3:3" x14ac:dyDescent="0.15">
      <c r="C65637" s="27">
        <f>IF(C$65595="Estimation",C65612,C65582)</f>
        <v>40.42</v>
      </c>
    </row>
    <row r="65638" spans="3:3" x14ac:dyDescent="0.15">
      <c r="C65638" s="27">
        <f>IF(C$65595="Estimation",IF(C65614="Soil",0,C65613),C65583)</f>
        <v>0</v>
      </c>
    </row>
    <row r="65639" spans="3:3" x14ac:dyDescent="0.15">
      <c r="C65639" s="27">
        <f>IF(C$65595="Estimation",C65613-C65638,C65584)</f>
        <v>0</v>
      </c>
    </row>
    <row r="65640" spans="3:3" x14ac:dyDescent="0.15">
      <c r="C65640" s="27">
        <f>IF(C$65595="Estimation",IF(C65616="Soil",0,C65615),C65585)</f>
        <v>46.2</v>
      </c>
    </row>
    <row r="65641" spans="3:3" x14ac:dyDescent="0.15">
      <c r="C65641" s="27">
        <f>IF(C$65595="Estimation",C65615-C65640,C65586)</f>
        <v>0</v>
      </c>
    </row>
    <row r="65642" spans="3:3" x14ac:dyDescent="0.15">
      <c r="C65642" s="27">
        <f>IF(C$65595="Estimation",C65617,C65587)</f>
        <v>13.52</v>
      </c>
    </row>
    <row r="65643" spans="3:3" x14ac:dyDescent="0.15">
      <c r="C65643" s="27">
        <f>IF(C$65595="Estimation",0,C65588)</f>
        <v>0</v>
      </c>
    </row>
    <row r="65644" spans="3:3" x14ac:dyDescent="0.15">
      <c r="C65644" s="27">
        <f>IF(C$65595="Estimation",C65618,C65589)</f>
        <v>2</v>
      </c>
    </row>
    <row r="65645" spans="3:3" x14ac:dyDescent="0.15">
      <c r="C65645" s="35">
        <f>IF(C$65595="Estimation",0,C65590)</f>
        <v>0</v>
      </c>
    </row>
    <row r="65646" spans="3:3" x14ac:dyDescent="0.15">
      <c r="C65646" s="35">
        <f>IF(C$65595="Estimation",0.5*SUM(C$65642:C$65643),C65591)</f>
        <v>0</v>
      </c>
    </row>
    <row r="65647" spans="3:3" x14ac:dyDescent="0.15">
      <c r="C65647" s="35">
        <f>IF(C$65595="Estimation",0,C65592)</f>
        <v>8.1300000000000008</v>
      </c>
    </row>
    <row r="65648" spans="3:3" x14ac:dyDescent="0.15">
      <c r="C65648" s="35">
        <f>IF(C$65595="Estimation",0.5*SUM(C$65642:C$65643),C65593)</f>
        <v>0</v>
      </c>
    </row>
    <row r="65649" spans="3:3" x14ac:dyDescent="0.15">
      <c r="C65649" s="35">
        <f>IF(C$65595="Estimation",0,C65594)</f>
        <v>5.39</v>
      </c>
    </row>
    <row r="65650" spans="3:3" x14ac:dyDescent="0.15">
      <c r="C65650" s="25" t="s">
        <v>288</v>
      </c>
    </row>
    <row r="65651" spans="3:3" x14ac:dyDescent="0.15">
      <c r="C65651" s="25">
        <v>0</v>
      </c>
    </row>
    <row r="65652" spans="3:3" x14ac:dyDescent="0.15">
      <c r="C65652" s="25" t="s">
        <v>288</v>
      </c>
    </row>
    <row r="65653" spans="3:3" x14ac:dyDescent="0.15">
      <c r="C65653" s="25" t="s">
        <v>377</v>
      </c>
    </row>
    <row r="65654" spans="3:3" x14ac:dyDescent="0.15">
      <c r="C65654" s="25" t="s">
        <v>300</v>
      </c>
    </row>
    <row r="65655" spans="3:3" x14ac:dyDescent="0.15">
      <c r="C65655" s="25" t="s">
        <v>302</v>
      </c>
    </row>
    <row r="65656" spans="3:3" x14ac:dyDescent="0.15">
      <c r="C65656" s="25" t="s">
        <v>302</v>
      </c>
    </row>
    <row r="65657" spans="3:3" x14ac:dyDescent="0.15">
      <c r="C65657" s="25" t="s">
        <v>302</v>
      </c>
    </row>
    <row r="65658" spans="3:3" x14ac:dyDescent="0.15">
      <c r="C65658" s="25" t="s">
        <v>301</v>
      </c>
    </row>
    <row r="65659" spans="3:3" x14ac:dyDescent="0.15">
      <c r="C65659" s="25" t="s">
        <v>301</v>
      </c>
    </row>
    <row r="65660" spans="3:3" x14ac:dyDescent="0.15">
      <c r="C65660" s="25" t="s">
        <v>292</v>
      </c>
    </row>
    <row r="65661" spans="3:3" x14ac:dyDescent="0.15">
      <c r="C65661" s="25" t="s">
        <v>292</v>
      </c>
    </row>
    <row r="65662" spans="3:3" x14ac:dyDescent="0.15">
      <c r="C65662" s="25" t="s">
        <v>291</v>
      </c>
    </row>
    <row r="65663" spans="3:3" x14ac:dyDescent="0.15">
      <c r="C65663" s="25" t="s">
        <v>298</v>
      </c>
    </row>
    <row r="65664" spans="3:3" x14ac:dyDescent="0.15">
      <c r="C65664" s="25" t="s">
        <v>299</v>
      </c>
    </row>
    <row r="65665" spans="3:3" x14ac:dyDescent="0.15">
      <c r="C65665" s="25" t="s">
        <v>298</v>
      </c>
    </row>
    <row r="65666" spans="3:3" x14ac:dyDescent="0.15">
      <c r="C65666" s="25" t="s">
        <v>297</v>
      </c>
    </row>
    <row r="65667" spans="3:3" x14ac:dyDescent="0.15">
      <c r="C65667" s="25" t="s">
        <v>296</v>
      </c>
    </row>
    <row r="65668" spans="3:3" x14ac:dyDescent="0.15">
      <c r="C65668" s="25" t="s">
        <v>297</v>
      </c>
    </row>
    <row r="65669" spans="3:3" x14ac:dyDescent="0.15">
      <c r="C65669" s="25" t="s">
        <v>296</v>
      </c>
    </row>
    <row r="65670" spans="3:3" x14ac:dyDescent="0.15">
      <c r="C65670" s="24">
        <v>0.1</v>
      </c>
    </row>
    <row r="65671" spans="3:3" x14ac:dyDescent="0.15">
      <c r="C65671" s="24">
        <v>0</v>
      </c>
    </row>
    <row r="65672" spans="3:3" x14ac:dyDescent="0.15">
      <c r="C65672" s="24">
        <v>0.2</v>
      </c>
    </row>
    <row r="65673" spans="3:3" x14ac:dyDescent="0.15">
      <c r="C65673" s="24">
        <v>0.6</v>
      </c>
    </row>
    <row r="65674" spans="3:3" x14ac:dyDescent="0.15">
      <c r="C65674" s="24">
        <v>0.6</v>
      </c>
    </row>
    <row r="65675" spans="3:3" x14ac:dyDescent="0.15">
      <c r="C65675" s="24">
        <v>1.2</v>
      </c>
    </row>
    <row r="65676" spans="3:3" x14ac:dyDescent="0.15">
      <c r="C65676" s="24">
        <v>1.2</v>
      </c>
    </row>
    <row r="65677" spans="3:3" x14ac:dyDescent="0.15">
      <c r="C65677" s="24">
        <v>1.2</v>
      </c>
    </row>
    <row r="65678" spans="3:3" x14ac:dyDescent="0.15">
      <c r="C65678" s="24">
        <v>1.6</v>
      </c>
    </row>
    <row r="65679" spans="3:3" x14ac:dyDescent="0.15">
      <c r="C65679" s="24">
        <v>1.6</v>
      </c>
    </row>
    <row r="65680" spans="3:3" x14ac:dyDescent="0.15">
      <c r="C65680" s="24">
        <v>2.8</v>
      </c>
    </row>
    <row r="65681" spans="3:3" x14ac:dyDescent="0.15">
      <c r="C65681" s="24">
        <v>2.8</v>
      </c>
    </row>
    <row r="65682" spans="3:3" x14ac:dyDescent="0.15">
      <c r="C65682" s="24">
        <v>3</v>
      </c>
    </row>
    <row r="65683" spans="3:3" x14ac:dyDescent="0.15">
      <c r="C65683" s="24">
        <v>0.75</v>
      </c>
    </row>
    <row r="65684" spans="3:3" x14ac:dyDescent="0.15">
      <c r="C65684" s="24">
        <v>0.75</v>
      </c>
    </row>
    <row r="65685" spans="3:3" x14ac:dyDescent="0.15">
      <c r="C65685" s="24">
        <v>0.05</v>
      </c>
    </row>
    <row r="65686" spans="3:3" x14ac:dyDescent="0.15">
      <c r="C65686" s="24">
        <v>0.05</v>
      </c>
    </row>
    <row r="65687" spans="3:3" x14ac:dyDescent="0.15">
      <c r="C65687" s="24">
        <v>0</v>
      </c>
    </row>
    <row r="65688" spans="3:3" x14ac:dyDescent="0.15">
      <c r="C65688" s="24">
        <v>0</v>
      </c>
    </row>
    <row r="65689" spans="3:3" x14ac:dyDescent="0.15">
      <c r="C65689" s="24">
        <v>0</v>
      </c>
    </row>
    <row r="65690" spans="3:3" x14ac:dyDescent="0.15">
      <c r="C65690" s="24">
        <v>0.01</v>
      </c>
    </row>
    <row r="65691" spans="3:3" x14ac:dyDescent="0.15">
      <c r="C65691" s="24">
        <v>0.01</v>
      </c>
    </row>
    <row r="65692" spans="3:3" x14ac:dyDescent="0.15">
      <c r="C65692" s="24">
        <v>0</v>
      </c>
    </row>
    <row r="65693" spans="3:3" x14ac:dyDescent="0.15">
      <c r="C65693" s="24">
        <v>0.3</v>
      </c>
    </row>
    <row r="65694" spans="3:3" x14ac:dyDescent="0.15">
      <c r="C65694" s="24">
        <v>0</v>
      </c>
    </row>
    <row r="65695" spans="3:3" x14ac:dyDescent="0.15">
      <c r="C65695" s="24">
        <v>0</v>
      </c>
    </row>
    <row r="65696" spans="3:3" x14ac:dyDescent="0.15">
      <c r="C65696" s="24">
        <v>0</v>
      </c>
    </row>
    <row r="65697" spans="3:3" x14ac:dyDescent="0.15">
      <c r="C65697" s="24">
        <v>0.3</v>
      </c>
    </row>
    <row r="65698" spans="3:3" x14ac:dyDescent="0.15">
      <c r="C65698" s="24">
        <v>0</v>
      </c>
    </row>
    <row r="65699" spans="3:3" x14ac:dyDescent="0.15">
      <c r="C65699" s="24">
        <v>0</v>
      </c>
    </row>
    <row r="65700" spans="3:3" x14ac:dyDescent="0.15">
      <c r="C65700" s="24">
        <v>1</v>
      </c>
    </row>
    <row r="65701" spans="3:3" x14ac:dyDescent="0.15">
      <c r="C65701" s="24">
        <v>1</v>
      </c>
    </row>
    <row r="65702" spans="3:3" x14ac:dyDescent="0.15">
      <c r="C65702" s="24">
        <v>0</v>
      </c>
    </row>
    <row r="65703" spans="3:3" x14ac:dyDescent="0.15">
      <c r="C65703" s="24">
        <v>0</v>
      </c>
    </row>
    <row r="65704" spans="3:3" x14ac:dyDescent="0.15">
      <c r="C65704" s="24">
        <v>0.5</v>
      </c>
    </row>
    <row r="65705" spans="3:3" x14ac:dyDescent="0.15">
      <c r="C65705" s="24">
        <v>0</v>
      </c>
    </row>
    <row r="65706" spans="3:3" x14ac:dyDescent="0.15">
      <c r="C65706" s="25">
        <v>0</v>
      </c>
    </row>
    <row r="65707" spans="3:3" x14ac:dyDescent="0.15">
      <c r="C65707" s="25">
        <v>0</v>
      </c>
    </row>
    <row r="65708" spans="3:3" x14ac:dyDescent="0.15">
      <c r="C65708" s="25">
        <v>0</v>
      </c>
    </row>
    <row r="65709" spans="3:3" x14ac:dyDescent="0.15">
      <c r="C65709" s="25">
        <v>0</v>
      </c>
    </row>
    <row r="65710" spans="3:3" x14ac:dyDescent="0.15">
      <c r="C65710" s="25">
        <v>0</v>
      </c>
    </row>
    <row r="65711" spans="3:3" x14ac:dyDescent="0.15">
      <c r="C65711" s="25">
        <v>0</v>
      </c>
    </row>
    <row r="65712" spans="3:3" x14ac:dyDescent="0.15">
      <c r="C65712" s="25">
        <v>0</v>
      </c>
    </row>
    <row r="65713" spans="3:3" x14ac:dyDescent="0.15">
      <c r="C65713" s="25">
        <v>0</v>
      </c>
    </row>
    <row r="65714" spans="3:3" x14ac:dyDescent="0.15">
      <c r="C65714" s="25">
        <v>0</v>
      </c>
    </row>
    <row r="65715" spans="3:3" x14ac:dyDescent="0.15">
      <c r="C65715" s="25">
        <v>0</v>
      </c>
    </row>
    <row r="65716" spans="3:3" x14ac:dyDescent="0.15">
      <c r="C65716" s="24">
        <v>0</v>
      </c>
    </row>
    <row r="65717" spans="3:3" x14ac:dyDescent="0.15">
      <c r="C65717" s="24">
        <v>0</v>
      </c>
    </row>
    <row r="65718" spans="3:3" x14ac:dyDescent="0.15">
      <c r="C65718" s="24">
        <v>0</v>
      </c>
    </row>
    <row r="65719" spans="3:3" x14ac:dyDescent="0.15">
      <c r="C65719" s="24">
        <v>0</v>
      </c>
    </row>
    <row r="65720" spans="3:3" x14ac:dyDescent="0.15">
      <c r="C65720" s="24">
        <v>0</v>
      </c>
    </row>
    <row r="65721" spans="3:3" x14ac:dyDescent="0.15">
      <c r="C65721" s="24">
        <v>0</v>
      </c>
    </row>
    <row r="65722" spans="3:3" x14ac:dyDescent="0.15">
      <c r="C65722" s="24">
        <v>0</v>
      </c>
    </row>
    <row r="65723" spans="3:3" x14ac:dyDescent="0.15">
      <c r="C65723" s="24">
        <v>0</v>
      </c>
    </row>
    <row r="65724" spans="3:3" x14ac:dyDescent="0.15">
      <c r="C65724" s="24">
        <v>0</v>
      </c>
    </row>
    <row r="65725" spans="3:3" x14ac:dyDescent="0.15">
      <c r="C65725" s="24">
        <v>0</v>
      </c>
    </row>
    <row r="65726" spans="3:3" x14ac:dyDescent="0.15">
      <c r="C65726" s="24">
        <v>0</v>
      </c>
    </row>
    <row r="65727" spans="3:3" x14ac:dyDescent="0.15">
      <c r="C65727" s="24">
        <v>0</v>
      </c>
    </row>
    <row r="65728" spans="3:3" x14ac:dyDescent="0.15">
      <c r="C65728" s="24">
        <v>0</v>
      </c>
    </row>
    <row r="65729" spans="3:3" x14ac:dyDescent="0.15">
      <c r="C65729" s="24">
        <v>0</v>
      </c>
    </row>
    <row r="65730" spans="3:3" x14ac:dyDescent="0.15">
      <c r="C65730" s="24">
        <v>0</v>
      </c>
    </row>
    <row r="65731" spans="3:3" x14ac:dyDescent="0.15">
      <c r="C65731" s="24">
        <v>0</v>
      </c>
    </row>
    <row r="65732" spans="3:3" x14ac:dyDescent="0.15">
      <c r="C65732" s="24">
        <v>0</v>
      </c>
    </row>
    <row r="65733" spans="3:3" x14ac:dyDescent="0.15">
      <c r="C65733" s="24">
        <v>0</v>
      </c>
    </row>
    <row r="65734" spans="3:3" x14ac:dyDescent="0.15">
      <c r="C65734" s="24">
        <v>0</v>
      </c>
    </row>
    <row r="65735" spans="3:3" x14ac:dyDescent="0.15">
      <c r="C65735" s="24">
        <v>0</v>
      </c>
    </row>
    <row r="65736" spans="3:3" x14ac:dyDescent="0.15">
      <c r="C65736" s="24">
        <v>0</v>
      </c>
    </row>
    <row r="65737" spans="3:3" x14ac:dyDescent="0.15">
      <c r="C65737" s="24">
        <v>0</v>
      </c>
    </row>
    <row r="65738" spans="3:3" x14ac:dyDescent="0.15">
      <c r="C65738" s="24">
        <v>0</v>
      </c>
    </row>
    <row r="65739" spans="3:3" x14ac:dyDescent="0.15">
      <c r="C65739" s="24">
        <v>0</v>
      </c>
    </row>
    <row r="65740" spans="3:3" x14ac:dyDescent="0.15">
      <c r="C65740" s="24">
        <v>0</v>
      </c>
    </row>
    <row r="65741" spans="3:3" x14ac:dyDescent="0.15">
      <c r="C65741" s="24">
        <v>0</v>
      </c>
    </row>
    <row r="65742" spans="3:3" x14ac:dyDescent="0.15">
      <c r="C65742" s="36">
        <f t="shared" ref="C65742:C65748" si="37">IF(C65735&lt;&gt;0,C65735,C65728)</f>
        <v>0</v>
      </c>
    </row>
    <row r="65743" spans="3:3" x14ac:dyDescent="0.15">
      <c r="C65743" s="36">
        <f t="shared" si="37"/>
        <v>0</v>
      </c>
    </row>
    <row r="65744" spans="3:3" x14ac:dyDescent="0.15">
      <c r="C65744" s="36">
        <f t="shared" si="37"/>
        <v>0</v>
      </c>
    </row>
    <row r="65745" spans="3:3" x14ac:dyDescent="0.15">
      <c r="C65745" s="36">
        <f t="shared" si="37"/>
        <v>0</v>
      </c>
    </row>
    <row r="65746" spans="3:3" x14ac:dyDescent="0.15">
      <c r="C65746" s="36">
        <f t="shared" si="37"/>
        <v>0</v>
      </c>
    </row>
    <row r="65747" spans="3:3" x14ac:dyDescent="0.15">
      <c r="C65747" s="36">
        <f t="shared" si="37"/>
        <v>0</v>
      </c>
    </row>
    <row r="65748" spans="3:3" x14ac:dyDescent="0.15">
      <c r="C65748" s="36">
        <f t="shared" si="37"/>
        <v>0</v>
      </c>
    </row>
    <row r="65749" spans="3:3" x14ac:dyDescent="0.15">
      <c r="C65749" s="36">
        <f t="shared" ref="C65749:C65755" si="38">IFERROR(IF(C65728&lt;&gt;0,C65742/C65728,1)*C65716,0)</f>
        <v>0</v>
      </c>
    </row>
    <row r="65750" spans="3:3" x14ac:dyDescent="0.15">
      <c r="C65750" s="36">
        <f t="shared" si="38"/>
        <v>0</v>
      </c>
    </row>
    <row r="65751" spans="3:3" x14ac:dyDescent="0.15">
      <c r="C65751" s="36">
        <f t="shared" si="38"/>
        <v>0</v>
      </c>
    </row>
    <row r="65752" spans="3:3" x14ac:dyDescent="0.15">
      <c r="C65752" s="36">
        <f t="shared" si="38"/>
        <v>0</v>
      </c>
    </row>
    <row r="65753" spans="3:3" x14ac:dyDescent="0.15">
      <c r="C65753" s="36">
        <f t="shared" si="38"/>
        <v>0</v>
      </c>
    </row>
    <row r="65754" spans="3:3" x14ac:dyDescent="0.15">
      <c r="C65754" s="36">
        <f t="shared" si="38"/>
        <v>0</v>
      </c>
    </row>
    <row r="65755" spans="3:3" x14ac:dyDescent="0.15">
      <c r="C65755" s="36">
        <f t="shared" si="38"/>
        <v>0</v>
      </c>
    </row>
    <row r="65756" spans="3:3" x14ac:dyDescent="0.15">
      <c r="C65756" s="37">
        <f>C65723</f>
        <v>0</v>
      </c>
    </row>
    <row r="65757" spans="3:3" x14ac:dyDescent="0.15">
      <c r="C65757" s="37">
        <f>C65724</f>
        <v>0</v>
      </c>
    </row>
    <row r="65758" spans="3:3" x14ac:dyDescent="0.15">
      <c r="C65758" s="37">
        <f>C65725</f>
        <v>0</v>
      </c>
    </row>
    <row r="65759" spans="3:3" x14ac:dyDescent="0.15">
      <c r="C65759" s="37">
        <f>C65726</f>
        <v>0</v>
      </c>
    </row>
    <row r="65760" spans="3:3" x14ac:dyDescent="0.15">
      <c r="C65760" s="37">
        <f>C65727</f>
        <v>0</v>
      </c>
    </row>
    <row r="65761" spans="3:3" x14ac:dyDescent="0.15">
      <c r="C65761" s="28">
        <v>0</v>
      </c>
    </row>
    <row r="65762" spans="3:3" x14ac:dyDescent="0.15">
      <c r="C65762" s="28">
        <v>0</v>
      </c>
    </row>
    <row r="65763" spans="3:3" x14ac:dyDescent="0.15">
      <c r="C65763" s="28">
        <v>0</v>
      </c>
    </row>
    <row r="65764" spans="3:3" x14ac:dyDescent="0.15">
      <c r="C65764" s="28">
        <v>0</v>
      </c>
    </row>
    <row r="65765" spans="3:3" x14ac:dyDescent="0.15">
      <c r="C65765" s="28">
        <v>0</v>
      </c>
    </row>
    <row r="65766" spans="3:3" x14ac:dyDescent="0.15">
      <c r="C65766" s="28">
        <v>0</v>
      </c>
    </row>
    <row r="65767" spans="3:3" x14ac:dyDescent="0.15">
      <c r="C65767" s="28">
        <v>0</v>
      </c>
    </row>
    <row r="65768" spans="3:3" x14ac:dyDescent="0.15">
      <c r="C65768" s="28">
        <v>0</v>
      </c>
    </row>
    <row r="65769" spans="3:3" x14ac:dyDescent="0.15">
      <c r="C65769" s="28">
        <v>0</v>
      </c>
    </row>
    <row r="65770" spans="3:3" x14ac:dyDescent="0.15">
      <c r="C65770" s="28">
        <v>0</v>
      </c>
    </row>
    <row r="65771" spans="3:3" x14ac:dyDescent="0.15">
      <c r="C65771" s="38">
        <v>1</v>
      </c>
    </row>
    <row r="65772" spans="3:3" x14ac:dyDescent="0.15">
      <c r="C65772" s="38">
        <v>1</v>
      </c>
    </row>
    <row r="65773" spans="3:3" x14ac:dyDescent="0.15">
      <c r="C65773" s="38">
        <v>1</v>
      </c>
    </row>
    <row r="65774" spans="3:3" x14ac:dyDescent="0.15">
      <c r="C65774" s="38">
        <v>1</v>
      </c>
    </row>
    <row r="65775" spans="3:3" x14ac:dyDescent="0.15">
      <c r="C65775" s="38">
        <v>1</v>
      </c>
    </row>
    <row r="65776" spans="3:3" x14ac:dyDescent="0.15">
      <c r="C65776" s="38">
        <v>1</v>
      </c>
    </row>
    <row r="65777" spans="3:3" x14ac:dyDescent="0.15">
      <c r="C65777" s="38">
        <v>1</v>
      </c>
    </row>
    <row r="65778" spans="3:3" x14ac:dyDescent="0.15">
      <c r="C65778" s="38">
        <v>1</v>
      </c>
    </row>
    <row r="65779" spans="3:3" x14ac:dyDescent="0.15">
      <c r="C65779" s="38">
        <v>1</v>
      </c>
    </row>
    <row r="65780" spans="3:3" x14ac:dyDescent="0.15">
      <c r="C65780" s="38">
        <v>1</v>
      </c>
    </row>
    <row r="65781" spans="3:3" x14ac:dyDescent="0.15">
      <c r="C65781" s="25" t="s">
        <v>104</v>
      </c>
    </row>
    <row r="65782" spans="3:3" x14ac:dyDescent="0.15">
      <c r="C65782" s="25" t="s">
        <v>294</v>
      </c>
    </row>
    <row r="65783" spans="3:3" x14ac:dyDescent="0.15">
      <c r="C65783" s="24">
        <v>216</v>
      </c>
    </row>
    <row r="65784" spans="3:3" x14ac:dyDescent="0.15">
      <c r="C65784" s="24">
        <v>12</v>
      </c>
    </row>
    <row r="65785" spans="3:3" x14ac:dyDescent="0.15">
      <c r="C65785" s="24">
        <v>4.5999999999999996</v>
      </c>
    </row>
    <row r="65786" spans="3:3" x14ac:dyDescent="0.15">
      <c r="C65786" s="24">
        <v>368</v>
      </c>
    </row>
    <row r="65787" spans="3:3" x14ac:dyDescent="0.15">
      <c r="C65787" s="24">
        <v>260</v>
      </c>
    </row>
    <row r="65788" spans="3:3" x14ac:dyDescent="0.15">
      <c r="C65788" s="24">
        <v>394</v>
      </c>
    </row>
    <row r="65789" spans="3:3" x14ac:dyDescent="0.15">
      <c r="C65789" s="24">
        <v>222</v>
      </c>
    </row>
    <row r="65790" spans="3:3" x14ac:dyDescent="0.15">
      <c r="C65790" s="24">
        <v>123</v>
      </c>
    </row>
    <row r="65791" spans="3:3" x14ac:dyDescent="0.15">
      <c r="C65791" s="25" t="s">
        <v>153</v>
      </c>
    </row>
    <row r="65792" spans="3:3" x14ac:dyDescent="0.15">
      <c r="C65792" s="24">
        <v>20</v>
      </c>
    </row>
    <row r="65793" spans="3:3" x14ac:dyDescent="0.15">
      <c r="C65793" s="24">
        <v>0.9</v>
      </c>
    </row>
    <row r="65794" spans="3:3" x14ac:dyDescent="0.15">
      <c r="C65794" s="24">
        <v>0.8</v>
      </c>
    </row>
    <row r="65795" spans="3:3" x14ac:dyDescent="0.15">
      <c r="C65795" s="24">
        <v>0.4</v>
      </c>
    </row>
    <row r="65796" spans="3:3" x14ac:dyDescent="0.15">
      <c r="C65796" s="24">
        <v>2.5</v>
      </c>
    </row>
    <row r="65797" spans="3:3" x14ac:dyDescent="0.15">
      <c r="C65797" s="24">
        <v>3</v>
      </c>
    </row>
    <row r="65798" spans="3:3" x14ac:dyDescent="0.15">
      <c r="C65798" s="24">
        <v>10</v>
      </c>
    </row>
    <row r="65799" spans="3:3" x14ac:dyDescent="0.15">
      <c r="C65799" s="31">
        <v>0.8</v>
      </c>
    </row>
    <row r="65800" spans="3:3" x14ac:dyDescent="0.15">
      <c r="C65800" s="31">
        <v>0.6</v>
      </c>
    </row>
    <row r="65801" spans="3:3" x14ac:dyDescent="0.15">
      <c r="C65801" s="31">
        <v>0.3</v>
      </c>
    </row>
    <row r="65802" spans="3:3" x14ac:dyDescent="0.15">
      <c r="C65802" s="31">
        <v>0.9</v>
      </c>
    </row>
    <row r="65803" spans="3:3" x14ac:dyDescent="0.15">
      <c r="C65803" s="24">
        <v>45</v>
      </c>
    </row>
    <row r="65804" spans="3:3" x14ac:dyDescent="0.15">
      <c r="C65804" s="39">
        <f t="shared" ref="C65804:C65810" si="39">IFERROR(IF(ISNUMBER(C65692),C65692,0)+IF(ISNUMBER(C65673),1/C65673-IF(AND(C65761="ReplaceInsulation",NOT(ISERROR(C65749))),C65685/0.04,0),0),0)</f>
        <v>1.6666666666666667</v>
      </c>
    </row>
    <row r="65805" spans="3:3" x14ac:dyDescent="0.15">
      <c r="C65805" s="39">
        <f t="shared" si="39"/>
        <v>1.9666666666666668</v>
      </c>
    </row>
    <row r="65806" spans="3:3" x14ac:dyDescent="0.15">
      <c r="C65806" s="39">
        <f t="shared" si="39"/>
        <v>0.83333333333333337</v>
      </c>
    </row>
    <row r="65807" spans="3:3" x14ac:dyDescent="0.15">
      <c r="C65807" s="39">
        <f t="shared" si="39"/>
        <v>0.83333333333333337</v>
      </c>
    </row>
    <row r="65808" spans="3:3" x14ac:dyDescent="0.15">
      <c r="C65808" s="39">
        <f t="shared" si="39"/>
        <v>0.83333333333333337</v>
      </c>
    </row>
    <row r="65809" spans="3:3" x14ac:dyDescent="0.15">
      <c r="C65809" s="39">
        <f t="shared" si="39"/>
        <v>0.92500000000000004</v>
      </c>
    </row>
    <row r="65810" spans="3:3" x14ac:dyDescent="0.15">
      <c r="C65810" s="39">
        <f t="shared" si="39"/>
        <v>0.625</v>
      </c>
    </row>
    <row r="65811" spans="3:3" x14ac:dyDescent="0.15">
      <c r="C65811" s="40">
        <f>IFERROR(IF(ISNUMBER(C65680),1/C65680,0),0)</f>
        <v>0.35714285714285715</v>
      </c>
    </row>
    <row r="65812" spans="3:3" x14ac:dyDescent="0.15">
      <c r="C65812" s="40">
        <f>IFERROR(IF(ISNUMBER(C65681),1/C65681,0),0)</f>
        <v>0.35714285714285715</v>
      </c>
    </row>
    <row r="65813" spans="3:3" x14ac:dyDescent="0.15">
      <c r="C65813" s="40">
        <f>IFERROR(IF(ISNUMBER(C65682),1/C65682,0),0)</f>
        <v>0.33333333333333331</v>
      </c>
    </row>
    <row r="65814" spans="3:3" x14ac:dyDescent="0.15">
      <c r="C65814" s="39">
        <f t="shared" ref="C65814:C65820" si="40">IFERROR(1/(IF(C65761="Replace",IF(ISNUMBER(C65692),C65692,0),C65804)+IF(ISNUMBER(C65749),C65749,0)),0)</f>
        <v>0.6</v>
      </c>
    </row>
    <row r="65815" spans="3:3" x14ac:dyDescent="0.15">
      <c r="C65815" s="39">
        <f t="shared" si="40"/>
        <v>0.50847457627118642</v>
      </c>
    </row>
    <row r="65816" spans="3:3" x14ac:dyDescent="0.15">
      <c r="C65816" s="39">
        <f t="shared" si="40"/>
        <v>1.2</v>
      </c>
    </row>
    <row r="65817" spans="3:3" x14ac:dyDescent="0.15">
      <c r="C65817" s="39">
        <f t="shared" si="40"/>
        <v>1.2</v>
      </c>
    </row>
    <row r="65818" spans="3:3" x14ac:dyDescent="0.15">
      <c r="C65818" s="39">
        <f t="shared" si="40"/>
        <v>1.2</v>
      </c>
    </row>
    <row r="65819" spans="3:3" x14ac:dyDescent="0.15">
      <c r="C65819" s="39">
        <f t="shared" si="40"/>
        <v>1.0810810810810809</v>
      </c>
    </row>
    <row r="65820" spans="3:3" x14ac:dyDescent="0.15">
      <c r="C65820" s="39">
        <f t="shared" si="40"/>
        <v>1.6</v>
      </c>
    </row>
    <row r="65821" spans="3:3" x14ac:dyDescent="0.15">
      <c r="C65821" s="41">
        <f>IFERROR(1/(IF(C65768="Replace",0,C65811)+IF(ISNUMBER(C65756),C65756,0)),0)</f>
        <v>2.8</v>
      </c>
    </row>
    <row r="65822" spans="3:3" x14ac:dyDescent="0.15">
      <c r="C65822" s="41">
        <f>IFERROR(1/(IF(C65769="Replace",0,C65812)+IF(ISNUMBER(C65757),C65757,0)),0)</f>
        <v>2.8</v>
      </c>
    </row>
    <row r="65823" spans="3:3" x14ac:dyDescent="0.15">
      <c r="C65823" s="41">
        <f>IFERROR(1/(IF(C65770="Replace",0,C65813)+IF(ISNUMBER(C65758),C65758,0)),0)</f>
        <v>3</v>
      </c>
    </row>
    <row r="65824" spans="3:3" x14ac:dyDescent="0.15">
      <c r="C65824" s="42">
        <f t="shared" ref="C65824:C65830" si="41">IF(C65673&gt;0,(1-C65771)*1/(1/C65673+C65692),0)+C65771*C65814</f>
        <v>0.6</v>
      </c>
    </row>
    <row r="65825" spans="3:3" x14ac:dyDescent="0.15">
      <c r="C65825" s="42">
        <f t="shared" si="41"/>
        <v>0.50847457627118642</v>
      </c>
    </row>
    <row r="65826" spans="3:3" x14ac:dyDescent="0.15">
      <c r="C65826" s="42">
        <f t="shared" si="41"/>
        <v>1.2</v>
      </c>
    </row>
    <row r="65827" spans="3:3" x14ac:dyDescent="0.15">
      <c r="C65827" s="42">
        <f t="shared" si="41"/>
        <v>1.2</v>
      </c>
    </row>
    <row r="65828" spans="3:3" x14ac:dyDescent="0.15">
      <c r="C65828" s="42">
        <f t="shared" si="41"/>
        <v>1.2</v>
      </c>
    </row>
    <row r="65829" spans="3:3" x14ac:dyDescent="0.15">
      <c r="C65829" s="42">
        <f t="shared" si="41"/>
        <v>1.0810810810810809</v>
      </c>
    </row>
    <row r="65830" spans="3:3" x14ac:dyDescent="0.15">
      <c r="C65830" s="42">
        <f t="shared" si="41"/>
        <v>1.6</v>
      </c>
    </row>
    <row r="65831" spans="3:3" x14ac:dyDescent="0.15">
      <c r="C65831" s="43">
        <f>(1-C65778)*C65680+C65778*C65821</f>
        <v>2.8</v>
      </c>
    </row>
    <row r="65832" spans="3:3" x14ac:dyDescent="0.15">
      <c r="C65832" s="43">
        <f>(1-C65779)*C65681+C65779*C65822</f>
        <v>2.8</v>
      </c>
    </row>
    <row r="65833" spans="3:3" x14ac:dyDescent="0.15">
      <c r="C65833" s="43">
        <f>(1-C65780)*C65682+C65780*C65823</f>
        <v>3</v>
      </c>
    </row>
    <row r="65834" spans="3:3" x14ac:dyDescent="0.15">
      <c r="C65834" s="39">
        <f>IFERROR((IF(C65749&gt;0,C65771*C65635,0)+IF(C65750&gt;0,C65772*C65636,0)+IF(C65751&gt;0,C65773*C65637,0)+IF(C65752&gt;0,C65774*C65638,0)+IF(C65753&gt;0,C65775*C65639,0)+IF(C65754&gt;0,C65776*C65640,0)+IF(C65755&gt;0,C65777*C65641,0)+IF(C65756&gt;0,C65778*C65642,0)+IF(C65757&gt;0,C65779*C65643,0)+IF(C65758&gt;0,C65780*C65644,0))/SUM(C65635:C65644),0)</f>
        <v>0</v>
      </c>
    </row>
    <row r="65835" spans="3:3" x14ac:dyDescent="0.15">
      <c r="C65835" s="30" t="str">
        <f>IF(OR(C65651="",C65650=C65651),C65650,IF(C65545="Variation",C65651,IF(C65834=0,C65650,IF(C65834=1,C65651,C65650&amp;"("&amp;TEXT(1-C65834,"##0%")&amp;")."&amp;C65651&amp;"("&amp;TEXT(C65834,"##0%")&amp;")"))))</f>
        <v>Medium</v>
      </c>
    </row>
    <row r="65836" spans="3:3" x14ac:dyDescent="0.15">
      <c r="C65836" s="39">
        <f>IFERROR(IF(C65651&lt;&gt;"",IF(C65545="Variation",C65671,(1-C65834)*C65670+C65834*C65671),C65670),0)</f>
        <v>0.1</v>
      </c>
    </row>
    <row r="65837" spans="3:3" x14ac:dyDescent="0.15">
      <c r="C65837" s="39">
        <f t="shared" ref="C65837:C65843" si="42">IF(ISERROR(C65824*C65635*C65699),0,C65824*C65635*C65699)</f>
        <v>0</v>
      </c>
    </row>
    <row r="65838" spans="3:3" x14ac:dyDescent="0.15">
      <c r="C65838" s="39">
        <f t="shared" si="42"/>
        <v>23.491525423728813</v>
      </c>
    </row>
    <row r="65839" spans="3:3" x14ac:dyDescent="0.15">
      <c r="C65839" s="39">
        <f t="shared" si="42"/>
        <v>48.503999999999998</v>
      </c>
    </row>
    <row r="65840" spans="3:3" x14ac:dyDescent="0.15">
      <c r="C65840" s="39">
        <f t="shared" si="42"/>
        <v>0</v>
      </c>
    </row>
    <row r="65841" spans="3:3" x14ac:dyDescent="0.15">
      <c r="C65841" s="39">
        <f t="shared" si="42"/>
        <v>0</v>
      </c>
    </row>
    <row r="65842" spans="3:3" x14ac:dyDescent="0.15">
      <c r="C65842" s="39">
        <f t="shared" si="42"/>
        <v>24.972972972972972</v>
      </c>
    </row>
    <row r="65843" spans="3:3" x14ac:dyDescent="0.15">
      <c r="C65843" s="39">
        <f t="shared" si="42"/>
        <v>0</v>
      </c>
    </row>
    <row r="65844" spans="3:3" x14ac:dyDescent="0.15">
      <c r="C65844" s="40">
        <f>IF(ISERROR(C65831*C65642*1),0,C65831*C65642*1)</f>
        <v>37.855999999999995</v>
      </c>
    </row>
    <row r="65845" spans="3:3" x14ac:dyDescent="0.15">
      <c r="C65845" s="40">
        <f>IF(ISERROR(C65832*C65643*1),0,C65832*C65643*1)</f>
        <v>0</v>
      </c>
    </row>
    <row r="65846" spans="3:3" x14ac:dyDescent="0.15">
      <c r="C65846" s="40">
        <f>IF(ISERROR(C65833*C65644*1),0,C65833*C65644*1)</f>
        <v>6</v>
      </c>
    </row>
    <row r="65847" spans="3:3" x14ac:dyDescent="0.15">
      <c r="C65847" s="39">
        <f>SUM(C65635:C65644)*C65836</f>
        <v>14.834000000000001</v>
      </c>
    </row>
    <row r="65848" spans="3:3" x14ac:dyDescent="0.15">
      <c r="C65848" s="39">
        <f>IFERROR(SUM(C65837:C65847)/C65564,0)</f>
        <v>1.3262204856155895</v>
      </c>
    </row>
    <row r="65849" spans="3:3" x14ac:dyDescent="0.15">
      <c r="C65849" s="39">
        <f>0.34*(C65795+C65672)*C65796</f>
        <v>0.51000000000000012</v>
      </c>
    </row>
    <row r="65850" spans="3:3" x14ac:dyDescent="0.15">
      <c r="C65850" s="44">
        <f>(C65792-C65785)*C65783</f>
        <v>3326.4</v>
      </c>
    </row>
    <row r="65851" spans="3:3" x14ac:dyDescent="0.15">
      <c r="C65851" s="39">
        <f>IF(C65848&lt;=1,C65793+(1-C65848)/0.5*(1-C65793),IF(C65848&gt;=4,C65794,C65793+(C65848-1)*(C65794-C65793)/(4-1)))</f>
        <v>0.88912598381281371</v>
      </c>
    </row>
    <row r="65852" spans="3:3" x14ac:dyDescent="0.15">
      <c r="C65852" s="44">
        <f>C65848*0.024*C65850*C65851</f>
        <v>94.13795245360761</v>
      </c>
    </row>
    <row r="65853" spans="3:3" x14ac:dyDescent="0.15">
      <c r="C65853" s="44">
        <f>C65849*0.024*C65850*C65851</f>
        <v>36.200885352072518</v>
      </c>
    </row>
    <row r="65854" spans="3:3" x14ac:dyDescent="0.15">
      <c r="C65854" s="44">
        <f>C65852+C65853</f>
        <v>130.33883780568013</v>
      </c>
    </row>
    <row r="65855" spans="3:3" x14ac:dyDescent="0.15">
      <c r="C65855" s="39">
        <f>IFERROR((IF(LEN(C65713)&gt;1,IF(ISERROR(C65759),0,C65759),IF(ISERROR(C65683),0,C65683))*C65642+IF(LEN(C65714)&gt;1,IF(ISERROR(C65760),0,C65760),IF(ISERROR(C65684),0,C65684))*C65643)/(C65642+C65643),0)</f>
        <v>0.75000000000000011</v>
      </c>
    </row>
    <row r="65856" spans="3:3" x14ac:dyDescent="0.15">
      <c r="C65856" s="45">
        <f>C65645*C65786*C65799*(1-C65801)*C65802*C65855</f>
        <v>0</v>
      </c>
    </row>
    <row r="65857" spans="3:3" x14ac:dyDescent="0.15">
      <c r="C65857" s="44">
        <f>C65646*C65787*C$65800*(1-C$65801)*C$65802*C$65855</f>
        <v>0</v>
      </c>
    </row>
    <row r="65858" spans="3:3" x14ac:dyDescent="0.15">
      <c r="C65858" s="44">
        <f>C65647*C65788*C$65800*(1-C$65801)*C$65802*C$65855</f>
        <v>908.11287000000016</v>
      </c>
    </row>
    <row r="65859" spans="3:3" x14ac:dyDescent="0.15">
      <c r="C65859" s="44">
        <f>C65648*C65789*C$65800*(1-C$65801)*C$65802*C$65855</f>
        <v>0</v>
      </c>
    </row>
    <row r="65860" spans="3:3" x14ac:dyDescent="0.15">
      <c r="C65860" s="44">
        <f>C65649*C65790*C$65800*(1-C$65801)*C$65802*C$65855</f>
        <v>187.95199499999998</v>
      </c>
    </row>
    <row r="65861" spans="3:3" x14ac:dyDescent="0.15">
      <c r="C65861" s="44">
        <f>IFERROR(SUM(C65856:C65860)/C65564,0)</f>
        <v>9.3385436227315317</v>
      </c>
    </row>
    <row r="65862" spans="3:3" x14ac:dyDescent="0.15">
      <c r="C65862" s="44">
        <f>C65797*0.024*C65783</f>
        <v>15.552000000000001</v>
      </c>
    </row>
    <row r="65863" spans="3:3" x14ac:dyDescent="0.15">
      <c r="C65863" s="44">
        <f>C65803/(C65848+C65849)</f>
        <v>24.506860887631277</v>
      </c>
    </row>
    <row r="65864" spans="3:3" x14ac:dyDescent="0.15">
      <c r="C65864" s="39">
        <f>0.8+C65863/30</f>
        <v>1.6168953629210425</v>
      </c>
    </row>
    <row r="65865" spans="3:3" x14ac:dyDescent="0.15">
      <c r="C65865" s="42">
        <f>IFERROR((C65861+C65862)/C65854,0)</f>
        <v>0.19096797272230098</v>
      </c>
    </row>
    <row r="65866" spans="3:3" x14ac:dyDescent="0.15">
      <c r="C65866" s="39">
        <f>(1-C65865^C65864)/(1-C65865^(C65864+1))</f>
        <v>0.94362386271828624</v>
      </c>
    </row>
    <row r="65867" spans="3:3" x14ac:dyDescent="0.15">
      <c r="C65867" s="46">
        <f>C65854-C65866*(C65861+C65862)</f>
        <v>106.8515268872402</v>
      </c>
    </row>
    <row r="65869" spans="3:3" x14ac:dyDescent="0.15">
      <c r="C65869" s="48">
        <v>106.8515268872402</v>
      </c>
    </row>
    <row r="81921" spans="3:3" x14ac:dyDescent="0.15">
      <c r="C81921" s="24" t="s">
        <v>370</v>
      </c>
    </row>
    <row r="81922" spans="3:3" x14ac:dyDescent="0.15">
      <c r="C81922" s="25">
        <v>0</v>
      </c>
    </row>
    <row r="81923" spans="3:3" x14ac:dyDescent="0.15">
      <c r="C81923" s="25">
        <v>0</v>
      </c>
    </row>
    <row r="81924" spans="3:3" x14ac:dyDescent="0.15">
      <c r="C81924" s="26">
        <v>40428</v>
      </c>
    </row>
    <row r="81925" spans="3:3" x14ac:dyDescent="0.15">
      <c r="C81925" s="26">
        <v>0</v>
      </c>
    </row>
    <row r="81926" spans="3:3" x14ac:dyDescent="0.15">
      <c r="C81926" s="25" t="s">
        <v>152</v>
      </c>
    </row>
    <row r="81927" spans="3:3" x14ac:dyDescent="0.15">
      <c r="C81927" s="25" t="s">
        <v>15</v>
      </c>
    </row>
    <row r="81928" spans="3:3" x14ac:dyDescent="0.15">
      <c r="C81928" s="25">
        <v>1</v>
      </c>
    </row>
    <row r="81929" spans="3:3" x14ac:dyDescent="0.15">
      <c r="C81929" s="25" t="s">
        <v>208</v>
      </c>
    </row>
    <row r="81930" spans="3:3" x14ac:dyDescent="0.15">
      <c r="C81930" s="25" t="s">
        <v>371</v>
      </c>
    </row>
    <row r="81931" spans="3:3" x14ac:dyDescent="0.15">
      <c r="C81931" s="25">
        <v>0</v>
      </c>
    </row>
    <row r="81932" spans="3:3" x14ac:dyDescent="0.15">
      <c r="C81932" s="25">
        <v>0</v>
      </c>
    </row>
    <row r="81933" spans="3:3" x14ac:dyDescent="0.15">
      <c r="C81933" s="25" t="s">
        <v>372</v>
      </c>
    </row>
    <row r="81934" spans="3:3" x14ac:dyDescent="0.15">
      <c r="C81934" s="25" t="s">
        <v>360</v>
      </c>
    </row>
    <row r="81935" spans="3:3" x14ac:dyDescent="0.15">
      <c r="C81935" s="25" t="s">
        <v>373</v>
      </c>
    </row>
    <row r="81936" spans="3:3" x14ac:dyDescent="0.15">
      <c r="C81936" s="25" t="s">
        <v>105</v>
      </c>
    </row>
    <row r="81937" spans="3:3" x14ac:dyDescent="0.15">
      <c r="C81937" s="25">
        <v>1958</v>
      </c>
    </row>
    <row r="81938" spans="3:3" x14ac:dyDescent="0.15">
      <c r="C81938" s="25">
        <v>1968</v>
      </c>
    </row>
    <row r="81939" spans="3:3" x14ac:dyDescent="0.15">
      <c r="C81939" s="25" t="s">
        <v>289</v>
      </c>
    </row>
    <row r="81940" spans="3:3" x14ac:dyDescent="0.15">
      <c r="C81940" s="24">
        <v>374.2</v>
      </c>
    </row>
    <row r="81941" spans="3:3" x14ac:dyDescent="0.15">
      <c r="C81941" s="24">
        <v>119.744</v>
      </c>
    </row>
    <row r="81942" spans="3:3" x14ac:dyDescent="0.15">
      <c r="C81942" s="24">
        <v>0</v>
      </c>
    </row>
    <row r="81943" spans="3:3" x14ac:dyDescent="0.15">
      <c r="C81943" s="24">
        <v>0</v>
      </c>
    </row>
    <row r="81944" spans="3:3" x14ac:dyDescent="0.15">
      <c r="C81944" s="24">
        <v>0</v>
      </c>
    </row>
    <row r="81945" spans="3:3" x14ac:dyDescent="0.15">
      <c r="C81945" s="24">
        <v>106.7</v>
      </c>
    </row>
    <row r="81946" spans="3:3" x14ac:dyDescent="0.15">
      <c r="C81946" s="27">
        <f>IF(C81943&gt;0,C81943,IF(C81942&gt;0,0.85*C81942,IF(C81945&gt;0,1.1*C81945,IF(C81944&gt;0,1.4*C81944,0.85/3*C81940))))</f>
        <v>117.37000000000002</v>
      </c>
    </row>
    <row r="81947" spans="3:3" x14ac:dyDescent="0.15">
      <c r="C81947" s="24">
        <v>0</v>
      </c>
    </row>
    <row r="81948" spans="3:3" x14ac:dyDescent="0.15">
      <c r="C81948" s="27">
        <f>IF(C81947&gt;0,C81947,C81946)</f>
        <v>117.37000000000002</v>
      </c>
    </row>
    <row r="81949" spans="3:3" x14ac:dyDescent="0.15">
      <c r="C81949" s="24">
        <v>1</v>
      </c>
    </row>
    <row r="81950" spans="3:3" x14ac:dyDescent="0.15">
      <c r="C81950" s="24">
        <v>2</v>
      </c>
    </row>
    <row r="81951" spans="3:3" x14ac:dyDescent="0.15">
      <c r="C81951" s="28" t="s">
        <v>374</v>
      </c>
    </row>
    <row r="81952" spans="3:3" x14ac:dyDescent="0.15">
      <c r="C81952" s="28" t="s">
        <v>375</v>
      </c>
    </row>
    <row r="81953" spans="3:3" x14ac:dyDescent="0.15">
      <c r="C81953" s="28" t="s">
        <v>2</v>
      </c>
    </row>
    <row r="81954" spans="3:3" x14ac:dyDescent="0.15">
      <c r="C81954" s="28" t="s">
        <v>376</v>
      </c>
    </row>
    <row r="81955" spans="3:3" x14ac:dyDescent="0.15">
      <c r="C81955" s="24">
        <v>0</v>
      </c>
    </row>
    <row r="81956" spans="3:3" x14ac:dyDescent="0.15">
      <c r="C81956" s="24">
        <v>0</v>
      </c>
    </row>
    <row r="81957" spans="3:3" x14ac:dyDescent="0.15">
      <c r="C81957" s="24">
        <v>0</v>
      </c>
    </row>
    <row r="81958" spans="3:3" x14ac:dyDescent="0.15">
      <c r="C81958" s="24">
        <v>0</v>
      </c>
    </row>
    <row r="81959" spans="3:3" x14ac:dyDescent="0.15">
      <c r="C81959" s="24">
        <v>0</v>
      </c>
    </row>
    <row r="81960" spans="3:3" x14ac:dyDescent="0.15">
      <c r="C81960" s="24">
        <v>0</v>
      </c>
    </row>
    <row r="81961" spans="3:3" x14ac:dyDescent="0.15">
      <c r="C81961" s="28">
        <v>0</v>
      </c>
    </row>
    <row r="81962" spans="3:3" x14ac:dyDescent="0.15">
      <c r="C81962" s="28">
        <v>0</v>
      </c>
    </row>
    <row r="81963" spans="3:3" x14ac:dyDescent="0.15">
      <c r="C81963" s="24">
        <v>0</v>
      </c>
    </row>
    <row r="81964" spans="3:3" x14ac:dyDescent="0.15">
      <c r="C81964" s="24">
        <v>0</v>
      </c>
    </row>
    <row r="81965" spans="3:3" x14ac:dyDescent="0.15">
      <c r="C81965" s="24">
        <v>46.2</v>
      </c>
    </row>
    <row r="81966" spans="3:3" x14ac:dyDescent="0.15">
      <c r="C81966" s="24">
        <v>40.42</v>
      </c>
    </row>
    <row r="81967" spans="3:3" x14ac:dyDescent="0.15">
      <c r="C81967" s="24">
        <v>0</v>
      </c>
    </row>
    <row r="81968" spans="3:3" x14ac:dyDescent="0.15">
      <c r="C81968" s="24">
        <v>0</v>
      </c>
    </row>
    <row r="81969" spans="3:3" x14ac:dyDescent="0.15">
      <c r="C81969" s="24">
        <v>46.2</v>
      </c>
    </row>
    <row r="81970" spans="3:3" x14ac:dyDescent="0.15">
      <c r="C81970" s="24">
        <v>0</v>
      </c>
    </row>
    <row r="81971" spans="3:3" x14ac:dyDescent="0.15">
      <c r="C81971" s="24">
        <v>13.52</v>
      </c>
    </row>
    <row r="81972" spans="3:3" x14ac:dyDescent="0.15">
      <c r="C81972" s="24">
        <v>0</v>
      </c>
    </row>
    <row r="81973" spans="3:3" x14ac:dyDescent="0.15">
      <c r="C81973" s="24">
        <v>2</v>
      </c>
    </row>
    <row r="81974" spans="3:3" x14ac:dyDescent="0.15">
      <c r="C81974" s="24">
        <v>0</v>
      </c>
    </row>
    <row r="81975" spans="3:3" x14ac:dyDescent="0.15">
      <c r="C81975" s="24">
        <v>0</v>
      </c>
    </row>
    <row r="81976" spans="3:3" x14ac:dyDescent="0.15">
      <c r="C81976" s="24">
        <v>8.1300000000000008</v>
      </c>
    </row>
    <row r="81977" spans="3:3" x14ac:dyDescent="0.15">
      <c r="C81977" s="24">
        <v>0</v>
      </c>
    </row>
    <row r="81978" spans="3:3" x14ac:dyDescent="0.15">
      <c r="C81978" s="24">
        <v>5.39</v>
      </c>
    </row>
    <row r="81979" spans="3:3" x14ac:dyDescent="0.15">
      <c r="C81979" s="28" t="s">
        <v>295</v>
      </c>
    </row>
    <row r="81980" spans="3:3" x14ac:dyDescent="0.15">
      <c r="C81980" s="29">
        <f>IF(OR(C$81952="C",C$81952="PI",C$81952="NI"),1.6,IF(C$81952="P",0.8,IF(C$81952="-",1.2,0)))</f>
        <v>1.2</v>
      </c>
    </row>
    <row r="81981" spans="3:3" x14ac:dyDescent="0.15">
      <c r="C81981" s="29">
        <f>IF(OR(C$81952="C",C$81952="PI",C$81952="NI"),15,IF(C$81952="P",7,IF(C$81952="-",5,0)))</f>
        <v>5</v>
      </c>
    </row>
    <row r="81982" spans="3:3" x14ac:dyDescent="0.15">
      <c r="C81982" s="29">
        <f>IF(OR(C$81952="C",C$81952="PI",C$81952="NI"),0,IF(C$81952="P",0.6,IF(C$81952="-",0,1.2)))</f>
        <v>0</v>
      </c>
    </row>
    <row r="81983" spans="3:3" x14ac:dyDescent="0.15">
      <c r="C81983" s="29">
        <f>IF(OR(C$81952="C",C$81952="PI",C$81952="NI"),0,IF(C$81952="P",3,IF(C$81952="-",0,5)))</f>
        <v>0</v>
      </c>
    </row>
    <row r="81984" spans="3:3" x14ac:dyDescent="0.15">
      <c r="C81984" s="29">
        <f>IF(LEFT(C$81952,1)="C",1,IF(LEFT(C$81952,1)="P",0.5,0))</f>
        <v>0</v>
      </c>
    </row>
    <row r="81985" spans="3:3" x14ac:dyDescent="0.15">
      <c r="C81985" s="29">
        <f>IF(LEFT(C$81953,1)="C",1,IF(LEFT(C$81953,1)="P",0.5,0))</f>
        <v>0</v>
      </c>
    </row>
    <row r="81986" spans="3:3" x14ac:dyDescent="0.15">
      <c r="C81986" s="29">
        <f>0.7*C81984+C81950+C81985</f>
        <v>2</v>
      </c>
    </row>
    <row r="81987" spans="3:3" x14ac:dyDescent="0.15">
      <c r="C81987" s="27">
        <f>IFERROR(C81948/C81986,0)</f>
        <v>58.685000000000009</v>
      </c>
    </row>
    <row r="81988" spans="3:3" x14ac:dyDescent="0.15">
      <c r="C81988" s="29">
        <f>IF(RIGHT(C$81952,1)="I",1,C81984)*0.7+C81950+IF(RIGHT(C$81953,1)="I",1,C81985)</f>
        <v>2</v>
      </c>
    </row>
    <row r="81989" spans="3:3" x14ac:dyDescent="0.15">
      <c r="C81989" s="27">
        <f>IF(ISNUMBER(#REF!),#REF!/2.5,1)</f>
        <v>1</v>
      </c>
    </row>
    <row r="81990" spans="3:3" x14ac:dyDescent="0.15">
      <c r="C81990" s="27">
        <f>IF(C81962="Simple",0.9,IF(C81962="Complex",1.3,1))</f>
        <v>1</v>
      </c>
    </row>
    <row r="81991" spans="3:3" x14ac:dyDescent="0.15">
      <c r="C81991" s="27">
        <f>IF(C81961="Simple",0.9,IF(C81961="Complex",1.2,1))</f>
        <v>1</v>
      </c>
    </row>
    <row r="81992" spans="3:3" x14ac:dyDescent="0.15">
      <c r="C81992" s="27">
        <f>C81989*C81991*(0.7*C81987+IF(C81954="B_N2",5,IF(C81954="B_N1",25,50)))</f>
        <v>46.079500000000003</v>
      </c>
    </row>
    <row r="81993" spans="3:3" x14ac:dyDescent="0.15">
      <c r="C81993" s="27">
        <f>ROUND(3/0.85,1)*C81989*C81948</f>
        <v>410.79500000000007</v>
      </c>
    </row>
    <row r="81994" spans="3:3" x14ac:dyDescent="0.15">
      <c r="C81994" s="27">
        <f>C$81990*(C$81980*C$81987+C$81981)</f>
        <v>75.422000000000011</v>
      </c>
    </row>
    <row r="81995" spans="3:3" x14ac:dyDescent="0.15">
      <c r="C81995" s="27">
        <f>(C$81982*C$81987+C$81983)</f>
        <v>0</v>
      </c>
    </row>
    <row r="81996" spans="3:3" x14ac:dyDescent="0.15">
      <c r="C81996" s="27">
        <f>C81988*C81992-C81997-C82001-C82002</f>
        <v>71.03240000000001</v>
      </c>
    </row>
    <row r="81997" spans="3:3" x14ac:dyDescent="0.15">
      <c r="C81997" s="27">
        <f>0.5*IF(RIGHT(C81953,1)="I",1,C81985)*C81992</f>
        <v>0</v>
      </c>
    </row>
    <row r="81998" spans="3:3" x14ac:dyDescent="0.15">
      <c r="C81998" s="30" t="str">
        <f>IF(C$81953="P","Unh","Soil")</f>
        <v>Soil</v>
      </c>
    </row>
    <row r="81999" spans="3:3" x14ac:dyDescent="0.15">
      <c r="C81999" s="27">
        <f>1.2*C81987+5</f>
        <v>75.422000000000011</v>
      </c>
    </row>
    <row r="82000" spans="3:3" x14ac:dyDescent="0.15">
      <c r="C82000" s="30" t="str">
        <f>IF(C$81953="-","Soil","Cellar")</f>
        <v>Cellar</v>
      </c>
    </row>
    <row r="82001" spans="3:3" x14ac:dyDescent="0.15">
      <c r="C82001" s="27">
        <f>(0.18*C$81948)-C82002</f>
        <v>18.452900000000003</v>
      </c>
    </row>
    <row r="82002" spans="3:3" x14ac:dyDescent="0.15">
      <c r="C82002" s="27">
        <f>0.01*C$81948+1.5</f>
        <v>2.6737000000000002</v>
      </c>
    </row>
    <row r="82003" spans="3:3" x14ac:dyDescent="0.15">
      <c r="C82003" s="27">
        <f>SUM(C81994:C82002)</f>
        <v>243.00300000000004</v>
      </c>
    </row>
    <row r="82004" spans="3:3" x14ac:dyDescent="0.15">
      <c r="C82004" s="27">
        <f>SUM(C81964:C81973)</f>
        <v>148.34</v>
      </c>
    </row>
    <row r="82005" spans="3:3" x14ac:dyDescent="0.15">
      <c r="C82005" s="30">
        <f>IFERROR(C82004/C82003,0)</f>
        <v>0.61044513853738425</v>
      </c>
    </row>
    <row r="82006" spans="3:3" x14ac:dyDescent="0.15">
      <c r="C82006" s="31">
        <v>0.8</v>
      </c>
    </row>
    <row r="82007" spans="3:3" x14ac:dyDescent="0.15">
      <c r="C82007" s="31">
        <v>1.25</v>
      </c>
    </row>
    <row r="82008" spans="3:3" x14ac:dyDescent="0.15">
      <c r="C82008" s="32">
        <f>IF(AND(C82005&gt;=C82006,C82005&lt;=C82007),1,0)</f>
        <v>0</v>
      </c>
    </row>
    <row r="82009" spans="3:3" x14ac:dyDescent="0.15">
      <c r="C82009" s="30">
        <f>IFERROR((C81969+C81970)/(C81999),0)</f>
        <v>0.61255336639176894</v>
      </c>
    </row>
    <row r="82010" spans="3:3" x14ac:dyDescent="0.15">
      <c r="C82010" s="31">
        <v>0.9</v>
      </c>
    </row>
    <row r="82011" spans="3:3" x14ac:dyDescent="0.15">
      <c r="C82011" s="31">
        <v>1.3</v>
      </c>
    </row>
    <row r="82012" spans="3:3" x14ac:dyDescent="0.15">
      <c r="C82012" s="32">
        <f>IF(AND(C82009&gt;=C82010,C82009&lt;=C82011),1,0)</f>
        <v>0</v>
      </c>
    </row>
    <row r="82013" spans="3:3" x14ac:dyDescent="0.15">
      <c r="C82013" s="33">
        <f>IF(C81984+C81985=0,1,0)</f>
        <v>1</v>
      </c>
    </row>
    <row r="82014" spans="3:3" x14ac:dyDescent="0.15">
      <c r="C82014" s="30">
        <f>IFERROR((C81971+C81972+C81973)/(C82001+C82002),0)</f>
        <v>0.73461891643709809</v>
      </c>
    </row>
    <row r="82015" spans="3:3" x14ac:dyDescent="0.15">
      <c r="C82015" s="31">
        <v>0.67</v>
      </c>
    </row>
    <row r="82016" spans="3:3" x14ac:dyDescent="0.15">
      <c r="C82016" s="31">
        <v>1.5</v>
      </c>
    </row>
    <row r="82017" spans="3:3" x14ac:dyDescent="0.15">
      <c r="C82017" s="34">
        <f>IF(AND(C82014&gt;=C82015,C82014&lt;=C82016),1,0)</f>
        <v>1</v>
      </c>
    </row>
    <row r="82018" spans="3:3" x14ac:dyDescent="0.15">
      <c r="C82018" s="34">
        <f>C82008*IF(C82013=1,C82012,1)*C82017</f>
        <v>0</v>
      </c>
    </row>
    <row r="82019" spans="3:3" x14ac:dyDescent="0.15">
      <c r="C82019" s="27">
        <f>IF(C$81979="Estimation",C81994,C81964)</f>
        <v>0</v>
      </c>
    </row>
    <row r="82020" spans="3:3" x14ac:dyDescent="0.15">
      <c r="C82020" s="27">
        <f>IF(C$81979="Estimation",C81995,C81965)</f>
        <v>46.2</v>
      </c>
    </row>
    <row r="82021" spans="3:3" x14ac:dyDescent="0.15">
      <c r="C82021" s="27">
        <f>IF(C$81979="Estimation",C81996,C81966)</f>
        <v>40.42</v>
      </c>
    </row>
    <row r="82022" spans="3:3" x14ac:dyDescent="0.15">
      <c r="C82022" s="27">
        <f>IF(C$81979="Estimation",IF(C81998="Soil",0,C81997),C81967)</f>
        <v>0</v>
      </c>
    </row>
    <row r="82023" spans="3:3" x14ac:dyDescent="0.15">
      <c r="C82023" s="27">
        <f>IF(C$81979="Estimation",C81997-C82022,C81968)</f>
        <v>0</v>
      </c>
    </row>
    <row r="82024" spans="3:3" x14ac:dyDescent="0.15">
      <c r="C82024" s="27">
        <f>IF(C$81979="Estimation",IF(C82000="Soil",0,C81999),C81969)</f>
        <v>46.2</v>
      </c>
    </row>
    <row r="82025" spans="3:3" x14ac:dyDescent="0.15">
      <c r="C82025" s="27">
        <f>IF(C$81979="Estimation",C81999-C82024,C81970)</f>
        <v>0</v>
      </c>
    </row>
    <row r="82026" spans="3:3" x14ac:dyDescent="0.15">
      <c r="C82026" s="27">
        <f>IF(C$81979="Estimation",C82001,C81971)</f>
        <v>13.52</v>
      </c>
    </row>
    <row r="82027" spans="3:3" x14ac:dyDescent="0.15">
      <c r="C82027" s="27">
        <f>IF(C$81979="Estimation",0,C81972)</f>
        <v>0</v>
      </c>
    </row>
    <row r="82028" spans="3:3" x14ac:dyDescent="0.15">
      <c r="C82028" s="27">
        <f>IF(C$81979="Estimation",C82002,C81973)</f>
        <v>2</v>
      </c>
    </row>
    <row r="82029" spans="3:3" x14ac:dyDescent="0.15">
      <c r="C82029" s="35">
        <f>IF(C$81979="Estimation",0,C81974)</f>
        <v>0</v>
      </c>
    </row>
    <row r="82030" spans="3:3" x14ac:dyDescent="0.15">
      <c r="C82030" s="35">
        <f>IF(C$81979="Estimation",0.5*SUM(C$82026:C$82027),C81975)</f>
        <v>0</v>
      </c>
    </row>
    <row r="82031" spans="3:3" x14ac:dyDescent="0.15">
      <c r="C82031" s="35">
        <f>IF(C$81979="Estimation",0,C81976)</f>
        <v>8.1300000000000008</v>
      </c>
    </row>
    <row r="82032" spans="3:3" x14ac:dyDescent="0.15">
      <c r="C82032" s="35">
        <f>IF(C$81979="Estimation",0.5*SUM(C$82026:C$82027),C81977)</f>
        <v>0</v>
      </c>
    </row>
    <row r="82033" spans="3:3" x14ac:dyDescent="0.15">
      <c r="C82033" s="35">
        <f>IF(C$81979="Estimation",0,C81978)</f>
        <v>5.39</v>
      </c>
    </row>
    <row r="82034" spans="3:3" x14ac:dyDescent="0.15">
      <c r="C82034" s="25" t="s">
        <v>288</v>
      </c>
    </row>
    <row r="82035" spans="3:3" x14ac:dyDescent="0.15">
      <c r="C82035" s="25">
        <v>0</v>
      </c>
    </row>
    <row r="82036" spans="3:3" x14ac:dyDescent="0.15">
      <c r="C82036" s="25" t="s">
        <v>288</v>
      </c>
    </row>
    <row r="82037" spans="3:3" x14ac:dyDescent="0.15">
      <c r="C82037" s="25" t="s">
        <v>377</v>
      </c>
    </row>
    <row r="82038" spans="3:3" x14ac:dyDescent="0.15">
      <c r="C82038" s="25" t="s">
        <v>300</v>
      </c>
    </row>
    <row r="82039" spans="3:3" x14ac:dyDescent="0.15">
      <c r="C82039" s="25" t="s">
        <v>302</v>
      </c>
    </row>
    <row r="82040" spans="3:3" x14ac:dyDescent="0.15">
      <c r="C82040" s="25" t="s">
        <v>302</v>
      </c>
    </row>
    <row r="82041" spans="3:3" x14ac:dyDescent="0.15">
      <c r="C82041" s="25" t="s">
        <v>302</v>
      </c>
    </row>
    <row r="82042" spans="3:3" x14ac:dyDescent="0.15">
      <c r="C82042" s="25" t="s">
        <v>301</v>
      </c>
    </row>
    <row r="82043" spans="3:3" x14ac:dyDescent="0.15">
      <c r="C82043" s="25" t="s">
        <v>301</v>
      </c>
    </row>
    <row r="82044" spans="3:3" x14ac:dyDescent="0.15">
      <c r="C82044" s="25" t="s">
        <v>292</v>
      </c>
    </row>
    <row r="82045" spans="3:3" x14ac:dyDescent="0.15">
      <c r="C82045" s="25" t="s">
        <v>292</v>
      </c>
    </row>
    <row r="82046" spans="3:3" x14ac:dyDescent="0.15">
      <c r="C82046" s="25" t="s">
        <v>291</v>
      </c>
    </row>
    <row r="82047" spans="3:3" x14ac:dyDescent="0.15">
      <c r="C82047" s="25" t="s">
        <v>298</v>
      </c>
    </row>
    <row r="82048" spans="3:3" x14ac:dyDescent="0.15">
      <c r="C82048" s="25" t="s">
        <v>299</v>
      </c>
    </row>
    <row r="82049" spans="3:3" x14ac:dyDescent="0.15">
      <c r="C82049" s="25" t="s">
        <v>298</v>
      </c>
    </row>
    <row r="82050" spans="3:3" x14ac:dyDescent="0.15">
      <c r="C82050" s="25" t="s">
        <v>297</v>
      </c>
    </row>
    <row r="82051" spans="3:3" x14ac:dyDescent="0.15">
      <c r="C82051" s="25" t="s">
        <v>296</v>
      </c>
    </row>
    <row r="82052" spans="3:3" x14ac:dyDescent="0.15">
      <c r="C82052" s="25" t="s">
        <v>297</v>
      </c>
    </row>
    <row r="82053" spans="3:3" x14ac:dyDescent="0.15">
      <c r="C82053" s="25" t="s">
        <v>296</v>
      </c>
    </row>
    <row r="82054" spans="3:3" x14ac:dyDescent="0.15">
      <c r="C82054" s="24">
        <v>0.1</v>
      </c>
    </row>
    <row r="82055" spans="3:3" x14ac:dyDescent="0.15">
      <c r="C82055" s="24">
        <v>0</v>
      </c>
    </row>
    <row r="82056" spans="3:3" x14ac:dyDescent="0.15">
      <c r="C82056" s="24">
        <v>0.2</v>
      </c>
    </row>
    <row r="82057" spans="3:3" x14ac:dyDescent="0.15">
      <c r="C82057" s="24">
        <v>0.6</v>
      </c>
    </row>
    <row r="82058" spans="3:3" x14ac:dyDescent="0.15">
      <c r="C82058" s="24">
        <v>0.6</v>
      </c>
    </row>
    <row r="82059" spans="3:3" x14ac:dyDescent="0.15">
      <c r="C82059" s="24">
        <v>1.2</v>
      </c>
    </row>
    <row r="82060" spans="3:3" x14ac:dyDescent="0.15">
      <c r="C82060" s="24">
        <v>1.2</v>
      </c>
    </row>
    <row r="82061" spans="3:3" x14ac:dyDescent="0.15">
      <c r="C82061" s="24">
        <v>1.2</v>
      </c>
    </row>
    <row r="82062" spans="3:3" x14ac:dyDescent="0.15">
      <c r="C82062" s="24">
        <v>1.6</v>
      </c>
    </row>
    <row r="82063" spans="3:3" x14ac:dyDescent="0.15">
      <c r="C82063" s="24">
        <v>1.6</v>
      </c>
    </row>
    <row r="82064" spans="3:3" x14ac:dyDescent="0.15">
      <c r="C82064" s="24">
        <v>2.8</v>
      </c>
    </row>
    <row r="82065" spans="3:3" x14ac:dyDescent="0.15">
      <c r="C82065" s="24">
        <v>2.8</v>
      </c>
    </row>
    <row r="82066" spans="3:3" x14ac:dyDescent="0.15">
      <c r="C82066" s="24">
        <v>3</v>
      </c>
    </row>
    <row r="82067" spans="3:3" x14ac:dyDescent="0.15">
      <c r="C82067" s="24">
        <v>0.75</v>
      </c>
    </row>
    <row r="82068" spans="3:3" x14ac:dyDescent="0.15">
      <c r="C82068" s="24">
        <v>0.75</v>
      </c>
    </row>
    <row r="82069" spans="3:3" x14ac:dyDescent="0.15">
      <c r="C82069" s="24">
        <v>0.05</v>
      </c>
    </row>
    <row r="82070" spans="3:3" x14ac:dyDescent="0.15">
      <c r="C82070" s="24">
        <v>0.05</v>
      </c>
    </row>
    <row r="82071" spans="3:3" x14ac:dyDescent="0.15">
      <c r="C82071" s="24">
        <v>0</v>
      </c>
    </row>
    <row r="82072" spans="3:3" x14ac:dyDescent="0.15">
      <c r="C82072" s="24">
        <v>0</v>
      </c>
    </row>
    <row r="82073" spans="3:3" x14ac:dyDescent="0.15">
      <c r="C82073" s="24">
        <v>0</v>
      </c>
    </row>
    <row r="82074" spans="3:3" x14ac:dyDescent="0.15">
      <c r="C82074" s="24">
        <v>0.01</v>
      </c>
    </row>
    <row r="82075" spans="3:3" x14ac:dyDescent="0.15">
      <c r="C82075" s="24">
        <v>0.01</v>
      </c>
    </row>
    <row r="82076" spans="3:3" x14ac:dyDescent="0.15">
      <c r="C82076" s="24">
        <v>0</v>
      </c>
    </row>
    <row r="82077" spans="3:3" x14ac:dyDescent="0.15">
      <c r="C82077" s="24">
        <v>0.3</v>
      </c>
    </row>
    <row r="82078" spans="3:3" x14ac:dyDescent="0.15">
      <c r="C82078" s="24">
        <v>0</v>
      </c>
    </row>
    <row r="82079" spans="3:3" x14ac:dyDescent="0.15">
      <c r="C82079" s="24">
        <v>0</v>
      </c>
    </row>
    <row r="82080" spans="3:3" x14ac:dyDescent="0.15">
      <c r="C82080" s="24">
        <v>0</v>
      </c>
    </row>
    <row r="82081" spans="3:3" x14ac:dyDescent="0.15">
      <c r="C82081" s="24">
        <v>0.3</v>
      </c>
    </row>
    <row r="82082" spans="3:3" x14ac:dyDescent="0.15">
      <c r="C82082" s="24">
        <v>0</v>
      </c>
    </row>
    <row r="82083" spans="3:3" x14ac:dyDescent="0.15">
      <c r="C82083" s="24">
        <v>0</v>
      </c>
    </row>
    <row r="82084" spans="3:3" x14ac:dyDescent="0.15">
      <c r="C82084" s="24">
        <v>1</v>
      </c>
    </row>
    <row r="82085" spans="3:3" x14ac:dyDescent="0.15">
      <c r="C82085" s="24">
        <v>1</v>
      </c>
    </row>
    <row r="82086" spans="3:3" x14ac:dyDescent="0.15">
      <c r="C82086" s="24">
        <v>0</v>
      </c>
    </row>
    <row r="82087" spans="3:3" x14ac:dyDescent="0.15">
      <c r="C82087" s="24">
        <v>0</v>
      </c>
    </row>
    <row r="82088" spans="3:3" x14ac:dyDescent="0.15">
      <c r="C82088" s="24">
        <v>0.5</v>
      </c>
    </row>
    <row r="82089" spans="3:3" x14ac:dyDescent="0.15">
      <c r="C82089" s="24">
        <v>0</v>
      </c>
    </row>
    <row r="82090" spans="3:3" x14ac:dyDescent="0.15">
      <c r="C82090" s="25">
        <v>0</v>
      </c>
    </row>
    <row r="82091" spans="3:3" x14ac:dyDescent="0.15">
      <c r="C82091" s="25">
        <v>0</v>
      </c>
    </row>
    <row r="82092" spans="3:3" x14ac:dyDescent="0.15">
      <c r="C82092" s="25">
        <v>0</v>
      </c>
    </row>
    <row r="82093" spans="3:3" x14ac:dyDescent="0.15">
      <c r="C82093" s="25">
        <v>0</v>
      </c>
    </row>
    <row r="82094" spans="3:3" x14ac:dyDescent="0.15">
      <c r="C82094" s="25">
        <v>0</v>
      </c>
    </row>
    <row r="82095" spans="3:3" x14ac:dyDescent="0.15">
      <c r="C82095" s="25">
        <v>0</v>
      </c>
    </row>
    <row r="82096" spans="3:3" x14ac:dyDescent="0.15">
      <c r="C82096" s="25">
        <v>0</v>
      </c>
    </row>
    <row r="82097" spans="3:3" x14ac:dyDescent="0.15">
      <c r="C82097" s="25">
        <v>0</v>
      </c>
    </row>
    <row r="82098" spans="3:3" x14ac:dyDescent="0.15">
      <c r="C82098" s="25">
        <v>0</v>
      </c>
    </row>
    <row r="82099" spans="3:3" x14ac:dyDescent="0.15">
      <c r="C82099" s="25">
        <v>0</v>
      </c>
    </row>
    <row r="82100" spans="3:3" x14ac:dyDescent="0.15">
      <c r="C82100" s="24">
        <v>0</v>
      </c>
    </row>
    <row r="82101" spans="3:3" x14ac:dyDescent="0.15">
      <c r="C82101" s="24">
        <v>0</v>
      </c>
    </row>
    <row r="82102" spans="3:3" x14ac:dyDescent="0.15">
      <c r="C82102" s="24">
        <v>0</v>
      </c>
    </row>
    <row r="82103" spans="3:3" x14ac:dyDescent="0.15">
      <c r="C82103" s="24">
        <v>0</v>
      </c>
    </row>
    <row r="82104" spans="3:3" x14ac:dyDescent="0.15">
      <c r="C82104" s="24">
        <v>0</v>
      </c>
    </row>
    <row r="82105" spans="3:3" x14ac:dyDescent="0.15">
      <c r="C82105" s="24">
        <v>0</v>
      </c>
    </row>
    <row r="82106" spans="3:3" x14ac:dyDescent="0.15">
      <c r="C82106" s="24">
        <v>0</v>
      </c>
    </row>
    <row r="82107" spans="3:3" x14ac:dyDescent="0.15">
      <c r="C82107" s="24">
        <v>0</v>
      </c>
    </row>
    <row r="82108" spans="3:3" x14ac:dyDescent="0.15">
      <c r="C82108" s="24">
        <v>0</v>
      </c>
    </row>
    <row r="82109" spans="3:3" x14ac:dyDescent="0.15">
      <c r="C82109" s="24">
        <v>0</v>
      </c>
    </row>
    <row r="82110" spans="3:3" x14ac:dyDescent="0.15">
      <c r="C82110" s="24">
        <v>0</v>
      </c>
    </row>
    <row r="82111" spans="3:3" x14ac:dyDescent="0.15">
      <c r="C82111" s="24">
        <v>0</v>
      </c>
    </row>
    <row r="82112" spans="3:3" x14ac:dyDescent="0.15">
      <c r="C82112" s="24">
        <v>0</v>
      </c>
    </row>
    <row r="82113" spans="3:3" x14ac:dyDescent="0.15">
      <c r="C82113" s="24">
        <v>0</v>
      </c>
    </row>
    <row r="82114" spans="3:3" x14ac:dyDescent="0.15">
      <c r="C82114" s="24">
        <v>0</v>
      </c>
    </row>
    <row r="82115" spans="3:3" x14ac:dyDescent="0.15">
      <c r="C82115" s="24">
        <v>0</v>
      </c>
    </row>
    <row r="82116" spans="3:3" x14ac:dyDescent="0.15">
      <c r="C82116" s="24">
        <v>0</v>
      </c>
    </row>
    <row r="82117" spans="3:3" x14ac:dyDescent="0.15">
      <c r="C82117" s="24">
        <v>0</v>
      </c>
    </row>
    <row r="82118" spans="3:3" x14ac:dyDescent="0.15">
      <c r="C82118" s="24">
        <v>0</v>
      </c>
    </row>
    <row r="82119" spans="3:3" x14ac:dyDescent="0.15">
      <c r="C82119" s="24">
        <v>0</v>
      </c>
    </row>
    <row r="82120" spans="3:3" x14ac:dyDescent="0.15">
      <c r="C82120" s="24">
        <v>0</v>
      </c>
    </row>
    <row r="82121" spans="3:3" x14ac:dyDescent="0.15">
      <c r="C82121" s="24">
        <v>0</v>
      </c>
    </row>
    <row r="82122" spans="3:3" x14ac:dyDescent="0.15">
      <c r="C82122" s="24">
        <v>0</v>
      </c>
    </row>
    <row r="82123" spans="3:3" x14ac:dyDescent="0.15">
      <c r="C82123" s="24">
        <v>0</v>
      </c>
    </row>
    <row r="82124" spans="3:3" x14ac:dyDescent="0.15">
      <c r="C82124" s="24">
        <v>0</v>
      </c>
    </row>
    <row r="82125" spans="3:3" x14ac:dyDescent="0.15">
      <c r="C82125" s="24">
        <v>0</v>
      </c>
    </row>
    <row r="82126" spans="3:3" x14ac:dyDescent="0.15">
      <c r="C82126" s="36">
        <f t="shared" ref="C82126:C82132" si="43">IF(C82119&lt;&gt;0,C82119,C82112)</f>
        <v>0</v>
      </c>
    </row>
    <row r="82127" spans="3:3" x14ac:dyDescent="0.15">
      <c r="C82127" s="36">
        <f t="shared" si="43"/>
        <v>0</v>
      </c>
    </row>
    <row r="82128" spans="3:3" x14ac:dyDescent="0.15">
      <c r="C82128" s="36">
        <f t="shared" si="43"/>
        <v>0</v>
      </c>
    </row>
    <row r="82129" spans="3:3" x14ac:dyDescent="0.15">
      <c r="C82129" s="36">
        <f t="shared" si="43"/>
        <v>0</v>
      </c>
    </row>
    <row r="82130" spans="3:3" x14ac:dyDescent="0.15">
      <c r="C82130" s="36">
        <f t="shared" si="43"/>
        <v>0</v>
      </c>
    </row>
    <row r="82131" spans="3:3" x14ac:dyDescent="0.15">
      <c r="C82131" s="36">
        <f t="shared" si="43"/>
        <v>0</v>
      </c>
    </row>
    <row r="82132" spans="3:3" x14ac:dyDescent="0.15">
      <c r="C82132" s="36">
        <f t="shared" si="43"/>
        <v>0</v>
      </c>
    </row>
    <row r="82133" spans="3:3" x14ac:dyDescent="0.15">
      <c r="C82133" s="36">
        <f t="shared" ref="C82133:C82139" si="44">IFERROR(IF(C82112&lt;&gt;0,C82126/C82112,1)*C82100,0)</f>
        <v>0</v>
      </c>
    </row>
    <row r="82134" spans="3:3" x14ac:dyDescent="0.15">
      <c r="C82134" s="36">
        <f t="shared" si="44"/>
        <v>0</v>
      </c>
    </row>
    <row r="82135" spans="3:3" x14ac:dyDescent="0.15">
      <c r="C82135" s="36">
        <f t="shared" si="44"/>
        <v>0</v>
      </c>
    </row>
    <row r="82136" spans="3:3" x14ac:dyDescent="0.15">
      <c r="C82136" s="36">
        <f t="shared" si="44"/>
        <v>0</v>
      </c>
    </row>
    <row r="82137" spans="3:3" x14ac:dyDescent="0.15">
      <c r="C82137" s="36">
        <f t="shared" si="44"/>
        <v>0</v>
      </c>
    </row>
    <row r="82138" spans="3:3" x14ac:dyDescent="0.15">
      <c r="C82138" s="36">
        <f t="shared" si="44"/>
        <v>0</v>
      </c>
    </row>
    <row r="82139" spans="3:3" x14ac:dyDescent="0.15">
      <c r="C82139" s="36">
        <f t="shared" si="44"/>
        <v>0</v>
      </c>
    </row>
    <row r="82140" spans="3:3" x14ac:dyDescent="0.15">
      <c r="C82140" s="37">
        <f>C82107</f>
        <v>0</v>
      </c>
    </row>
    <row r="82141" spans="3:3" x14ac:dyDescent="0.15">
      <c r="C82141" s="37">
        <f>C82108</f>
        <v>0</v>
      </c>
    </row>
    <row r="82142" spans="3:3" x14ac:dyDescent="0.15">
      <c r="C82142" s="37">
        <f>C82109</f>
        <v>0</v>
      </c>
    </row>
    <row r="82143" spans="3:3" x14ac:dyDescent="0.15">
      <c r="C82143" s="37">
        <f>C82110</f>
        <v>0</v>
      </c>
    </row>
    <row r="82144" spans="3:3" x14ac:dyDescent="0.15">
      <c r="C82144" s="37">
        <f>C82111</f>
        <v>0</v>
      </c>
    </row>
    <row r="82145" spans="3:3" x14ac:dyDescent="0.15">
      <c r="C82145" s="28">
        <v>0</v>
      </c>
    </row>
    <row r="82146" spans="3:3" x14ac:dyDescent="0.15">
      <c r="C82146" s="28">
        <v>0</v>
      </c>
    </row>
    <row r="82147" spans="3:3" x14ac:dyDescent="0.15">
      <c r="C82147" s="28">
        <v>0</v>
      </c>
    </row>
    <row r="82148" spans="3:3" x14ac:dyDescent="0.15">
      <c r="C82148" s="28">
        <v>0</v>
      </c>
    </row>
    <row r="82149" spans="3:3" x14ac:dyDescent="0.15">
      <c r="C82149" s="28">
        <v>0</v>
      </c>
    </row>
    <row r="82150" spans="3:3" x14ac:dyDescent="0.15">
      <c r="C82150" s="28">
        <v>0</v>
      </c>
    </row>
    <row r="82151" spans="3:3" x14ac:dyDescent="0.15">
      <c r="C82151" s="28">
        <v>0</v>
      </c>
    </row>
    <row r="82152" spans="3:3" x14ac:dyDescent="0.15">
      <c r="C82152" s="28">
        <v>0</v>
      </c>
    </row>
    <row r="82153" spans="3:3" x14ac:dyDescent="0.15">
      <c r="C82153" s="28">
        <v>0</v>
      </c>
    </row>
    <row r="82154" spans="3:3" x14ac:dyDescent="0.15">
      <c r="C82154" s="28">
        <v>0</v>
      </c>
    </row>
    <row r="82155" spans="3:3" x14ac:dyDescent="0.15">
      <c r="C82155" s="38">
        <v>1</v>
      </c>
    </row>
    <row r="82156" spans="3:3" x14ac:dyDescent="0.15">
      <c r="C82156" s="38">
        <v>1</v>
      </c>
    </row>
    <row r="82157" spans="3:3" x14ac:dyDescent="0.15">
      <c r="C82157" s="38">
        <v>1</v>
      </c>
    </row>
    <row r="82158" spans="3:3" x14ac:dyDescent="0.15">
      <c r="C82158" s="38">
        <v>1</v>
      </c>
    </row>
    <row r="82159" spans="3:3" x14ac:dyDescent="0.15">
      <c r="C82159" s="38">
        <v>1</v>
      </c>
    </row>
    <row r="82160" spans="3:3" x14ac:dyDescent="0.15">
      <c r="C82160" s="38">
        <v>1</v>
      </c>
    </row>
    <row r="82161" spans="3:3" x14ac:dyDescent="0.15">
      <c r="C82161" s="38">
        <v>1</v>
      </c>
    </row>
    <row r="82162" spans="3:3" x14ac:dyDescent="0.15">
      <c r="C82162" s="38">
        <v>1</v>
      </c>
    </row>
    <row r="82163" spans="3:3" x14ac:dyDescent="0.15">
      <c r="C82163" s="38">
        <v>1</v>
      </c>
    </row>
    <row r="82164" spans="3:3" x14ac:dyDescent="0.15">
      <c r="C82164" s="38">
        <v>1</v>
      </c>
    </row>
    <row r="82165" spans="3:3" x14ac:dyDescent="0.15">
      <c r="C82165" s="25" t="s">
        <v>104</v>
      </c>
    </row>
    <row r="82166" spans="3:3" x14ac:dyDescent="0.15">
      <c r="C82166" s="25" t="s">
        <v>294</v>
      </c>
    </row>
    <row r="82167" spans="3:3" x14ac:dyDescent="0.15">
      <c r="C82167" s="24">
        <v>216</v>
      </c>
    </row>
    <row r="82168" spans="3:3" x14ac:dyDescent="0.15">
      <c r="C82168" s="24">
        <v>12</v>
      </c>
    </row>
    <row r="82169" spans="3:3" x14ac:dyDescent="0.15">
      <c r="C82169" s="24">
        <v>4.5999999999999996</v>
      </c>
    </row>
    <row r="82170" spans="3:3" x14ac:dyDescent="0.15">
      <c r="C82170" s="24">
        <v>368</v>
      </c>
    </row>
    <row r="82171" spans="3:3" x14ac:dyDescent="0.15">
      <c r="C82171" s="24">
        <v>260</v>
      </c>
    </row>
    <row r="82172" spans="3:3" x14ac:dyDescent="0.15">
      <c r="C82172" s="24">
        <v>394</v>
      </c>
    </row>
    <row r="82173" spans="3:3" x14ac:dyDescent="0.15">
      <c r="C82173" s="24">
        <v>222</v>
      </c>
    </row>
    <row r="82174" spans="3:3" x14ac:dyDescent="0.15">
      <c r="C82174" s="24">
        <v>123</v>
      </c>
    </row>
    <row r="82175" spans="3:3" x14ac:dyDescent="0.15">
      <c r="C82175" s="25" t="s">
        <v>153</v>
      </c>
    </row>
    <row r="82176" spans="3:3" x14ac:dyDescent="0.15">
      <c r="C82176" s="24">
        <v>20</v>
      </c>
    </row>
    <row r="82177" spans="3:3" x14ac:dyDescent="0.15">
      <c r="C82177" s="24">
        <v>0.9</v>
      </c>
    </row>
    <row r="82178" spans="3:3" x14ac:dyDescent="0.15">
      <c r="C82178" s="24">
        <v>0.8</v>
      </c>
    </row>
    <row r="82179" spans="3:3" x14ac:dyDescent="0.15">
      <c r="C82179" s="24">
        <v>0.4</v>
      </c>
    </row>
    <row r="82180" spans="3:3" x14ac:dyDescent="0.15">
      <c r="C82180" s="24">
        <v>2.5</v>
      </c>
    </row>
    <row r="82181" spans="3:3" x14ac:dyDescent="0.15">
      <c r="C82181" s="24">
        <v>3</v>
      </c>
    </row>
    <row r="82182" spans="3:3" x14ac:dyDescent="0.15">
      <c r="C82182" s="24">
        <v>10</v>
      </c>
    </row>
    <row r="82183" spans="3:3" x14ac:dyDescent="0.15">
      <c r="C82183" s="31">
        <v>0.8</v>
      </c>
    </row>
    <row r="82184" spans="3:3" x14ac:dyDescent="0.15">
      <c r="C82184" s="31">
        <v>0.6</v>
      </c>
    </row>
    <row r="82185" spans="3:3" x14ac:dyDescent="0.15">
      <c r="C82185" s="31">
        <v>0.3</v>
      </c>
    </row>
    <row r="82186" spans="3:3" x14ac:dyDescent="0.15">
      <c r="C82186" s="31">
        <v>0.9</v>
      </c>
    </row>
    <row r="82187" spans="3:3" x14ac:dyDescent="0.15">
      <c r="C82187" s="24">
        <v>45</v>
      </c>
    </row>
    <row r="82188" spans="3:3" x14ac:dyDescent="0.15">
      <c r="C82188" s="39">
        <f t="shared" ref="C82188:C82194" si="45">IFERROR(IF(ISNUMBER(C82076),C82076,0)+IF(ISNUMBER(C82057),1/C82057-IF(AND(C82145="ReplaceInsulation",NOT(ISERROR(C82133))),C82069/0.04,0),0),0)</f>
        <v>1.6666666666666667</v>
      </c>
    </row>
    <row r="82189" spans="3:3" x14ac:dyDescent="0.15">
      <c r="C82189" s="39">
        <f t="shared" si="45"/>
        <v>1.9666666666666668</v>
      </c>
    </row>
    <row r="82190" spans="3:3" x14ac:dyDescent="0.15">
      <c r="C82190" s="39">
        <f t="shared" si="45"/>
        <v>0.83333333333333337</v>
      </c>
    </row>
    <row r="82191" spans="3:3" x14ac:dyDescent="0.15">
      <c r="C82191" s="39">
        <f t="shared" si="45"/>
        <v>0.83333333333333337</v>
      </c>
    </row>
    <row r="82192" spans="3:3" x14ac:dyDescent="0.15">
      <c r="C82192" s="39">
        <f t="shared" si="45"/>
        <v>0.83333333333333337</v>
      </c>
    </row>
    <row r="82193" spans="3:3" x14ac:dyDescent="0.15">
      <c r="C82193" s="39">
        <f t="shared" si="45"/>
        <v>0.92500000000000004</v>
      </c>
    </row>
    <row r="82194" spans="3:3" x14ac:dyDescent="0.15">
      <c r="C82194" s="39">
        <f t="shared" si="45"/>
        <v>0.625</v>
      </c>
    </row>
    <row r="82195" spans="3:3" x14ac:dyDescent="0.15">
      <c r="C82195" s="40">
        <f>IFERROR(IF(ISNUMBER(C82064),1/C82064,0),0)</f>
        <v>0.35714285714285715</v>
      </c>
    </row>
    <row r="82196" spans="3:3" x14ac:dyDescent="0.15">
      <c r="C82196" s="40">
        <f>IFERROR(IF(ISNUMBER(C82065),1/C82065,0),0)</f>
        <v>0.35714285714285715</v>
      </c>
    </row>
    <row r="82197" spans="3:3" x14ac:dyDescent="0.15">
      <c r="C82197" s="40">
        <f>IFERROR(IF(ISNUMBER(C82066),1/C82066,0),0)</f>
        <v>0.33333333333333331</v>
      </c>
    </row>
    <row r="82198" spans="3:3" x14ac:dyDescent="0.15">
      <c r="C82198" s="39">
        <f t="shared" ref="C82198:C82204" si="46">IFERROR(1/(IF(C82145="Replace",IF(ISNUMBER(C82076),C82076,0),C82188)+IF(ISNUMBER(C82133),C82133,0)),0)</f>
        <v>0.6</v>
      </c>
    </row>
    <row r="82199" spans="3:3" x14ac:dyDescent="0.15">
      <c r="C82199" s="39">
        <f t="shared" si="46"/>
        <v>0.50847457627118642</v>
      </c>
    </row>
    <row r="82200" spans="3:3" x14ac:dyDescent="0.15">
      <c r="C82200" s="39">
        <f t="shared" si="46"/>
        <v>1.2</v>
      </c>
    </row>
    <row r="82201" spans="3:3" x14ac:dyDescent="0.15">
      <c r="C82201" s="39">
        <f t="shared" si="46"/>
        <v>1.2</v>
      </c>
    </row>
    <row r="82202" spans="3:3" x14ac:dyDescent="0.15">
      <c r="C82202" s="39">
        <f t="shared" si="46"/>
        <v>1.2</v>
      </c>
    </row>
    <row r="82203" spans="3:3" x14ac:dyDescent="0.15">
      <c r="C82203" s="39">
        <f t="shared" si="46"/>
        <v>1.0810810810810809</v>
      </c>
    </row>
    <row r="82204" spans="3:3" x14ac:dyDescent="0.15">
      <c r="C82204" s="39">
        <f t="shared" si="46"/>
        <v>1.6</v>
      </c>
    </row>
    <row r="82205" spans="3:3" x14ac:dyDescent="0.15">
      <c r="C82205" s="41">
        <f>IFERROR(1/(IF(C82152="Replace",0,C82195)+IF(ISNUMBER(C82140),C82140,0)),0)</f>
        <v>2.8</v>
      </c>
    </row>
    <row r="82206" spans="3:3" x14ac:dyDescent="0.15">
      <c r="C82206" s="41">
        <f>IFERROR(1/(IF(C82153="Replace",0,C82196)+IF(ISNUMBER(C82141),C82141,0)),0)</f>
        <v>2.8</v>
      </c>
    </row>
    <row r="82207" spans="3:3" x14ac:dyDescent="0.15">
      <c r="C82207" s="41">
        <f>IFERROR(1/(IF(C82154="Replace",0,C82197)+IF(ISNUMBER(C82142),C82142,0)),0)</f>
        <v>3</v>
      </c>
    </row>
    <row r="82208" spans="3:3" x14ac:dyDescent="0.15">
      <c r="C82208" s="42">
        <f t="shared" ref="C82208:C82214" si="47">IF(C82057&gt;0,(1-C82155)*1/(1/C82057+C82076),0)+C82155*C82198</f>
        <v>0.6</v>
      </c>
    </row>
    <row r="82209" spans="3:3" x14ac:dyDescent="0.15">
      <c r="C82209" s="42">
        <f t="shared" si="47"/>
        <v>0.50847457627118642</v>
      </c>
    </row>
    <row r="82210" spans="3:3" x14ac:dyDescent="0.15">
      <c r="C82210" s="42">
        <f t="shared" si="47"/>
        <v>1.2</v>
      </c>
    </row>
    <row r="82211" spans="3:3" x14ac:dyDescent="0.15">
      <c r="C82211" s="42">
        <f t="shared" si="47"/>
        <v>1.2</v>
      </c>
    </row>
    <row r="82212" spans="3:3" x14ac:dyDescent="0.15">
      <c r="C82212" s="42">
        <f t="shared" si="47"/>
        <v>1.2</v>
      </c>
    </row>
    <row r="82213" spans="3:3" x14ac:dyDescent="0.15">
      <c r="C82213" s="42">
        <f t="shared" si="47"/>
        <v>1.0810810810810809</v>
      </c>
    </row>
    <row r="82214" spans="3:3" x14ac:dyDescent="0.15">
      <c r="C82214" s="42">
        <f t="shared" si="47"/>
        <v>1.6</v>
      </c>
    </row>
    <row r="82215" spans="3:3" x14ac:dyDescent="0.15">
      <c r="C82215" s="43">
        <f>(1-C82162)*C82064+C82162*C82205</f>
        <v>2.8</v>
      </c>
    </row>
    <row r="82216" spans="3:3" x14ac:dyDescent="0.15">
      <c r="C82216" s="43">
        <f>(1-C82163)*C82065+C82163*C82206</f>
        <v>2.8</v>
      </c>
    </row>
    <row r="82217" spans="3:3" x14ac:dyDescent="0.15">
      <c r="C82217" s="43">
        <f>(1-C82164)*C82066+C82164*C82207</f>
        <v>3</v>
      </c>
    </row>
    <row r="82218" spans="3:3" x14ac:dyDescent="0.15">
      <c r="C82218" s="39">
        <f>IFERROR((IF(C82133&gt;0,C82155*C82019,0)+IF(C82134&gt;0,C82156*C82020,0)+IF(C82135&gt;0,C82157*C82021,0)+IF(C82136&gt;0,C82158*C82022,0)+IF(C82137&gt;0,C82159*C82023,0)+IF(C82138&gt;0,C82160*C82024,0)+IF(C82139&gt;0,C82161*C82025,0)+IF(C82140&gt;0,C82162*C82026,0)+IF(C82141&gt;0,C82163*C82027,0)+IF(C82142&gt;0,C82164*C82028,0))/SUM(C82019:C82028),0)</f>
        <v>0</v>
      </c>
    </row>
    <row r="82219" spans="3:3" x14ac:dyDescent="0.15">
      <c r="C82219" s="30" t="str">
        <f>IF(OR(C82035="",C82034=C82035),C82034,IF(C81929="Variation",C82035,IF(C82218=0,C82034,IF(C82218=1,C82035,C82034&amp;"("&amp;TEXT(1-C82218,"##0%")&amp;")."&amp;C82035&amp;"("&amp;TEXT(C82218,"##0%")&amp;")"))))</f>
        <v>Medium</v>
      </c>
    </row>
    <row r="82220" spans="3:3" x14ac:dyDescent="0.15">
      <c r="C82220" s="39">
        <f>IFERROR(IF(C82035&lt;&gt;"",IF(C81929="Variation",C82055,(1-C82218)*C82054+C82218*C82055),C82054),0)</f>
        <v>0.1</v>
      </c>
    </row>
    <row r="82221" spans="3:3" x14ac:dyDescent="0.15">
      <c r="C82221" s="39">
        <f t="shared" ref="C82221:C82227" si="48">IF(ISERROR(C82208*C82019*C82083),0,C82208*C82019*C82083)</f>
        <v>0</v>
      </c>
    </row>
    <row r="82222" spans="3:3" x14ac:dyDescent="0.15">
      <c r="C82222" s="39">
        <f t="shared" si="48"/>
        <v>23.491525423728813</v>
      </c>
    </row>
    <row r="82223" spans="3:3" x14ac:dyDescent="0.15">
      <c r="C82223" s="39">
        <f t="shared" si="48"/>
        <v>48.503999999999998</v>
      </c>
    </row>
    <row r="82224" spans="3:3" x14ac:dyDescent="0.15">
      <c r="C82224" s="39">
        <f t="shared" si="48"/>
        <v>0</v>
      </c>
    </row>
    <row r="82225" spans="3:3" x14ac:dyDescent="0.15">
      <c r="C82225" s="39">
        <f t="shared" si="48"/>
        <v>0</v>
      </c>
    </row>
    <row r="82226" spans="3:3" x14ac:dyDescent="0.15">
      <c r="C82226" s="39">
        <f t="shared" si="48"/>
        <v>24.972972972972972</v>
      </c>
    </row>
    <row r="82227" spans="3:3" x14ac:dyDescent="0.15">
      <c r="C82227" s="39">
        <f t="shared" si="48"/>
        <v>0</v>
      </c>
    </row>
    <row r="82228" spans="3:3" x14ac:dyDescent="0.15">
      <c r="C82228" s="40">
        <f>IF(ISERROR(C82215*C82026*1),0,C82215*C82026*1)</f>
        <v>37.855999999999995</v>
      </c>
    </row>
    <row r="82229" spans="3:3" x14ac:dyDescent="0.15">
      <c r="C82229" s="40">
        <f>IF(ISERROR(C82216*C82027*1),0,C82216*C82027*1)</f>
        <v>0</v>
      </c>
    </row>
    <row r="82230" spans="3:3" x14ac:dyDescent="0.15">
      <c r="C82230" s="40">
        <f>IF(ISERROR(C82217*C82028*1),0,C82217*C82028*1)</f>
        <v>6</v>
      </c>
    </row>
    <row r="82231" spans="3:3" x14ac:dyDescent="0.15">
      <c r="C82231" s="39">
        <f>SUM(C82019:C82028)*C82220</f>
        <v>14.834000000000001</v>
      </c>
    </row>
    <row r="82232" spans="3:3" x14ac:dyDescent="0.15">
      <c r="C82232" s="39">
        <f>IFERROR(SUM(C82221:C82231)/C81948,0)</f>
        <v>1.3262204856155895</v>
      </c>
    </row>
    <row r="82233" spans="3:3" x14ac:dyDescent="0.15">
      <c r="C82233" s="39">
        <f>0.34*(C82179+C82056)*C82180</f>
        <v>0.51000000000000012</v>
      </c>
    </row>
    <row r="82234" spans="3:3" x14ac:dyDescent="0.15">
      <c r="C82234" s="44">
        <f>(C82176-C82169)*C82167</f>
        <v>3326.4</v>
      </c>
    </row>
    <row r="82235" spans="3:3" x14ac:dyDescent="0.15">
      <c r="C82235" s="39">
        <f>IF(C82232&lt;=1,C82177+(1-C82232)/0.5*(1-C82177),IF(C82232&gt;=4,C82178,C82177+(C82232-1)*(C82178-C82177)/(4-1)))</f>
        <v>0.88912598381281371</v>
      </c>
    </row>
    <row r="82236" spans="3:3" x14ac:dyDescent="0.15">
      <c r="C82236" s="44">
        <f>C82232*0.024*C82234*C82235</f>
        <v>94.13795245360761</v>
      </c>
    </row>
    <row r="82237" spans="3:3" x14ac:dyDescent="0.15">
      <c r="C82237" s="44">
        <f>C82233*0.024*C82234*C82235</f>
        <v>36.200885352072518</v>
      </c>
    </row>
    <row r="82238" spans="3:3" x14ac:dyDescent="0.15">
      <c r="C82238" s="44">
        <f>C82236+C82237</f>
        <v>130.33883780568013</v>
      </c>
    </row>
    <row r="82239" spans="3:3" x14ac:dyDescent="0.15">
      <c r="C82239" s="39">
        <f>IFERROR((IF(LEN(C82097)&gt;1,IF(ISERROR(C82143),0,C82143),IF(ISERROR(C82067),0,C82067))*C82026+IF(LEN(C82098)&gt;1,IF(ISERROR(C82144),0,C82144),IF(ISERROR(C82068),0,C82068))*C82027)/(C82026+C82027),0)</f>
        <v>0.75000000000000011</v>
      </c>
    </row>
    <row r="82240" spans="3:3" x14ac:dyDescent="0.15">
      <c r="C82240" s="45">
        <f>C82029*C82170*C82183*(1-C82185)*C82186*C82239</f>
        <v>0</v>
      </c>
    </row>
    <row r="82241" spans="3:3" x14ac:dyDescent="0.15">
      <c r="C82241" s="44">
        <f>C82030*C82171*C$82184*(1-C$82185)*C$82186*C$82239</f>
        <v>0</v>
      </c>
    </row>
    <row r="82242" spans="3:3" x14ac:dyDescent="0.15">
      <c r="C82242" s="44">
        <f>C82031*C82172*C$82184*(1-C$82185)*C$82186*C$82239</f>
        <v>908.11287000000016</v>
      </c>
    </row>
    <row r="82243" spans="3:3" x14ac:dyDescent="0.15">
      <c r="C82243" s="44">
        <f>C82032*C82173*C$82184*(1-C$82185)*C$82186*C$82239</f>
        <v>0</v>
      </c>
    </row>
    <row r="82244" spans="3:3" x14ac:dyDescent="0.15">
      <c r="C82244" s="44">
        <f>C82033*C82174*C$82184*(1-C$82185)*C$82186*C$82239</f>
        <v>187.95199499999998</v>
      </c>
    </row>
    <row r="82245" spans="3:3" x14ac:dyDescent="0.15">
      <c r="C82245" s="44">
        <f>IFERROR(SUM(C82240:C82244)/C81948,0)</f>
        <v>9.3385436227315317</v>
      </c>
    </row>
    <row r="82246" spans="3:3" x14ac:dyDescent="0.15">
      <c r="C82246" s="44">
        <f>C82181*0.024*C82167</f>
        <v>15.552000000000001</v>
      </c>
    </row>
    <row r="82247" spans="3:3" x14ac:dyDescent="0.15">
      <c r="C82247" s="44">
        <f>C82187/(C82232+C82233)</f>
        <v>24.506860887631277</v>
      </c>
    </row>
    <row r="82248" spans="3:3" x14ac:dyDescent="0.15">
      <c r="C82248" s="39">
        <f>0.8+C82247/30</f>
        <v>1.6168953629210425</v>
      </c>
    </row>
    <row r="82249" spans="3:3" x14ac:dyDescent="0.15">
      <c r="C82249" s="42">
        <f>IFERROR((C82245+C82246)/C82238,0)</f>
        <v>0.19096797272230098</v>
      </c>
    </row>
    <row r="82250" spans="3:3" x14ac:dyDescent="0.15">
      <c r="C82250" s="39">
        <f>(1-C82249^C82248)/(1-C82249^(C82248+1))</f>
        <v>0.94362386271828624</v>
      </c>
    </row>
    <row r="82251" spans="3:3" x14ac:dyDescent="0.15">
      <c r="C82251" s="46">
        <f>C82238-C82250*(C82245+C82246)</f>
        <v>106.8515268872402</v>
      </c>
    </row>
    <row r="82253" spans="3:3" x14ac:dyDescent="0.15">
      <c r="C82253" s="48">
        <v>106.8515268872402</v>
      </c>
    </row>
    <row r="98305" spans="3:3" x14ac:dyDescent="0.15">
      <c r="C98305" s="24" t="s">
        <v>370</v>
      </c>
    </row>
    <row r="98306" spans="3:3" x14ac:dyDescent="0.15">
      <c r="C98306" s="25">
        <v>0</v>
      </c>
    </row>
    <row r="98307" spans="3:3" x14ac:dyDescent="0.15">
      <c r="C98307" s="25">
        <v>0</v>
      </c>
    </row>
    <row r="98308" spans="3:3" x14ac:dyDescent="0.15">
      <c r="C98308" s="26">
        <v>40428</v>
      </c>
    </row>
    <row r="98309" spans="3:3" x14ac:dyDescent="0.15">
      <c r="C98309" s="26">
        <v>0</v>
      </c>
    </row>
    <row r="98310" spans="3:3" x14ac:dyDescent="0.15">
      <c r="C98310" s="25" t="s">
        <v>152</v>
      </c>
    </row>
    <row r="98311" spans="3:3" x14ac:dyDescent="0.15">
      <c r="C98311" s="25" t="s">
        <v>15</v>
      </c>
    </row>
    <row r="98312" spans="3:3" x14ac:dyDescent="0.15">
      <c r="C98312" s="25">
        <v>1</v>
      </c>
    </row>
    <row r="98313" spans="3:3" x14ac:dyDescent="0.15">
      <c r="C98313" s="25" t="s">
        <v>208</v>
      </c>
    </row>
    <row r="98314" spans="3:3" x14ac:dyDescent="0.15">
      <c r="C98314" s="25" t="s">
        <v>371</v>
      </c>
    </row>
    <row r="98315" spans="3:3" x14ac:dyDescent="0.15">
      <c r="C98315" s="25">
        <v>0</v>
      </c>
    </row>
    <row r="98316" spans="3:3" x14ac:dyDescent="0.15">
      <c r="C98316" s="25">
        <v>0</v>
      </c>
    </row>
    <row r="98317" spans="3:3" x14ac:dyDescent="0.15">
      <c r="C98317" s="25" t="s">
        <v>372</v>
      </c>
    </row>
    <row r="98318" spans="3:3" x14ac:dyDescent="0.15">
      <c r="C98318" s="25" t="s">
        <v>360</v>
      </c>
    </row>
    <row r="98319" spans="3:3" x14ac:dyDescent="0.15">
      <c r="C98319" s="25" t="s">
        <v>373</v>
      </c>
    </row>
    <row r="98320" spans="3:3" x14ac:dyDescent="0.15">
      <c r="C98320" s="25" t="s">
        <v>105</v>
      </c>
    </row>
    <row r="98321" spans="3:3" x14ac:dyDescent="0.15">
      <c r="C98321" s="25">
        <v>1958</v>
      </c>
    </row>
    <row r="98322" spans="3:3" x14ac:dyDescent="0.15">
      <c r="C98322" s="25">
        <v>1968</v>
      </c>
    </row>
    <row r="98323" spans="3:3" x14ac:dyDescent="0.15">
      <c r="C98323" s="25" t="s">
        <v>289</v>
      </c>
    </row>
    <row r="98324" spans="3:3" x14ac:dyDescent="0.15">
      <c r="C98324" s="24">
        <v>374.2</v>
      </c>
    </row>
    <row r="98325" spans="3:3" x14ac:dyDescent="0.15">
      <c r="C98325" s="24">
        <v>119.744</v>
      </c>
    </row>
    <row r="98326" spans="3:3" x14ac:dyDescent="0.15">
      <c r="C98326" s="24">
        <v>0</v>
      </c>
    </row>
    <row r="98327" spans="3:3" x14ac:dyDescent="0.15">
      <c r="C98327" s="24">
        <v>0</v>
      </c>
    </row>
    <row r="98328" spans="3:3" x14ac:dyDescent="0.15">
      <c r="C98328" s="24">
        <v>0</v>
      </c>
    </row>
    <row r="98329" spans="3:3" x14ac:dyDescent="0.15">
      <c r="C98329" s="24">
        <v>106.7</v>
      </c>
    </row>
    <row r="98330" spans="3:3" x14ac:dyDescent="0.15">
      <c r="C98330" s="27">
        <f>IF(C98327&gt;0,C98327,IF(C98326&gt;0,0.85*C98326,IF(C98329&gt;0,1.1*C98329,IF(C98328&gt;0,1.4*C98328,0.85/3*C98324))))</f>
        <v>117.37000000000002</v>
      </c>
    </row>
    <row r="98331" spans="3:3" x14ac:dyDescent="0.15">
      <c r="C98331" s="24">
        <v>0</v>
      </c>
    </row>
    <row r="98332" spans="3:3" x14ac:dyDescent="0.15">
      <c r="C98332" s="27">
        <f>IF(C98331&gt;0,C98331,C98330)</f>
        <v>117.37000000000002</v>
      </c>
    </row>
    <row r="98333" spans="3:3" x14ac:dyDescent="0.15">
      <c r="C98333" s="24">
        <v>1</v>
      </c>
    </row>
    <row r="98334" spans="3:3" x14ac:dyDescent="0.15">
      <c r="C98334" s="24">
        <v>2</v>
      </c>
    </row>
    <row r="98335" spans="3:3" x14ac:dyDescent="0.15">
      <c r="C98335" s="28" t="s">
        <v>374</v>
      </c>
    </row>
    <row r="98336" spans="3:3" x14ac:dyDescent="0.15">
      <c r="C98336" s="28" t="s">
        <v>375</v>
      </c>
    </row>
    <row r="98337" spans="3:3" x14ac:dyDescent="0.15">
      <c r="C98337" s="28" t="s">
        <v>2</v>
      </c>
    </row>
    <row r="98338" spans="3:3" x14ac:dyDescent="0.15">
      <c r="C98338" s="28" t="s">
        <v>376</v>
      </c>
    </row>
    <row r="98339" spans="3:3" x14ac:dyDescent="0.15">
      <c r="C98339" s="24">
        <v>0</v>
      </c>
    </row>
    <row r="98340" spans="3:3" x14ac:dyDescent="0.15">
      <c r="C98340" s="24">
        <v>0</v>
      </c>
    </row>
    <row r="98341" spans="3:3" x14ac:dyDescent="0.15">
      <c r="C98341" s="24">
        <v>0</v>
      </c>
    </row>
    <row r="98342" spans="3:3" x14ac:dyDescent="0.15">
      <c r="C98342" s="24">
        <v>0</v>
      </c>
    </row>
    <row r="98343" spans="3:3" x14ac:dyDescent="0.15">
      <c r="C98343" s="24">
        <v>0</v>
      </c>
    </row>
    <row r="98344" spans="3:3" x14ac:dyDescent="0.15">
      <c r="C98344" s="24">
        <v>0</v>
      </c>
    </row>
    <row r="98345" spans="3:3" x14ac:dyDescent="0.15">
      <c r="C98345" s="28">
        <v>0</v>
      </c>
    </row>
    <row r="98346" spans="3:3" x14ac:dyDescent="0.15">
      <c r="C98346" s="28">
        <v>0</v>
      </c>
    </row>
    <row r="98347" spans="3:3" x14ac:dyDescent="0.15">
      <c r="C98347" s="24">
        <v>0</v>
      </c>
    </row>
    <row r="98348" spans="3:3" x14ac:dyDescent="0.15">
      <c r="C98348" s="24">
        <v>0</v>
      </c>
    </row>
    <row r="98349" spans="3:3" x14ac:dyDescent="0.15">
      <c r="C98349" s="24">
        <v>46.2</v>
      </c>
    </row>
    <row r="98350" spans="3:3" x14ac:dyDescent="0.15">
      <c r="C98350" s="24">
        <v>40.42</v>
      </c>
    </row>
    <row r="98351" spans="3:3" x14ac:dyDescent="0.15">
      <c r="C98351" s="24">
        <v>0</v>
      </c>
    </row>
    <row r="98352" spans="3:3" x14ac:dyDescent="0.15">
      <c r="C98352" s="24">
        <v>0</v>
      </c>
    </row>
    <row r="98353" spans="3:3" x14ac:dyDescent="0.15">
      <c r="C98353" s="24">
        <v>46.2</v>
      </c>
    </row>
    <row r="98354" spans="3:3" x14ac:dyDescent="0.15">
      <c r="C98354" s="24">
        <v>0</v>
      </c>
    </row>
    <row r="98355" spans="3:3" x14ac:dyDescent="0.15">
      <c r="C98355" s="24">
        <v>13.52</v>
      </c>
    </row>
    <row r="98356" spans="3:3" x14ac:dyDescent="0.15">
      <c r="C98356" s="24">
        <v>0</v>
      </c>
    </row>
    <row r="98357" spans="3:3" x14ac:dyDescent="0.15">
      <c r="C98357" s="24">
        <v>2</v>
      </c>
    </row>
    <row r="98358" spans="3:3" x14ac:dyDescent="0.15">
      <c r="C98358" s="24">
        <v>0</v>
      </c>
    </row>
    <row r="98359" spans="3:3" x14ac:dyDescent="0.15">
      <c r="C98359" s="24">
        <v>0</v>
      </c>
    </row>
    <row r="98360" spans="3:3" x14ac:dyDescent="0.15">
      <c r="C98360" s="24">
        <v>8.1300000000000008</v>
      </c>
    </row>
    <row r="98361" spans="3:3" x14ac:dyDescent="0.15">
      <c r="C98361" s="24">
        <v>0</v>
      </c>
    </row>
    <row r="98362" spans="3:3" x14ac:dyDescent="0.15">
      <c r="C98362" s="24">
        <v>5.39</v>
      </c>
    </row>
    <row r="98363" spans="3:3" x14ac:dyDescent="0.15">
      <c r="C98363" s="28" t="s">
        <v>295</v>
      </c>
    </row>
    <row r="98364" spans="3:3" x14ac:dyDescent="0.15">
      <c r="C98364" s="29">
        <f>IF(OR(C$98336="C",C$98336="PI",C$98336="NI"),1.6,IF(C$98336="P",0.8,IF(C$98336="-",1.2,0)))</f>
        <v>1.2</v>
      </c>
    </row>
    <row r="98365" spans="3:3" x14ac:dyDescent="0.15">
      <c r="C98365" s="29">
        <f>IF(OR(C$98336="C",C$98336="PI",C$98336="NI"),15,IF(C$98336="P",7,IF(C$98336="-",5,0)))</f>
        <v>5</v>
      </c>
    </row>
    <row r="98366" spans="3:3" x14ac:dyDescent="0.15">
      <c r="C98366" s="29">
        <f>IF(OR(C$98336="C",C$98336="PI",C$98336="NI"),0,IF(C$98336="P",0.6,IF(C$98336="-",0,1.2)))</f>
        <v>0</v>
      </c>
    </row>
    <row r="98367" spans="3:3" x14ac:dyDescent="0.15">
      <c r="C98367" s="29">
        <f>IF(OR(C$98336="C",C$98336="PI",C$98336="NI"),0,IF(C$98336="P",3,IF(C$98336="-",0,5)))</f>
        <v>0</v>
      </c>
    </row>
    <row r="98368" spans="3:3" x14ac:dyDescent="0.15">
      <c r="C98368" s="29">
        <f>IF(LEFT(C$98336,1)="C",1,IF(LEFT(C$98336,1)="P",0.5,0))</f>
        <v>0</v>
      </c>
    </row>
    <row r="98369" spans="3:3" x14ac:dyDescent="0.15">
      <c r="C98369" s="29">
        <f>IF(LEFT(C$98337,1)="C",1,IF(LEFT(C$98337,1)="P",0.5,0))</f>
        <v>0</v>
      </c>
    </row>
    <row r="98370" spans="3:3" x14ac:dyDescent="0.15">
      <c r="C98370" s="29">
        <f>0.7*C98368+C98334+C98369</f>
        <v>2</v>
      </c>
    </row>
    <row r="98371" spans="3:3" x14ac:dyDescent="0.15">
      <c r="C98371" s="27">
        <f>IFERROR(C98332/C98370,0)</f>
        <v>58.685000000000009</v>
      </c>
    </row>
    <row r="98372" spans="3:3" x14ac:dyDescent="0.15">
      <c r="C98372" s="29">
        <f>IF(RIGHT(C$98336,1)="I",1,C98368)*0.7+C98334+IF(RIGHT(C$98337,1)="I",1,C98369)</f>
        <v>2</v>
      </c>
    </row>
    <row r="98373" spans="3:3" x14ac:dyDescent="0.15">
      <c r="C98373" s="27">
        <f>IF(ISNUMBER(#REF!),#REF!/2.5,1)</f>
        <v>1</v>
      </c>
    </row>
    <row r="98374" spans="3:3" x14ac:dyDescent="0.15">
      <c r="C98374" s="27">
        <f>IF(C98346="Simple",0.9,IF(C98346="Complex",1.3,1))</f>
        <v>1</v>
      </c>
    </row>
    <row r="98375" spans="3:3" x14ac:dyDescent="0.15">
      <c r="C98375" s="27">
        <f>IF(C98345="Simple",0.9,IF(C98345="Complex",1.2,1))</f>
        <v>1</v>
      </c>
    </row>
    <row r="98376" spans="3:3" x14ac:dyDescent="0.15">
      <c r="C98376" s="27">
        <f>C98373*C98375*(0.7*C98371+IF(C98338="B_N2",5,IF(C98338="B_N1",25,50)))</f>
        <v>46.079500000000003</v>
      </c>
    </row>
    <row r="98377" spans="3:3" x14ac:dyDescent="0.15">
      <c r="C98377" s="27">
        <f>ROUND(3/0.85,1)*C98373*C98332</f>
        <v>410.79500000000007</v>
      </c>
    </row>
    <row r="98378" spans="3:3" x14ac:dyDescent="0.15">
      <c r="C98378" s="27">
        <f>C$98374*(C$98364*C$98371+C$98365)</f>
        <v>75.422000000000011</v>
      </c>
    </row>
    <row r="98379" spans="3:3" x14ac:dyDescent="0.15">
      <c r="C98379" s="27">
        <f>(C$98366*C$98371+C$98367)</f>
        <v>0</v>
      </c>
    </row>
    <row r="98380" spans="3:3" x14ac:dyDescent="0.15">
      <c r="C98380" s="27">
        <f>C98372*C98376-C98381-C98385-C98386</f>
        <v>71.03240000000001</v>
      </c>
    </row>
    <row r="98381" spans="3:3" x14ac:dyDescent="0.15">
      <c r="C98381" s="27">
        <f>0.5*IF(RIGHT(C98337,1)="I",1,C98369)*C98376</f>
        <v>0</v>
      </c>
    </row>
    <row r="98382" spans="3:3" x14ac:dyDescent="0.15">
      <c r="C98382" s="30" t="str">
        <f>IF(C$98337="P","Unh","Soil")</f>
        <v>Soil</v>
      </c>
    </row>
    <row r="98383" spans="3:3" x14ac:dyDescent="0.15">
      <c r="C98383" s="27">
        <f>1.2*C98371+5</f>
        <v>75.422000000000011</v>
      </c>
    </row>
    <row r="98384" spans="3:3" x14ac:dyDescent="0.15">
      <c r="C98384" s="30" t="str">
        <f>IF(C$98337="-","Soil","Cellar")</f>
        <v>Cellar</v>
      </c>
    </row>
    <row r="98385" spans="3:3" x14ac:dyDescent="0.15">
      <c r="C98385" s="27">
        <f>(0.18*C$98332)-C98386</f>
        <v>18.452900000000003</v>
      </c>
    </row>
    <row r="98386" spans="3:3" x14ac:dyDescent="0.15">
      <c r="C98386" s="27">
        <f>0.01*C$98332+1.5</f>
        <v>2.6737000000000002</v>
      </c>
    </row>
    <row r="98387" spans="3:3" x14ac:dyDescent="0.15">
      <c r="C98387" s="27">
        <f>SUM(C98378:C98386)</f>
        <v>243.00300000000004</v>
      </c>
    </row>
    <row r="98388" spans="3:3" x14ac:dyDescent="0.15">
      <c r="C98388" s="27">
        <f>SUM(C98348:C98357)</f>
        <v>148.34</v>
      </c>
    </row>
    <row r="98389" spans="3:3" x14ac:dyDescent="0.15">
      <c r="C98389" s="30">
        <f>IFERROR(C98388/C98387,0)</f>
        <v>0.61044513853738425</v>
      </c>
    </row>
    <row r="98390" spans="3:3" x14ac:dyDescent="0.15">
      <c r="C98390" s="31">
        <v>0.8</v>
      </c>
    </row>
    <row r="98391" spans="3:3" x14ac:dyDescent="0.15">
      <c r="C98391" s="31">
        <v>1.25</v>
      </c>
    </row>
    <row r="98392" spans="3:3" x14ac:dyDescent="0.15">
      <c r="C98392" s="32">
        <f>IF(AND(C98389&gt;=C98390,C98389&lt;=C98391),1,0)</f>
        <v>0</v>
      </c>
    </row>
    <row r="98393" spans="3:3" x14ac:dyDescent="0.15">
      <c r="C98393" s="30">
        <f>IFERROR((C98353+C98354)/(C98383),0)</f>
        <v>0.61255336639176894</v>
      </c>
    </row>
    <row r="98394" spans="3:3" x14ac:dyDescent="0.15">
      <c r="C98394" s="31">
        <v>0.9</v>
      </c>
    </row>
    <row r="98395" spans="3:3" x14ac:dyDescent="0.15">
      <c r="C98395" s="31">
        <v>1.3</v>
      </c>
    </row>
    <row r="98396" spans="3:3" x14ac:dyDescent="0.15">
      <c r="C98396" s="32">
        <f>IF(AND(C98393&gt;=C98394,C98393&lt;=C98395),1,0)</f>
        <v>0</v>
      </c>
    </row>
    <row r="98397" spans="3:3" x14ac:dyDescent="0.15">
      <c r="C98397" s="33">
        <f>IF(C98368+C98369=0,1,0)</f>
        <v>1</v>
      </c>
    </row>
    <row r="98398" spans="3:3" x14ac:dyDescent="0.15">
      <c r="C98398" s="30">
        <f>IFERROR((C98355+C98356+C98357)/(C98385+C98386),0)</f>
        <v>0.73461891643709809</v>
      </c>
    </row>
    <row r="98399" spans="3:3" x14ac:dyDescent="0.15">
      <c r="C98399" s="31">
        <v>0.67</v>
      </c>
    </row>
    <row r="98400" spans="3:3" x14ac:dyDescent="0.15">
      <c r="C98400" s="31">
        <v>1.5</v>
      </c>
    </row>
    <row r="98401" spans="3:3" x14ac:dyDescent="0.15">
      <c r="C98401" s="34">
        <f>IF(AND(C98398&gt;=C98399,C98398&lt;=C98400),1,0)</f>
        <v>1</v>
      </c>
    </row>
    <row r="98402" spans="3:3" x14ac:dyDescent="0.15">
      <c r="C98402" s="34">
        <f>C98392*IF(C98397=1,C98396,1)*C98401</f>
        <v>0</v>
      </c>
    </row>
    <row r="98403" spans="3:3" x14ac:dyDescent="0.15">
      <c r="C98403" s="27">
        <f>IF(C$98363="Estimation",C98378,C98348)</f>
        <v>0</v>
      </c>
    </row>
    <row r="98404" spans="3:3" x14ac:dyDescent="0.15">
      <c r="C98404" s="27">
        <f>IF(C$98363="Estimation",C98379,C98349)</f>
        <v>46.2</v>
      </c>
    </row>
    <row r="98405" spans="3:3" x14ac:dyDescent="0.15">
      <c r="C98405" s="27">
        <f>IF(C$98363="Estimation",C98380,C98350)</f>
        <v>40.42</v>
      </c>
    </row>
    <row r="98406" spans="3:3" x14ac:dyDescent="0.15">
      <c r="C98406" s="27">
        <f>IF(C$98363="Estimation",IF(C98382="Soil",0,C98381),C98351)</f>
        <v>0</v>
      </c>
    </row>
    <row r="98407" spans="3:3" x14ac:dyDescent="0.15">
      <c r="C98407" s="27">
        <f>IF(C$98363="Estimation",C98381-C98406,C98352)</f>
        <v>0</v>
      </c>
    </row>
    <row r="98408" spans="3:3" x14ac:dyDescent="0.15">
      <c r="C98408" s="27">
        <f>IF(C$98363="Estimation",IF(C98384="Soil",0,C98383),C98353)</f>
        <v>46.2</v>
      </c>
    </row>
    <row r="98409" spans="3:3" x14ac:dyDescent="0.15">
      <c r="C98409" s="27">
        <f>IF(C$98363="Estimation",C98383-C98408,C98354)</f>
        <v>0</v>
      </c>
    </row>
    <row r="98410" spans="3:3" x14ac:dyDescent="0.15">
      <c r="C98410" s="27">
        <f>IF(C$98363="Estimation",C98385,C98355)</f>
        <v>13.52</v>
      </c>
    </row>
    <row r="98411" spans="3:3" x14ac:dyDescent="0.15">
      <c r="C98411" s="27">
        <f>IF(C$98363="Estimation",0,C98356)</f>
        <v>0</v>
      </c>
    </row>
    <row r="98412" spans="3:3" x14ac:dyDescent="0.15">
      <c r="C98412" s="27">
        <f>IF(C$98363="Estimation",C98386,C98357)</f>
        <v>2</v>
      </c>
    </row>
    <row r="98413" spans="3:3" x14ac:dyDescent="0.15">
      <c r="C98413" s="35">
        <f>IF(C$98363="Estimation",0,C98358)</f>
        <v>0</v>
      </c>
    </row>
    <row r="98414" spans="3:3" x14ac:dyDescent="0.15">
      <c r="C98414" s="35">
        <f>IF(C$98363="Estimation",0.5*SUM(C$98410:C$98411),C98359)</f>
        <v>0</v>
      </c>
    </row>
    <row r="98415" spans="3:3" x14ac:dyDescent="0.15">
      <c r="C98415" s="35">
        <f>IF(C$98363="Estimation",0,C98360)</f>
        <v>8.1300000000000008</v>
      </c>
    </row>
    <row r="98416" spans="3:3" x14ac:dyDescent="0.15">
      <c r="C98416" s="35">
        <f>IF(C$98363="Estimation",0.5*SUM(C$98410:C$98411),C98361)</f>
        <v>0</v>
      </c>
    </row>
    <row r="98417" spans="3:3" x14ac:dyDescent="0.15">
      <c r="C98417" s="35">
        <f>IF(C$98363="Estimation",0,C98362)</f>
        <v>5.39</v>
      </c>
    </row>
    <row r="98418" spans="3:3" x14ac:dyDescent="0.15">
      <c r="C98418" s="25" t="s">
        <v>288</v>
      </c>
    </row>
    <row r="98419" spans="3:3" x14ac:dyDescent="0.15">
      <c r="C98419" s="25">
        <v>0</v>
      </c>
    </row>
    <row r="98420" spans="3:3" x14ac:dyDescent="0.15">
      <c r="C98420" s="25" t="s">
        <v>288</v>
      </c>
    </row>
    <row r="98421" spans="3:3" x14ac:dyDescent="0.15">
      <c r="C98421" s="25" t="s">
        <v>377</v>
      </c>
    </row>
    <row r="98422" spans="3:3" x14ac:dyDescent="0.15">
      <c r="C98422" s="25" t="s">
        <v>300</v>
      </c>
    </row>
    <row r="98423" spans="3:3" x14ac:dyDescent="0.15">
      <c r="C98423" s="25" t="s">
        <v>302</v>
      </c>
    </row>
    <row r="98424" spans="3:3" x14ac:dyDescent="0.15">
      <c r="C98424" s="25" t="s">
        <v>302</v>
      </c>
    </row>
    <row r="98425" spans="3:3" x14ac:dyDescent="0.15">
      <c r="C98425" s="25" t="s">
        <v>302</v>
      </c>
    </row>
    <row r="98426" spans="3:3" x14ac:dyDescent="0.15">
      <c r="C98426" s="25" t="s">
        <v>301</v>
      </c>
    </row>
    <row r="98427" spans="3:3" x14ac:dyDescent="0.15">
      <c r="C98427" s="25" t="s">
        <v>301</v>
      </c>
    </row>
    <row r="98428" spans="3:3" x14ac:dyDescent="0.15">
      <c r="C98428" s="25" t="s">
        <v>292</v>
      </c>
    </row>
    <row r="98429" spans="3:3" x14ac:dyDescent="0.15">
      <c r="C98429" s="25" t="s">
        <v>292</v>
      </c>
    </row>
    <row r="98430" spans="3:3" x14ac:dyDescent="0.15">
      <c r="C98430" s="25" t="s">
        <v>291</v>
      </c>
    </row>
    <row r="98431" spans="3:3" x14ac:dyDescent="0.15">
      <c r="C98431" s="25" t="s">
        <v>298</v>
      </c>
    </row>
    <row r="98432" spans="3:3" x14ac:dyDescent="0.15">
      <c r="C98432" s="25" t="s">
        <v>299</v>
      </c>
    </row>
    <row r="98433" spans="3:3" x14ac:dyDescent="0.15">
      <c r="C98433" s="25" t="s">
        <v>298</v>
      </c>
    </row>
    <row r="98434" spans="3:3" x14ac:dyDescent="0.15">
      <c r="C98434" s="25" t="s">
        <v>297</v>
      </c>
    </row>
    <row r="98435" spans="3:3" x14ac:dyDescent="0.15">
      <c r="C98435" s="25" t="s">
        <v>296</v>
      </c>
    </row>
    <row r="98436" spans="3:3" x14ac:dyDescent="0.15">
      <c r="C98436" s="25" t="s">
        <v>297</v>
      </c>
    </row>
    <row r="98437" spans="3:3" x14ac:dyDescent="0.15">
      <c r="C98437" s="25" t="s">
        <v>296</v>
      </c>
    </row>
    <row r="98438" spans="3:3" x14ac:dyDescent="0.15">
      <c r="C98438" s="24">
        <v>0.1</v>
      </c>
    </row>
    <row r="98439" spans="3:3" x14ac:dyDescent="0.15">
      <c r="C98439" s="24">
        <v>0</v>
      </c>
    </row>
    <row r="98440" spans="3:3" x14ac:dyDescent="0.15">
      <c r="C98440" s="24">
        <v>0.2</v>
      </c>
    </row>
    <row r="98441" spans="3:3" x14ac:dyDescent="0.15">
      <c r="C98441" s="24">
        <v>0.6</v>
      </c>
    </row>
    <row r="98442" spans="3:3" x14ac:dyDescent="0.15">
      <c r="C98442" s="24">
        <v>0.6</v>
      </c>
    </row>
    <row r="98443" spans="3:3" x14ac:dyDescent="0.15">
      <c r="C98443" s="24">
        <v>1.2</v>
      </c>
    </row>
    <row r="98444" spans="3:3" x14ac:dyDescent="0.15">
      <c r="C98444" s="24">
        <v>1.2</v>
      </c>
    </row>
    <row r="98445" spans="3:3" x14ac:dyDescent="0.15">
      <c r="C98445" s="24">
        <v>1.2</v>
      </c>
    </row>
    <row r="98446" spans="3:3" x14ac:dyDescent="0.15">
      <c r="C98446" s="24">
        <v>1.6</v>
      </c>
    </row>
    <row r="98447" spans="3:3" x14ac:dyDescent="0.15">
      <c r="C98447" s="24">
        <v>1.6</v>
      </c>
    </row>
    <row r="98448" spans="3:3" x14ac:dyDescent="0.15">
      <c r="C98448" s="24">
        <v>2.8</v>
      </c>
    </row>
    <row r="98449" spans="3:3" x14ac:dyDescent="0.15">
      <c r="C98449" s="24">
        <v>2.8</v>
      </c>
    </row>
    <row r="98450" spans="3:3" x14ac:dyDescent="0.15">
      <c r="C98450" s="24">
        <v>3</v>
      </c>
    </row>
    <row r="98451" spans="3:3" x14ac:dyDescent="0.15">
      <c r="C98451" s="24">
        <v>0.75</v>
      </c>
    </row>
    <row r="98452" spans="3:3" x14ac:dyDescent="0.15">
      <c r="C98452" s="24">
        <v>0.75</v>
      </c>
    </row>
    <row r="98453" spans="3:3" x14ac:dyDescent="0.15">
      <c r="C98453" s="24">
        <v>0.05</v>
      </c>
    </row>
    <row r="98454" spans="3:3" x14ac:dyDescent="0.15">
      <c r="C98454" s="24">
        <v>0.05</v>
      </c>
    </row>
    <row r="98455" spans="3:3" x14ac:dyDescent="0.15">
      <c r="C98455" s="24">
        <v>0</v>
      </c>
    </row>
    <row r="98456" spans="3:3" x14ac:dyDescent="0.15">
      <c r="C98456" s="24">
        <v>0</v>
      </c>
    </row>
    <row r="98457" spans="3:3" x14ac:dyDescent="0.15">
      <c r="C98457" s="24">
        <v>0</v>
      </c>
    </row>
    <row r="98458" spans="3:3" x14ac:dyDescent="0.15">
      <c r="C98458" s="24">
        <v>0.01</v>
      </c>
    </row>
    <row r="98459" spans="3:3" x14ac:dyDescent="0.15">
      <c r="C98459" s="24">
        <v>0.01</v>
      </c>
    </row>
    <row r="98460" spans="3:3" x14ac:dyDescent="0.15">
      <c r="C98460" s="24">
        <v>0</v>
      </c>
    </row>
    <row r="98461" spans="3:3" x14ac:dyDescent="0.15">
      <c r="C98461" s="24">
        <v>0.3</v>
      </c>
    </row>
    <row r="98462" spans="3:3" x14ac:dyDescent="0.15">
      <c r="C98462" s="24">
        <v>0</v>
      </c>
    </row>
    <row r="98463" spans="3:3" x14ac:dyDescent="0.15">
      <c r="C98463" s="24">
        <v>0</v>
      </c>
    </row>
    <row r="98464" spans="3:3" x14ac:dyDescent="0.15">
      <c r="C98464" s="24">
        <v>0</v>
      </c>
    </row>
    <row r="98465" spans="3:3" x14ac:dyDescent="0.15">
      <c r="C98465" s="24">
        <v>0.3</v>
      </c>
    </row>
    <row r="98466" spans="3:3" x14ac:dyDescent="0.15">
      <c r="C98466" s="24">
        <v>0</v>
      </c>
    </row>
    <row r="98467" spans="3:3" x14ac:dyDescent="0.15">
      <c r="C98467" s="24">
        <v>0</v>
      </c>
    </row>
    <row r="98468" spans="3:3" x14ac:dyDescent="0.15">
      <c r="C98468" s="24">
        <v>1</v>
      </c>
    </row>
    <row r="98469" spans="3:3" x14ac:dyDescent="0.15">
      <c r="C98469" s="24">
        <v>1</v>
      </c>
    </row>
    <row r="98470" spans="3:3" x14ac:dyDescent="0.15">
      <c r="C98470" s="24">
        <v>0</v>
      </c>
    </row>
    <row r="98471" spans="3:3" x14ac:dyDescent="0.15">
      <c r="C98471" s="24">
        <v>0</v>
      </c>
    </row>
    <row r="98472" spans="3:3" x14ac:dyDescent="0.15">
      <c r="C98472" s="24">
        <v>0.5</v>
      </c>
    </row>
    <row r="98473" spans="3:3" x14ac:dyDescent="0.15">
      <c r="C98473" s="24">
        <v>0</v>
      </c>
    </row>
    <row r="98474" spans="3:3" x14ac:dyDescent="0.15">
      <c r="C98474" s="25">
        <v>0</v>
      </c>
    </row>
    <row r="98475" spans="3:3" x14ac:dyDescent="0.15">
      <c r="C98475" s="25">
        <v>0</v>
      </c>
    </row>
    <row r="98476" spans="3:3" x14ac:dyDescent="0.15">
      <c r="C98476" s="25">
        <v>0</v>
      </c>
    </row>
    <row r="98477" spans="3:3" x14ac:dyDescent="0.15">
      <c r="C98477" s="25">
        <v>0</v>
      </c>
    </row>
    <row r="98478" spans="3:3" x14ac:dyDescent="0.15">
      <c r="C98478" s="25">
        <v>0</v>
      </c>
    </row>
    <row r="98479" spans="3:3" x14ac:dyDescent="0.15">
      <c r="C98479" s="25">
        <v>0</v>
      </c>
    </row>
    <row r="98480" spans="3:3" x14ac:dyDescent="0.15">
      <c r="C98480" s="25">
        <v>0</v>
      </c>
    </row>
    <row r="98481" spans="3:3" x14ac:dyDescent="0.15">
      <c r="C98481" s="25">
        <v>0</v>
      </c>
    </row>
    <row r="98482" spans="3:3" x14ac:dyDescent="0.15">
      <c r="C98482" s="25">
        <v>0</v>
      </c>
    </row>
    <row r="98483" spans="3:3" x14ac:dyDescent="0.15">
      <c r="C98483" s="25">
        <v>0</v>
      </c>
    </row>
    <row r="98484" spans="3:3" x14ac:dyDescent="0.15">
      <c r="C98484" s="24">
        <v>0</v>
      </c>
    </row>
    <row r="98485" spans="3:3" x14ac:dyDescent="0.15">
      <c r="C98485" s="24">
        <v>0</v>
      </c>
    </row>
    <row r="98486" spans="3:3" x14ac:dyDescent="0.15">
      <c r="C98486" s="24">
        <v>0</v>
      </c>
    </row>
    <row r="98487" spans="3:3" x14ac:dyDescent="0.15">
      <c r="C98487" s="24">
        <v>0</v>
      </c>
    </row>
    <row r="98488" spans="3:3" x14ac:dyDescent="0.15">
      <c r="C98488" s="24">
        <v>0</v>
      </c>
    </row>
    <row r="98489" spans="3:3" x14ac:dyDescent="0.15">
      <c r="C98489" s="24">
        <v>0</v>
      </c>
    </row>
    <row r="98490" spans="3:3" x14ac:dyDescent="0.15">
      <c r="C98490" s="24">
        <v>0</v>
      </c>
    </row>
    <row r="98491" spans="3:3" x14ac:dyDescent="0.15">
      <c r="C98491" s="24">
        <v>0</v>
      </c>
    </row>
    <row r="98492" spans="3:3" x14ac:dyDescent="0.15">
      <c r="C98492" s="24">
        <v>0</v>
      </c>
    </row>
    <row r="98493" spans="3:3" x14ac:dyDescent="0.15">
      <c r="C98493" s="24">
        <v>0</v>
      </c>
    </row>
    <row r="98494" spans="3:3" x14ac:dyDescent="0.15">
      <c r="C98494" s="24">
        <v>0</v>
      </c>
    </row>
    <row r="98495" spans="3:3" x14ac:dyDescent="0.15">
      <c r="C98495" s="24">
        <v>0</v>
      </c>
    </row>
    <row r="98496" spans="3:3" x14ac:dyDescent="0.15">
      <c r="C98496" s="24">
        <v>0</v>
      </c>
    </row>
    <row r="98497" spans="3:3" x14ac:dyDescent="0.15">
      <c r="C98497" s="24">
        <v>0</v>
      </c>
    </row>
    <row r="98498" spans="3:3" x14ac:dyDescent="0.15">
      <c r="C98498" s="24">
        <v>0</v>
      </c>
    </row>
    <row r="98499" spans="3:3" x14ac:dyDescent="0.15">
      <c r="C98499" s="24">
        <v>0</v>
      </c>
    </row>
    <row r="98500" spans="3:3" x14ac:dyDescent="0.15">
      <c r="C98500" s="24">
        <v>0</v>
      </c>
    </row>
    <row r="98501" spans="3:3" x14ac:dyDescent="0.15">
      <c r="C98501" s="24">
        <v>0</v>
      </c>
    </row>
    <row r="98502" spans="3:3" x14ac:dyDescent="0.15">
      <c r="C98502" s="24">
        <v>0</v>
      </c>
    </row>
    <row r="98503" spans="3:3" x14ac:dyDescent="0.15">
      <c r="C98503" s="24">
        <v>0</v>
      </c>
    </row>
    <row r="98504" spans="3:3" x14ac:dyDescent="0.15">
      <c r="C98504" s="24">
        <v>0</v>
      </c>
    </row>
    <row r="98505" spans="3:3" x14ac:dyDescent="0.15">
      <c r="C98505" s="24">
        <v>0</v>
      </c>
    </row>
    <row r="98506" spans="3:3" x14ac:dyDescent="0.15">
      <c r="C98506" s="24">
        <v>0</v>
      </c>
    </row>
    <row r="98507" spans="3:3" x14ac:dyDescent="0.15">
      <c r="C98507" s="24">
        <v>0</v>
      </c>
    </row>
    <row r="98508" spans="3:3" x14ac:dyDescent="0.15">
      <c r="C98508" s="24">
        <v>0</v>
      </c>
    </row>
    <row r="98509" spans="3:3" x14ac:dyDescent="0.15">
      <c r="C98509" s="24">
        <v>0</v>
      </c>
    </row>
    <row r="98510" spans="3:3" x14ac:dyDescent="0.15">
      <c r="C98510" s="36">
        <f t="shared" ref="C98510:C98516" si="49">IF(C98503&lt;&gt;0,C98503,C98496)</f>
        <v>0</v>
      </c>
    </row>
    <row r="98511" spans="3:3" x14ac:dyDescent="0.15">
      <c r="C98511" s="36">
        <f t="shared" si="49"/>
        <v>0</v>
      </c>
    </row>
    <row r="98512" spans="3:3" x14ac:dyDescent="0.15">
      <c r="C98512" s="36">
        <f t="shared" si="49"/>
        <v>0</v>
      </c>
    </row>
    <row r="98513" spans="3:3" x14ac:dyDescent="0.15">
      <c r="C98513" s="36">
        <f t="shared" si="49"/>
        <v>0</v>
      </c>
    </row>
    <row r="98514" spans="3:3" x14ac:dyDescent="0.15">
      <c r="C98514" s="36">
        <f t="shared" si="49"/>
        <v>0</v>
      </c>
    </row>
    <row r="98515" spans="3:3" x14ac:dyDescent="0.15">
      <c r="C98515" s="36">
        <f t="shared" si="49"/>
        <v>0</v>
      </c>
    </row>
    <row r="98516" spans="3:3" x14ac:dyDescent="0.15">
      <c r="C98516" s="36">
        <f t="shared" si="49"/>
        <v>0</v>
      </c>
    </row>
    <row r="98517" spans="3:3" x14ac:dyDescent="0.15">
      <c r="C98517" s="36">
        <f t="shared" ref="C98517:C98523" si="50">IFERROR(IF(C98496&lt;&gt;0,C98510/C98496,1)*C98484,0)</f>
        <v>0</v>
      </c>
    </row>
    <row r="98518" spans="3:3" x14ac:dyDescent="0.15">
      <c r="C98518" s="36">
        <f t="shared" si="50"/>
        <v>0</v>
      </c>
    </row>
    <row r="98519" spans="3:3" x14ac:dyDescent="0.15">
      <c r="C98519" s="36">
        <f t="shared" si="50"/>
        <v>0</v>
      </c>
    </row>
    <row r="98520" spans="3:3" x14ac:dyDescent="0.15">
      <c r="C98520" s="36">
        <f t="shared" si="50"/>
        <v>0</v>
      </c>
    </row>
    <row r="98521" spans="3:3" x14ac:dyDescent="0.15">
      <c r="C98521" s="36">
        <f t="shared" si="50"/>
        <v>0</v>
      </c>
    </row>
    <row r="98522" spans="3:3" x14ac:dyDescent="0.15">
      <c r="C98522" s="36">
        <f t="shared" si="50"/>
        <v>0</v>
      </c>
    </row>
    <row r="98523" spans="3:3" x14ac:dyDescent="0.15">
      <c r="C98523" s="36">
        <f t="shared" si="50"/>
        <v>0</v>
      </c>
    </row>
    <row r="98524" spans="3:3" x14ac:dyDescent="0.15">
      <c r="C98524" s="37">
        <f>C98491</f>
        <v>0</v>
      </c>
    </row>
    <row r="98525" spans="3:3" x14ac:dyDescent="0.15">
      <c r="C98525" s="37">
        <f>C98492</f>
        <v>0</v>
      </c>
    </row>
    <row r="98526" spans="3:3" x14ac:dyDescent="0.15">
      <c r="C98526" s="37">
        <f>C98493</f>
        <v>0</v>
      </c>
    </row>
    <row r="98527" spans="3:3" x14ac:dyDescent="0.15">
      <c r="C98527" s="37">
        <f>C98494</f>
        <v>0</v>
      </c>
    </row>
    <row r="98528" spans="3:3" x14ac:dyDescent="0.15">
      <c r="C98528" s="37">
        <f>C98495</f>
        <v>0</v>
      </c>
    </row>
    <row r="98529" spans="3:3" x14ac:dyDescent="0.15">
      <c r="C98529" s="28">
        <v>0</v>
      </c>
    </row>
    <row r="98530" spans="3:3" x14ac:dyDescent="0.15">
      <c r="C98530" s="28">
        <v>0</v>
      </c>
    </row>
    <row r="98531" spans="3:3" x14ac:dyDescent="0.15">
      <c r="C98531" s="28">
        <v>0</v>
      </c>
    </row>
    <row r="98532" spans="3:3" x14ac:dyDescent="0.15">
      <c r="C98532" s="28">
        <v>0</v>
      </c>
    </row>
    <row r="98533" spans="3:3" x14ac:dyDescent="0.15">
      <c r="C98533" s="28">
        <v>0</v>
      </c>
    </row>
    <row r="98534" spans="3:3" x14ac:dyDescent="0.15">
      <c r="C98534" s="28">
        <v>0</v>
      </c>
    </row>
    <row r="98535" spans="3:3" x14ac:dyDescent="0.15">
      <c r="C98535" s="28">
        <v>0</v>
      </c>
    </row>
    <row r="98536" spans="3:3" x14ac:dyDescent="0.15">
      <c r="C98536" s="28">
        <v>0</v>
      </c>
    </row>
    <row r="98537" spans="3:3" x14ac:dyDescent="0.15">
      <c r="C98537" s="28">
        <v>0</v>
      </c>
    </row>
    <row r="98538" spans="3:3" x14ac:dyDescent="0.15">
      <c r="C98538" s="28">
        <v>0</v>
      </c>
    </row>
    <row r="98539" spans="3:3" x14ac:dyDescent="0.15">
      <c r="C98539" s="38">
        <v>1</v>
      </c>
    </row>
    <row r="98540" spans="3:3" x14ac:dyDescent="0.15">
      <c r="C98540" s="38">
        <v>1</v>
      </c>
    </row>
    <row r="98541" spans="3:3" x14ac:dyDescent="0.15">
      <c r="C98541" s="38">
        <v>1</v>
      </c>
    </row>
    <row r="98542" spans="3:3" x14ac:dyDescent="0.15">
      <c r="C98542" s="38">
        <v>1</v>
      </c>
    </row>
    <row r="98543" spans="3:3" x14ac:dyDescent="0.15">
      <c r="C98543" s="38">
        <v>1</v>
      </c>
    </row>
    <row r="98544" spans="3:3" x14ac:dyDescent="0.15">
      <c r="C98544" s="38">
        <v>1</v>
      </c>
    </row>
    <row r="98545" spans="3:3" x14ac:dyDescent="0.15">
      <c r="C98545" s="38">
        <v>1</v>
      </c>
    </row>
    <row r="98546" spans="3:3" x14ac:dyDescent="0.15">
      <c r="C98546" s="38">
        <v>1</v>
      </c>
    </row>
    <row r="98547" spans="3:3" x14ac:dyDescent="0.15">
      <c r="C98547" s="38">
        <v>1</v>
      </c>
    </row>
    <row r="98548" spans="3:3" x14ac:dyDescent="0.15">
      <c r="C98548" s="38">
        <v>1</v>
      </c>
    </row>
    <row r="98549" spans="3:3" x14ac:dyDescent="0.15">
      <c r="C98549" s="25" t="s">
        <v>104</v>
      </c>
    </row>
    <row r="98550" spans="3:3" x14ac:dyDescent="0.15">
      <c r="C98550" s="25" t="s">
        <v>294</v>
      </c>
    </row>
    <row r="98551" spans="3:3" x14ac:dyDescent="0.15">
      <c r="C98551" s="24">
        <v>216</v>
      </c>
    </row>
    <row r="98552" spans="3:3" x14ac:dyDescent="0.15">
      <c r="C98552" s="24">
        <v>12</v>
      </c>
    </row>
    <row r="98553" spans="3:3" x14ac:dyDescent="0.15">
      <c r="C98553" s="24">
        <v>4.5999999999999996</v>
      </c>
    </row>
    <row r="98554" spans="3:3" x14ac:dyDescent="0.15">
      <c r="C98554" s="24">
        <v>368</v>
      </c>
    </row>
    <row r="98555" spans="3:3" x14ac:dyDescent="0.15">
      <c r="C98555" s="24">
        <v>260</v>
      </c>
    </row>
    <row r="98556" spans="3:3" x14ac:dyDescent="0.15">
      <c r="C98556" s="24">
        <v>394</v>
      </c>
    </row>
    <row r="98557" spans="3:3" x14ac:dyDescent="0.15">
      <c r="C98557" s="24">
        <v>222</v>
      </c>
    </row>
    <row r="98558" spans="3:3" x14ac:dyDescent="0.15">
      <c r="C98558" s="24">
        <v>123</v>
      </c>
    </row>
    <row r="98559" spans="3:3" x14ac:dyDescent="0.15">
      <c r="C98559" s="25" t="s">
        <v>153</v>
      </c>
    </row>
    <row r="98560" spans="3:3" x14ac:dyDescent="0.15">
      <c r="C98560" s="24">
        <v>20</v>
      </c>
    </row>
    <row r="98561" spans="3:3" x14ac:dyDescent="0.15">
      <c r="C98561" s="24">
        <v>0.9</v>
      </c>
    </row>
    <row r="98562" spans="3:3" x14ac:dyDescent="0.15">
      <c r="C98562" s="24">
        <v>0.8</v>
      </c>
    </row>
    <row r="98563" spans="3:3" x14ac:dyDescent="0.15">
      <c r="C98563" s="24">
        <v>0.4</v>
      </c>
    </row>
    <row r="98564" spans="3:3" x14ac:dyDescent="0.15">
      <c r="C98564" s="24">
        <v>2.5</v>
      </c>
    </row>
    <row r="98565" spans="3:3" x14ac:dyDescent="0.15">
      <c r="C98565" s="24">
        <v>3</v>
      </c>
    </row>
    <row r="98566" spans="3:3" x14ac:dyDescent="0.15">
      <c r="C98566" s="24">
        <v>10</v>
      </c>
    </row>
    <row r="98567" spans="3:3" x14ac:dyDescent="0.15">
      <c r="C98567" s="31">
        <v>0.8</v>
      </c>
    </row>
    <row r="98568" spans="3:3" x14ac:dyDescent="0.15">
      <c r="C98568" s="31">
        <v>0.6</v>
      </c>
    </row>
    <row r="98569" spans="3:3" x14ac:dyDescent="0.15">
      <c r="C98569" s="31">
        <v>0.3</v>
      </c>
    </row>
    <row r="98570" spans="3:3" x14ac:dyDescent="0.15">
      <c r="C98570" s="31">
        <v>0.9</v>
      </c>
    </row>
    <row r="98571" spans="3:3" x14ac:dyDescent="0.15">
      <c r="C98571" s="24">
        <v>45</v>
      </c>
    </row>
    <row r="98572" spans="3:3" x14ac:dyDescent="0.15">
      <c r="C98572" s="39">
        <f t="shared" ref="C98572:C98578" si="51">IFERROR(IF(ISNUMBER(C98460),C98460,0)+IF(ISNUMBER(C98441),1/C98441-IF(AND(C98529="ReplaceInsulation",NOT(ISERROR(C98517))),C98453/0.04,0),0),0)</f>
        <v>1.6666666666666667</v>
      </c>
    </row>
    <row r="98573" spans="3:3" x14ac:dyDescent="0.15">
      <c r="C98573" s="39">
        <f t="shared" si="51"/>
        <v>1.9666666666666668</v>
      </c>
    </row>
    <row r="98574" spans="3:3" x14ac:dyDescent="0.15">
      <c r="C98574" s="39">
        <f t="shared" si="51"/>
        <v>0.83333333333333337</v>
      </c>
    </row>
    <row r="98575" spans="3:3" x14ac:dyDescent="0.15">
      <c r="C98575" s="39">
        <f t="shared" si="51"/>
        <v>0.83333333333333337</v>
      </c>
    </row>
    <row r="98576" spans="3:3" x14ac:dyDescent="0.15">
      <c r="C98576" s="39">
        <f t="shared" si="51"/>
        <v>0.83333333333333337</v>
      </c>
    </row>
    <row r="98577" spans="3:3" x14ac:dyDescent="0.15">
      <c r="C98577" s="39">
        <f t="shared" si="51"/>
        <v>0.92500000000000004</v>
      </c>
    </row>
    <row r="98578" spans="3:3" x14ac:dyDescent="0.15">
      <c r="C98578" s="39">
        <f t="shared" si="51"/>
        <v>0.625</v>
      </c>
    </row>
    <row r="98579" spans="3:3" x14ac:dyDescent="0.15">
      <c r="C98579" s="40">
        <f>IFERROR(IF(ISNUMBER(C98448),1/C98448,0),0)</f>
        <v>0.35714285714285715</v>
      </c>
    </row>
    <row r="98580" spans="3:3" x14ac:dyDescent="0.15">
      <c r="C98580" s="40">
        <f>IFERROR(IF(ISNUMBER(C98449),1/C98449,0),0)</f>
        <v>0.35714285714285715</v>
      </c>
    </row>
    <row r="98581" spans="3:3" x14ac:dyDescent="0.15">
      <c r="C98581" s="40">
        <f>IFERROR(IF(ISNUMBER(C98450),1/C98450,0),0)</f>
        <v>0.33333333333333331</v>
      </c>
    </row>
    <row r="98582" spans="3:3" x14ac:dyDescent="0.15">
      <c r="C98582" s="39">
        <f t="shared" ref="C98582:C98588" si="52">IFERROR(1/(IF(C98529="Replace",IF(ISNUMBER(C98460),C98460,0),C98572)+IF(ISNUMBER(C98517),C98517,0)),0)</f>
        <v>0.6</v>
      </c>
    </row>
    <row r="98583" spans="3:3" x14ac:dyDescent="0.15">
      <c r="C98583" s="39">
        <f t="shared" si="52"/>
        <v>0.50847457627118642</v>
      </c>
    </row>
    <row r="98584" spans="3:3" x14ac:dyDescent="0.15">
      <c r="C98584" s="39">
        <f t="shared" si="52"/>
        <v>1.2</v>
      </c>
    </row>
    <row r="98585" spans="3:3" x14ac:dyDescent="0.15">
      <c r="C98585" s="39">
        <f t="shared" si="52"/>
        <v>1.2</v>
      </c>
    </row>
    <row r="98586" spans="3:3" x14ac:dyDescent="0.15">
      <c r="C98586" s="39">
        <f t="shared" si="52"/>
        <v>1.2</v>
      </c>
    </row>
    <row r="98587" spans="3:3" x14ac:dyDescent="0.15">
      <c r="C98587" s="39">
        <f t="shared" si="52"/>
        <v>1.0810810810810809</v>
      </c>
    </row>
    <row r="98588" spans="3:3" x14ac:dyDescent="0.15">
      <c r="C98588" s="39">
        <f t="shared" si="52"/>
        <v>1.6</v>
      </c>
    </row>
    <row r="98589" spans="3:3" x14ac:dyDescent="0.15">
      <c r="C98589" s="41">
        <f>IFERROR(1/(IF(C98536="Replace",0,C98579)+IF(ISNUMBER(C98524),C98524,0)),0)</f>
        <v>2.8</v>
      </c>
    </row>
    <row r="98590" spans="3:3" x14ac:dyDescent="0.15">
      <c r="C98590" s="41">
        <f>IFERROR(1/(IF(C98537="Replace",0,C98580)+IF(ISNUMBER(C98525),C98525,0)),0)</f>
        <v>2.8</v>
      </c>
    </row>
    <row r="98591" spans="3:3" x14ac:dyDescent="0.15">
      <c r="C98591" s="41">
        <f>IFERROR(1/(IF(C98538="Replace",0,C98581)+IF(ISNUMBER(C98526),C98526,0)),0)</f>
        <v>3</v>
      </c>
    </row>
    <row r="98592" spans="3:3" x14ac:dyDescent="0.15">
      <c r="C98592" s="42">
        <f t="shared" ref="C98592:C98598" si="53">IF(C98441&gt;0,(1-C98539)*1/(1/C98441+C98460),0)+C98539*C98582</f>
        <v>0.6</v>
      </c>
    </row>
    <row r="98593" spans="3:3" x14ac:dyDescent="0.15">
      <c r="C98593" s="42">
        <f t="shared" si="53"/>
        <v>0.50847457627118642</v>
      </c>
    </row>
    <row r="98594" spans="3:3" x14ac:dyDescent="0.15">
      <c r="C98594" s="42">
        <f t="shared" si="53"/>
        <v>1.2</v>
      </c>
    </row>
    <row r="98595" spans="3:3" x14ac:dyDescent="0.15">
      <c r="C98595" s="42">
        <f t="shared" si="53"/>
        <v>1.2</v>
      </c>
    </row>
    <row r="98596" spans="3:3" x14ac:dyDescent="0.15">
      <c r="C98596" s="42">
        <f t="shared" si="53"/>
        <v>1.2</v>
      </c>
    </row>
    <row r="98597" spans="3:3" x14ac:dyDescent="0.15">
      <c r="C98597" s="42">
        <f t="shared" si="53"/>
        <v>1.0810810810810809</v>
      </c>
    </row>
    <row r="98598" spans="3:3" x14ac:dyDescent="0.15">
      <c r="C98598" s="42">
        <f t="shared" si="53"/>
        <v>1.6</v>
      </c>
    </row>
    <row r="98599" spans="3:3" x14ac:dyDescent="0.15">
      <c r="C98599" s="43">
        <f>(1-C98546)*C98448+C98546*C98589</f>
        <v>2.8</v>
      </c>
    </row>
    <row r="98600" spans="3:3" x14ac:dyDescent="0.15">
      <c r="C98600" s="43">
        <f>(1-C98547)*C98449+C98547*C98590</f>
        <v>2.8</v>
      </c>
    </row>
    <row r="98601" spans="3:3" x14ac:dyDescent="0.15">
      <c r="C98601" s="43">
        <f>(1-C98548)*C98450+C98548*C98591</f>
        <v>3</v>
      </c>
    </row>
    <row r="98602" spans="3:3" x14ac:dyDescent="0.15">
      <c r="C98602" s="39">
        <f>IFERROR((IF(C98517&gt;0,C98539*C98403,0)+IF(C98518&gt;0,C98540*C98404,0)+IF(C98519&gt;0,C98541*C98405,0)+IF(C98520&gt;0,C98542*C98406,0)+IF(C98521&gt;0,C98543*C98407,0)+IF(C98522&gt;0,C98544*C98408,0)+IF(C98523&gt;0,C98545*C98409,0)+IF(C98524&gt;0,C98546*C98410,0)+IF(C98525&gt;0,C98547*C98411,0)+IF(C98526&gt;0,C98548*C98412,0))/SUM(C98403:C98412),0)</f>
        <v>0</v>
      </c>
    </row>
    <row r="98603" spans="3:3" x14ac:dyDescent="0.15">
      <c r="C98603" s="30" t="str">
        <f>IF(OR(C98419="",C98418=C98419),C98418,IF(C98313="Variation",C98419,IF(C98602=0,C98418,IF(C98602=1,C98419,C98418&amp;"("&amp;TEXT(1-C98602,"##0%")&amp;")."&amp;C98419&amp;"("&amp;TEXT(C98602,"##0%")&amp;")"))))</f>
        <v>Medium</v>
      </c>
    </row>
    <row r="98604" spans="3:3" x14ac:dyDescent="0.15">
      <c r="C98604" s="39">
        <f>IFERROR(IF(C98419&lt;&gt;"",IF(C98313="Variation",C98439,(1-C98602)*C98438+C98602*C98439),C98438),0)</f>
        <v>0.1</v>
      </c>
    </row>
    <row r="98605" spans="3:3" x14ac:dyDescent="0.15">
      <c r="C98605" s="39">
        <f t="shared" ref="C98605:C98611" si="54">IF(ISERROR(C98592*C98403*C98467),0,C98592*C98403*C98467)</f>
        <v>0</v>
      </c>
    </row>
    <row r="98606" spans="3:3" x14ac:dyDescent="0.15">
      <c r="C98606" s="39">
        <f t="shared" si="54"/>
        <v>23.491525423728813</v>
      </c>
    </row>
    <row r="98607" spans="3:3" x14ac:dyDescent="0.15">
      <c r="C98607" s="39">
        <f t="shared" si="54"/>
        <v>48.503999999999998</v>
      </c>
    </row>
    <row r="98608" spans="3:3" x14ac:dyDescent="0.15">
      <c r="C98608" s="39">
        <f t="shared" si="54"/>
        <v>0</v>
      </c>
    </row>
    <row r="98609" spans="3:3" x14ac:dyDescent="0.15">
      <c r="C98609" s="39">
        <f t="shared" si="54"/>
        <v>0</v>
      </c>
    </row>
    <row r="98610" spans="3:3" x14ac:dyDescent="0.15">
      <c r="C98610" s="39">
        <f t="shared" si="54"/>
        <v>24.972972972972972</v>
      </c>
    </row>
    <row r="98611" spans="3:3" x14ac:dyDescent="0.15">
      <c r="C98611" s="39">
        <f t="shared" si="54"/>
        <v>0</v>
      </c>
    </row>
    <row r="98612" spans="3:3" x14ac:dyDescent="0.15">
      <c r="C98612" s="40">
        <f>IF(ISERROR(C98599*C98410*1),0,C98599*C98410*1)</f>
        <v>37.855999999999995</v>
      </c>
    </row>
    <row r="98613" spans="3:3" x14ac:dyDescent="0.15">
      <c r="C98613" s="40">
        <f>IF(ISERROR(C98600*C98411*1),0,C98600*C98411*1)</f>
        <v>0</v>
      </c>
    </row>
    <row r="98614" spans="3:3" x14ac:dyDescent="0.15">
      <c r="C98614" s="40">
        <f>IF(ISERROR(C98601*C98412*1),0,C98601*C98412*1)</f>
        <v>6</v>
      </c>
    </row>
    <row r="98615" spans="3:3" x14ac:dyDescent="0.15">
      <c r="C98615" s="39">
        <f>SUM(C98403:C98412)*C98604</f>
        <v>14.834000000000001</v>
      </c>
    </row>
    <row r="98616" spans="3:3" x14ac:dyDescent="0.15">
      <c r="C98616" s="39">
        <f>IFERROR(SUM(C98605:C98615)/C98332,0)</f>
        <v>1.3262204856155895</v>
      </c>
    </row>
    <row r="98617" spans="3:3" x14ac:dyDescent="0.15">
      <c r="C98617" s="39">
        <f>0.34*(C98563+C98440)*C98564</f>
        <v>0.51000000000000012</v>
      </c>
    </row>
    <row r="98618" spans="3:3" x14ac:dyDescent="0.15">
      <c r="C98618" s="44">
        <f>(C98560-C98553)*C98551</f>
        <v>3326.4</v>
      </c>
    </row>
    <row r="98619" spans="3:3" x14ac:dyDescent="0.15">
      <c r="C98619" s="39">
        <f>IF(C98616&lt;=1,C98561+(1-C98616)/0.5*(1-C98561),IF(C98616&gt;=4,C98562,C98561+(C98616-1)*(C98562-C98561)/(4-1)))</f>
        <v>0.88912598381281371</v>
      </c>
    </row>
    <row r="98620" spans="3:3" x14ac:dyDescent="0.15">
      <c r="C98620" s="44">
        <f>C98616*0.024*C98618*C98619</f>
        <v>94.13795245360761</v>
      </c>
    </row>
    <row r="98621" spans="3:3" x14ac:dyDescent="0.15">
      <c r="C98621" s="44">
        <f>C98617*0.024*C98618*C98619</f>
        <v>36.200885352072518</v>
      </c>
    </row>
    <row r="98622" spans="3:3" x14ac:dyDescent="0.15">
      <c r="C98622" s="44">
        <f>C98620+C98621</f>
        <v>130.33883780568013</v>
      </c>
    </row>
    <row r="98623" spans="3:3" x14ac:dyDescent="0.15">
      <c r="C98623" s="39">
        <f>IFERROR((IF(LEN(C98481)&gt;1,IF(ISERROR(C98527),0,C98527),IF(ISERROR(C98451),0,C98451))*C98410+IF(LEN(C98482)&gt;1,IF(ISERROR(C98528),0,C98528),IF(ISERROR(C98452),0,C98452))*C98411)/(C98410+C98411),0)</f>
        <v>0.75000000000000011</v>
      </c>
    </row>
    <row r="98624" spans="3:3" x14ac:dyDescent="0.15">
      <c r="C98624" s="45">
        <f>C98413*C98554*C98567*(1-C98569)*C98570*C98623</f>
        <v>0</v>
      </c>
    </row>
    <row r="98625" spans="3:3" x14ac:dyDescent="0.15">
      <c r="C98625" s="44">
        <f>C98414*C98555*C$98568*(1-C$98569)*C$98570*C$98623</f>
        <v>0</v>
      </c>
    </row>
    <row r="98626" spans="3:3" x14ac:dyDescent="0.15">
      <c r="C98626" s="44">
        <f>C98415*C98556*C$98568*(1-C$98569)*C$98570*C$98623</f>
        <v>908.11287000000016</v>
      </c>
    </row>
    <row r="98627" spans="3:3" x14ac:dyDescent="0.15">
      <c r="C98627" s="44">
        <f>C98416*C98557*C$98568*(1-C$98569)*C$98570*C$98623</f>
        <v>0</v>
      </c>
    </row>
    <row r="98628" spans="3:3" x14ac:dyDescent="0.15">
      <c r="C98628" s="44">
        <f>C98417*C98558*C$98568*(1-C$98569)*C$98570*C$98623</f>
        <v>187.95199499999998</v>
      </c>
    </row>
    <row r="98629" spans="3:3" x14ac:dyDescent="0.15">
      <c r="C98629" s="44">
        <f>IFERROR(SUM(C98624:C98628)/C98332,0)</f>
        <v>9.3385436227315317</v>
      </c>
    </row>
    <row r="98630" spans="3:3" x14ac:dyDescent="0.15">
      <c r="C98630" s="44">
        <f>C98565*0.024*C98551</f>
        <v>15.552000000000001</v>
      </c>
    </row>
    <row r="98631" spans="3:3" x14ac:dyDescent="0.15">
      <c r="C98631" s="44">
        <f>C98571/(C98616+C98617)</f>
        <v>24.506860887631277</v>
      </c>
    </row>
    <row r="98632" spans="3:3" x14ac:dyDescent="0.15">
      <c r="C98632" s="39">
        <f>0.8+C98631/30</f>
        <v>1.6168953629210425</v>
      </c>
    </row>
    <row r="98633" spans="3:3" x14ac:dyDescent="0.15">
      <c r="C98633" s="42">
        <f>IFERROR((C98629+C98630)/C98622,0)</f>
        <v>0.19096797272230098</v>
      </c>
    </row>
    <row r="98634" spans="3:3" x14ac:dyDescent="0.15">
      <c r="C98634" s="39">
        <f>(1-C98633^C98632)/(1-C98633^(C98632+1))</f>
        <v>0.94362386271828624</v>
      </c>
    </row>
    <row r="98635" spans="3:3" x14ac:dyDescent="0.15">
      <c r="C98635" s="46">
        <f>C98622-C98634*(C98629+C98630)</f>
        <v>106.8515268872402</v>
      </c>
    </row>
    <row r="98637" spans="3:3" x14ac:dyDescent="0.15">
      <c r="C98637" s="48">
        <v>106.8515268872402</v>
      </c>
    </row>
    <row r="114689" spans="3:3" x14ac:dyDescent="0.15">
      <c r="C114689" s="24" t="s">
        <v>370</v>
      </c>
    </row>
    <row r="114690" spans="3:3" x14ac:dyDescent="0.15">
      <c r="C114690" s="25">
        <v>0</v>
      </c>
    </row>
    <row r="114691" spans="3:3" x14ac:dyDescent="0.15">
      <c r="C114691" s="25">
        <v>0</v>
      </c>
    </row>
    <row r="114692" spans="3:3" x14ac:dyDescent="0.15">
      <c r="C114692" s="26">
        <v>40428</v>
      </c>
    </row>
    <row r="114693" spans="3:3" x14ac:dyDescent="0.15">
      <c r="C114693" s="26">
        <v>0</v>
      </c>
    </row>
    <row r="114694" spans="3:3" x14ac:dyDescent="0.15">
      <c r="C114694" s="25" t="s">
        <v>152</v>
      </c>
    </row>
    <row r="114695" spans="3:3" x14ac:dyDescent="0.15">
      <c r="C114695" s="25" t="s">
        <v>15</v>
      </c>
    </row>
    <row r="114696" spans="3:3" x14ac:dyDescent="0.15">
      <c r="C114696" s="25">
        <v>1</v>
      </c>
    </row>
    <row r="114697" spans="3:3" x14ac:dyDescent="0.15">
      <c r="C114697" s="25" t="s">
        <v>208</v>
      </c>
    </row>
    <row r="114698" spans="3:3" x14ac:dyDescent="0.15">
      <c r="C114698" s="25" t="s">
        <v>371</v>
      </c>
    </row>
    <row r="114699" spans="3:3" x14ac:dyDescent="0.15">
      <c r="C114699" s="25">
        <v>0</v>
      </c>
    </row>
    <row r="114700" spans="3:3" x14ac:dyDescent="0.15">
      <c r="C114700" s="25">
        <v>0</v>
      </c>
    </row>
    <row r="114701" spans="3:3" x14ac:dyDescent="0.15">
      <c r="C114701" s="25" t="s">
        <v>372</v>
      </c>
    </row>
    <row r="114702" spans="3:3" x14ac:dyDescent="0.15">
      <c r="C114702" s="25" t="s">
        <v>360</v>
      </c>
    </row>
    <row r="114703" spans="3:3" x14ac:dyDescent="0.15">
      <c r="C114703" s="25" t="s">
        <v>373</v>
      </c>
    </row>
    <row r="114704" spans="3:3" x14ac:dyDescent="0.15">
      <c r="C114704" s="25" t="s">
        <v>105</v>
      </c>
    </row>
    <row r="114705" spans="3:3" x14ac:dyDescent="0.15">
      <c r="C114705" s="25">
        <v>1958</v>
      </c>
    </row>
    <row r="114706" spans="3:3" x14ac:dyDescent="0.15">
      <c r="C114706" s="25">
        <v>1968</v>
      </c>
    </row>
    <row r="114707" spans="3:3" x14ac:dyDescent="0.15">
      <c r="C114707" s="25" t="s">
        <v>289</v>
      </c>
    </row>
    <row r="114708" spans="3:3" x14ac:dyDescent="0.15">
      <c r="C114708" s="24">
        <v>374.2</v>
      </c>
    </row>
    <row r="114709" spans="3:3" x14ac:dyDescent="0.15">
      <c r="C114709" s="24">
        <v>119.744</v>
      </c>
    </row>
    <row r="114710" spans="3:3" x14ac:dyDescent="0.15">
      <c r="C114710" s="24">
        <v>0</v>
      </c>
    </row>
    <row r="114711" spans="3:3" x14ac:dyDescent="0.15">
      <c r="C114711" s="24">
        <v>0</v>
      </c>
    </row>
    <row r="114712" spans="3:3" x14ac:dyDescent="0.15">
      <c r="C114712" s="24">
        <v>0</v>
      </c>
    </row>
    <row r="114713" spans="3:3" x14ac:dyDescent="0.15">
      <c r="C114713" s="24">
        <v>106.7</v>
      </c>
    </row>
    <row r="114714" spans="3:3" x14ac:dyDescent="0.15">
      <c r="C114714" s="27">
        <f>IF(C114711&gt;0,C114711,IF(C114710&gt;0,0.85*C114710,IF(C114713&gt;0,1.1*C114713,IF(C114712&gt;0,1.4*C114712,0.85/3*C114708))))</f>
        <v>117.37000000000002</v>
      </c>
    </row>
    <row r="114715" spans="3:3" x14ac:dyDescent="0.15">
      <c r="C114715" s="24">
        <v>0</v>
      </c>
    </row>
    <row r="114716" spans="3:3" x14ac:dyDescent="0.15">
      <c r="C114716" s="27">
        <f>IF(C114715&gt;0,C114715,C114714)</f>
        <v>117.37000000000002</v>
      </c>
    </row>
    <row r="114717" spans="3:3" x14ac:dyDescent="0.15">
      <c r="C114717" s="24">
        <v>1</v>
      </c>
    </row>
    <row r="114718" spans="3:3" x14ac:dyDescent="0.15">
      <c r="C114718" s="24">
        <v>2</v>
      </c>
    </row>
    <row r="114719" spans="3:3" x14ac:dyDescent="0.15">
      <c r="C114719" s="28" t="s">
        <v>374</v>
      </c>
    </row>
    <row r="114720" spans="3:3" x14ac:dyDescent="0.15">
      <c r="C114720" s="28" t="s">
        <v>375</v>
      </c>
    </row>
    <row r="114721" spans="3:3" x14ac:dyDescent="0.15">
      <c r="C114721" s="28" t="s">
        <v>2</v>
      </c>
    </row>
    <row r="114722" spans="3:3" x14ac:dyDescent="0.15">
      <c r="C114722" s="28" t="s">
        <v>376</v>
      </c>
    </row>
    <row r="114723" spans="3:3" x14ac:dyDescent="0.15">
      <c r="C114723" s="24">
        <v>0</v>
      </c>
    </row>
    <row r="114724" spans="3:3" x14ac:dyDescent="0.15">
      <c r="C114724" s="24">
        <v>0</v>
      </c>
    </row>
    <row r="114725" spans="3:3" x14ac:dyDescent="0.15">
      <c r="C114725" s="24">
        <v>0</v>
      </c>
    </row>
    <row r="114726" spans="3:3" x14ac:dyDescent="0.15">
      <c r="C114726" s="24">
        <v>0</v>
      </c>
    </row>
    <row r="114727" spans="3:3" x14ac:dyDescent="0.15">
      <c r="C114727" s="24">
        <v>0</v>
      </c>
    </row>
    <row r="114728" spans="3:3" x14ac:dyDescent="0.15">
      <c r="C114728" s="24">
        <v>0</v>
      </c>
    </row>
    <row r="114729" spans="3:3" x14ac:dyDescent="0.15">
      <c r="C114729" s="28">
        <v>0</v>
      </c>
    </row>
    <row r="114730" spans="3:3" x14ac:dyDescent="0.15">
      <c r="C114730" s="28">
        <v>0</v>
      </c>
    </row>
    <row r="114731" spans="3:3" x14ac:dyDescent="0.15">
      <c r="C114731" s="24">
        <v>0</v>
      </c>
    </row>
    <row r="114732" spans="3:3" x14ac:dyDescent="0.15">
      <c r="C114732" s="24">
        <v>0</v>
      </c>
    </row>
    <row r="114733" spans="3:3" x14ac:dyDescent="0.15">
      <c r="C114733" s="24">
        <v>46.2</v>
      </c>
    </row>
    <row r="114734" spans="3:3" x14ac:dyDescent="0.15">
      <c r="C114734" s="24">
        <v>40.42</v>
      </c>
    </row>
    <row r="114735" spans="3:3" x14ac:dyDescent="0.15">
      <c r="C114735" s="24">
        <v>0</v>
      </c>
    </row>
    <row r="114736" spans="3:3" x14ac:dyDescent="0.15">
      <c r="C114736" s="24">
        <v>0</v>
      </c>
    </row>
    <row r="114737" spans="3:3" x14ac:dyDescent="0.15">
      <c r="C114737" s="24">
        <v>46.2</v>
      </c>
    </row>
    <row r="114738" spans="3:3" x14ac:dyDescent="0.15">
      <c r="C114738" s="24">
        <v>0</v>
      </c>
    </row>
    <row r="114739" spans="3:3" x14ac:dyDescent="0.15">
      <c r="C114739" s="24">
        <v>13.52</v>
      </c>
    </row>
    <row r="114740" spans="3:3" x14ac:dyDescent="0.15">
      <c r="C114740" s="24">
        <v>0</v>
      </c>
    </row>
    <row r="114741" spans="3:3" x14ac:dyDescent="0.15">
      <c r="C114741" s="24">
        <v>2</v>
      </c>
    </row>
    <row r="114742" spans="3:3" x14ac:dyDescent="0.15">
      <c r="C114742" s="24">
        <v>0</v>
      </c>
    </row>
    <row r="114743" spans="3:3" x14ac:dyDescent="0.15">
      <c r="C114743" s="24">
        <v>0</v>
      </c>
    </row>
    <row r="114744" spans="3:3" x14ac:dyDescent="0.15">
      <c r="C114744" s="24">
        <v>8.1300000000000008</v>
      </c>
    </row>
    <row r="114745" spans="3:3" x14ac:dyDescent="0.15">
      <c r="C114745" s="24">
        <v>0</v>
      </c>
    </row>
    <row r="114746" spans="3:3" x14ac:dyDescent="0.15">
      <c r="C114746" s="24">
        <v>5.39</v>
      </c>
    </row>
    <row r="114747" spans="3:3" x14ac:dyDescent="0.15">
      <c r="C114747" s="28" t="s">
        <v>295</v>
      </c>
    </row>
    <row r="114748" spans="3:3" x14ac:dyDescent="0.15">
      <c r="C114748" s="29">
        <f>IF(OR(C$114720="C",C$114720="PI",C$114720="NI"),1.6,IF(C$114720="P",0.8,IF(C$114720="-",1.2,0)))</f>
        <v>1.2</v>
      </c>
    </row>
    <row r="114749" spans="3:3" x14ac:dyDescent="0.15">
      <c r="C114749" s="29">
        <f>IF(OR(C$114720="C",C$114720="PI",C$114720="NI"),15,IF(C$114720="P",7,IF(C$114720="-",5,0)))</f>
        <v>5</v>
      </c>
    </row>
    <row r="114750" spans="3:3" x14ac:dyDescent="0.15">
      <c r="C114750" s="29">
        <f>IF(OR(C$114720="C",C$114720="PI",C$114720="NI"),0,IF(C$114720="P",0.6,IF(C$114720="-",0,1.2)))</f>
        <v>0</v>
      </c>
    </row>
    <row r="114751" spans="3:3" x14ac:dyDescent="0.15">
      <c r="C114751" s="29">
        <f>IF(OR(C$114720="C",C$114720="PI",C$114720="NI"),0,IF(C$114720="P",3,IF(C$114720="-",0,5)))</f>
        <v>0</v>
      </c>
    </row>
    <row r="114752" spans="3:3" x14ac:dyDescent="0.15">
      <c r="C114752" s="29">
        <f>IF(LEFT(C$114720,1)="C",1,IF(LEFT(C$114720,1)="P",0.5,0))</f>
        <v>0</v>
      </c>
    </row>
    <row r="114753" spans="3:3" x14ac:dyDescent="0.15">
      <c r="C114753" s="29">
        <f>IF(LEFT(C$114721,1)="C",1,IF(LEFT(C$114721,1)="P",0.5,0))</f>
        <v>0</v>
      </c>
    </row>
    <row r="114754" spans="3:3" x14ac:dyDescent="0.15">
      <c r="C114754" s="29">
        <f>0.7*C114752+C114718+C114753</f>
        <v>2</v>
      </c>
    </row>
    <row r="114755" spans="3:3" x14ac:dyDescent="0.15">
      <c r="C114755" s="27">
        <f>IFERROR(C114716/C114754,0)</f>
        <v>58.685000000000009</v>
      </c>
    </row>
    <row r="114756" spans="3:3" x14ac:dyDescent="0.15">
      <c r="C114756" s="29">
        <f>IF(RIGHT(C$114720,1)="I",1,C114752)*0.7+C114718+IF(RIGHT(C$114721,1)="I",1,C114753)</f>
        <v>2</v>
      </c>
    </row>
    <row r="114757" spans="3:3" x14ac:dyDescent="0.15">
      <c r="C114757" s="27">
        <f>IF(ISNUMBER(#REF!),#REF!/2.5,1)</f>
        <v>1</v>
      </c>
    </row>
    <row r="114758" spans="3:3" x14ac:dyDescent="0.15">
      <c r="C114758" s="27">
        <f>IF(C114730="Simple",0.9,IF(C114730="Complex",1.3,1))</f>
        <v>1</v>
      </c>
    </row>
    <row r="114759" spans="3:3" x14ac:dyDescent="0.15">
      <c r="C114759" s="27">
        <f>IF(C114729="Simple",0.9,IF(C114729="Complex",1.2,1))</f>
        <v>1</v>
      </c>
    </row>
    <row r="114760" spans="3:3" x14ac:dyDescent="0.15">
      <c r="C114760" s="27">
        <f>C114757*C114759*(0.7*C114755+IF(C114722="B_N2",5,IF(C114722="B_N1",25,50)))</f>
        <v>46.079500000000003</v>
      </c>
    </row>
    <row r="114761" spans="3:3" x14ac:dyDescent="0.15">
      <c r="C114761" s="27">
        <f>ROUND(3/0.85,1)*C114757*C114716</f>
        <v>410.79500000000007</v>
      </c>
    </row>
    <row r="114762" spans="3:3" x14ac:dyDescent="0.15">
      <c r="C114762" s="27">
        <f>C$114758*(C$114748*C$114755+C$114749)</f>
        <v>75.422000000000011</v>
      </c>
    </row>
    <row r="114763" spans="3:3" x14ac:dyDescent="0.15">
      <c r="C114763" s="27">
        <f>(C$114750*C$114755+C$114751)</f>
        <v>0</v>
      </c>
    </row>
    <row r="114764" spans="3:3" x14ac:dyDescent="0.15">
      <c r="C114764" s="27">
        <f>C114756*C114760-C114765-C114769-C114770</f>
        <v>71.03240000000001</v>
      </c>
    </row>
    <row r="114765" spans="3:3" x14ac:dyDescent="0.15">
      <c r="C114765" s="27">
        <f>0.5*IF(RIGHT(C114721,1)="I",1,C114753)*C114760</f>
        <v>0</v>
      </c>
    </row>
    <row r="114766" spans="3:3" x14ac:dyDescent="0.15">
      <c r="C114766" s="30" t="str">
        <f>IF(C$114721="P","Unh","Soil")</f>
        <v>Soil</v>
      </c>
    </row>
    <row r="114767" spans="3:3" x14ac:dyDescent="0.15">
      <c r="C114767" s="27">
        <f>1.2*C114755+5</f>
        <v>75.422000000000011</v>
      </c>
    </row>
    <row r="114768" spans="3:3" x14ac:dyDescent="0.15">
      <c r="C114768" s="30" t="str">
        <f>IF(C$114721="-","Soil","Cellar")</f>
        <v>Cellar</v>
      </c>
    </row>
    <row r="114769" spans="3:3" x14ac:dyDescent="0.15">
      <c r="C114769" s="27">
        <f>(0.18*C$114716)-C114770</f>
        <v>18.452900000000003</v>
      </c>
    </row>
    <row r="114770" spans="3:3" x14ac:dyDescent="0.15">
      <c r="C114770" s="27">
        <f>0.01*C$114716+1.5</f>
        <v>2.6737000000000002</v>
      </c>
    </row>
    <row r="114771" spans="3:3" x14ac:dyDescent="0.15">
      <c r="C114771" s="27">
        <f>SUM(C114762:C114770)</f>
        <v>243.00300000000004</v>
      </c>
    </row>
    <row r="114772" spans="3:3" x14ac:dyDescent="0.15">
      <c r="C114772" s="27">
        <f>SUM(C114732:C114741)</f>
        <v>148.34</v>
      </c>
    </row>
    <row r="114773" spans="3:3" x14ac:dyDescent="0.15">
      <c r="C114773" s="30">
        <f>IFERROR(C114772/C114771,0)</f>
        <v>0.61044513853738425</v>
      </c>
    </row>
    <row r="114774" spans="3:3" x14ac:dyDescent="0.15">
      <c r="C114774" s="31">
        <v>0.8</v>
      </c>
    </row>
    <row r="114775" spans="3:3" x14ac:dyDescent="0.15">
      <c r="C114775" s="31">
        <v>1.25</v>
      </c>
    </row>
    <row r="114776" spans="3:3" x14ac:dyDescent="0.15">
      <c r="C114776" s="32">
        <f>IF(AND(C114773&gt;=C114774,C114773&lt;=C114775),1,0)</f>
        <v>0</v>
      </c>
    </row>
    <row r="114777" spans="3:3" x14ac:dyDescent="0.15">
      <c r="C114777" s="30">
        <f>IFERROR((C114737+C114738)/(C114767),0)</f>
        <v>0.61255336639176894</v>
      </c>
    </row>
    <row r="114778" spans="3:3" x14ac:dyDescent="0.15">
      <c r="C114778" s="31">
        <v>0.9</v>
      </c>
    </row>
    <row r="114779" spans="3:3" x14ac:dyDescent="0.15">
      <c r="C114779" s="31">
        <v>1.3</v>
      </c>
    </row>
    <row r="114780" spans="3:3" x14ac:dyDescent="0.15">
      <c r="C114780" s="32">
        <f>IF(AND(C114777&gt;=C114778,C114777&lt;=C114779),1,0)</f>
        <v>0</v>
      </c>
    </row>
    <row r="114781" spans="3:3" x14ac:dyDescent="0.15">
      <c r="C114781" s="33">
        <f>IF(C114752+C114753=0,1,0)</f>
        <v>1</v>
      </c>
    </row>
    <row r="114782" spans="3:3" x14ac:dyDescent="0.15">
      <c r="C114782" s="30">
        <f>IFERROR((C114739+C114740+C114741)/(C114769+C114770),0)</f>
        <v>0.73461891643709809</v>
      </c>
    </row>
    <row r="114783" spans="3:3" x14ac:dyDescent="0.15">
      <c r="C114783" s="31">
        <v>0.67</v>
      </c>
    </row>
    <row r="114784" spans="3:3" x14ac:dyDescent="0.15">
      <c r="C114784" s="31">
        <v>1.5</v>
      </c>
    </row>
    <row r="114785" spans="3:3" x14ac:dyDescent="0.15">
      <c r="C114785" s="34">
        <f>IF(AND(C114782&gt;=C114783,C114782&lt;=C114784),1,0)</f>
        <v>1</v>
      </c>
    </row>
    <row r="114786" spans="3:3" x14ac:dyDescent="0.15">
      <c r="C114786" s="34">
        <f>C114776*IF(C114781=1,C114780,1)*C114785</f>
        <v>0</v>
      </c>
    </row>
    <row r="114787" spans="3:3" x14ac:dyDescent="0.15">
      <c r="C114787" s="27">
        <f>IF(C$114747="Estimation",C114762,C114732)</f>
        <v>0</v>
      </c>
    </row>
    <row r="114788" spans="3:3" x14ac:dyDescent="0.15">
      <c r="C114788" s="27">
        <f>IF(C$114747="Estimation",C114763,C114733)</f>
        <v>46.2</v>
      </c>
    </row>
    <row r="114789" spans="3:3" x14ac:dyDescent="0.15">
      <c r="C114789" s="27">
        <f>IF(C$114747="Estimation",C114764,C114734)</f>
        <v>40.42</v>
      </c>
    </row>
    <row r="114790" spans="3:3" x14ac:dyDescent="0.15">
      <c r="C114790" s="27">
        <f>IF(C$114747="Estimation",IF(C114766="Soil",0,C114765),C114735)</f>
        <v>0</v>
      </c>
    </row>
    <row r="114791" spans="3:3" x14ac:dyDescent="0.15">
      <c r="C114791" s="27">
        <f>IF(C$114747="Estimation",C114765-C114790,C114736)</f>
        <v>0</v>
      </c>
    </row>
    <row r="114792" spans="3:3" x14ac:dyDescent="0.15">
      <c r="C114792" s="27">
        <f>IF(C$114747="Estimation",IF(C114768="Soil",0,C114767),C114737)</f>
        <v>46.2</v>
      </c>
    </row>
    <row r="114793" spans="3:3" x14ac:dyDescent="0.15">
      <c r="C114793" s="27">
        <f>IF(C$114747="Estimation",C114767-C114792,C114738)</f>
        <v>0</v>
      </c>
    </row>
    <row r="114794" spans="3:3" x14ac:dyDescent="0.15">
      <c r="C114794" s="27">
        <f>IF(C$114747="Estimation",C114769,C114739)</f>
        <v>13.52</v>
      </c>
    </row>
    <row r="114795" spans="3:3" x14ac:dyDescent="0.15">
      <c r="C114795" s="27">
        <f>IF(C$114747="Estimation",0,C114740)</f>
        <v>0</v>
      </c>
    </row>
    <row r="114796" spans="3:3" x14ac:dyDescent="0.15">
      <c r="C114796" s="27">
        <f>IF(C$114747="Estimation",C114770,C114741)</f>
        <v>2</v>
      </c>
    </row>
    <row r="114797" spans="3:3" x14ac:dyDescent="0.15">
      <c r="C114797" s="35">
        <f>IF(C$114747="Estimation",0,C114742)</f>
        <v>0</v>
      </c>
    </row>
    <row r="114798" spans="3:3" x14ac:dyDescent="0.15">
      <c r="C114798" s="35">
        <f>IF(C$114747="Estimation",0.5*SUM(C$114794:C$114795),C114743)</f>
        <v>0</v>
      </c>
    </row>
    <row r="114799" spans="3:3" x14ac:dyDescent="0.15">
      <c r="C114799" s="35">
        <f>IF(C$114747="Estimation",0,C114744)</f>
        <v>8.1300000000000008</v>
      </c>
    </row>
    <row r="114800" spans="3:3" x14ac:dyDescent="0.15">
      <c r="C114800" s="35">
        <f>IF(C$114747="Estimation",0.5*SUM(C$114794:C$114795),C114745)</f>
        <v>0</v>
      </c>
    </row>
    <row r="114801" spans="3:3" x14ac:dyDescent="0.15">
      <c r="C114801" s="35">
        <f>IF(C$114747="Estimation",0,C114746)</f>
        <v>5.39</v>
      </c>
    </row>
    <row r="114802" spans="3:3" x14ac:dyDescent="0.15">
      <c r="C114802" s="25" t="s">
        <v>288</v>
      </c>
    </row>
    <row r="114803" spans="3:3" x14ac:dyDescent="0.15">
      <c r="C114803" s="25">
        <v>0</v>
      </c>
    </row>
    <row r="114804" spans="3:3" x14ac:dyDescent="0.15">
      <c r="C114804" s="25" t="s">
        <v>288</v>
      </c>
    </row>
    <row r="114805" spans="3:3" x14ac:dyDescent="0.15">
      <c r="C114805" s="25" t="s">
        <v>377</v>
      </c>
    </row>
    <row r="114806" spans="3:3" x14ac:dyDescent="0.15">
      <c r="C114806" s="25" t="s">
        <v>300</v>
      </c>
    </row>
    <row r="114807" spans="3:3" x14ac:dyDescent="0.15">
      <c r="C114807" s="25" t="s">
        <v>302</v>
      </c>
    </row>
    <row r="114808" spans="3:3" x14ac:dyDescent="0.15">
      <c r="C114808" s="25" t="s">
        <v>302</v>
      </c>
    </row>
    <row r="114809" spans="3:3" x14ac:dyDescent="0.15">
      <c r="C114809" s="25" t="s">
        <v>302</v>
      </c>
    </row>
    <row r="114810" spans="3:3" x14ac:dyDescent="0.15">
      <c r="C114810" s="25" t="s">
        <v>301</v>
      </c>
    </row>
    <row r="114811" spans="3:3" x14ac:dyDescent="0.15">
      <c r="C114811" s="25" t="s">
        <v>301</v>
      </c>
    </row>
    <row r="114812" spans="3:3" x14ac:dyDescent="0.15">
      <c r="C114812" s="25" t="s">
        <v>292</v>
      </c>
    </row>
    <row r="114813" spans="3:3" x14ac:dyDescent="0.15">
      <c r="C114813" s="25" t="s">
        <v>292</v>
      </c>
    </row>
    <row r="114814" spans="3:3" x14ac:dyDescent="0.15">
      <c r="C114814" s="25" t="s">
        <v>291</v>
      </c>
    </row>
    <row r="114815" spans="3:3" x14ac:dyDescent="0.15">
      <c r="C114815" s="25" t="s">
        <v>298</v>
      </c>
    </row>
    <row r="114816" spans="3:3" x14ac:dyDescent="0.15">
      <c r="C114816" s="25" t="s">
        <v>299</v>
      </c>
    </row>
    <row r="114817" spans="3:3" x14ac:dyDescent="0.15">
      <c r="C114817" s="25" t="s">
        <v>298</v>
      </c>
    </row>
    <row r="114818" spans="3:3" x14ac:dyDescent="0.15">
      <c r="C114818" s="25" t="s">
        <v>297</v>
      </c>
    </row>
    <row r="114819" spans="3:3" x14ac:dyDescent="0.15">
      <c r="C114819" s="25" t="s">
        <v>296</v>
      </c>
    </row>
    <row r="114820" spans="3:3" x14ac:dyDescent="0.15">
      <c r="C114820" s="25" t="s">
        <v>297</v>
      </c>
    </row>
    <row r="114821" spans="3:3" x14ac:dyDescent="0.15">
      <c r="C114821" s="25" t="s">
        <v>296</v>
      </c>
    </row>
    <row r="114822" spans="3:3" x14ac:dyDescent="0.15">
      <c r="C114822" s="24">
        <v>0.1</v>
      </c>
    </row>
    <row r="114823" spans="3:3" x14ac:dyDescent="0.15">
      <c r="C114823" s="24">
        <v>0</v>
      </c>
    </row>
    <row r="114824" spans="3:3" x14ac:dyDescent="0.15">
      <c r="C114824" s="24">
        <v>0.2</v>
      </c>
    </row>
    <row r="114825" spans="3:3" x14ac:dyDescent="0.15">
      <c r="C114825" s="24">
        <v>0.6</v>
      </c>
    </row>
    <row r="114826" spans="3:3" x14ac:dyDescent="0.15">
      <c r="C114826" s="24">
        <v>0.6</v>
      </c>
    </row>
    <row r="114827" spans="3:3" x14ac:dyDescent="0.15">
      <c r="C114827" s="24">
        <v>1.2</v>
      </c>
    </row>
    <row r="114828" spans="3:3" x14ac:dyDescent="0.15">
      <c r="C114828" s="24">
        <v>1.2</v>
      </c>
    </row>
    <row r="114829" spans="3:3" x14ac:dyDescent="0.15">
      <c r="C114829" s="24">
        <v>1.2</v>
      </c>
    </row>
    <row r="114830" spans="3:3" x14ac:dyDescent="0.15">
      <c r="C114830" s="24">
        <v>1.6</v>
      </c>
    </row>
    <row r="114831" spans="3:3" x14ac:dyDescent="0.15">
      <c r="C114831" s="24">
        <v>1.6</v>
      </c>
    </row>
    <row r="114832" spans="3:3" x14ac:dyDescent="0.15">
      <c r="C114832" s="24">
        <v>2.8</v>
      </c>
    </row>
    <row r="114833" spans="3:3" x14ac:dyDescent="0.15">
      <c r="C114833" s="24">
        <v>2.8</v>
      </c>
    </row>
    <row r="114834" spans="3:3" x14ac:dyDescent="0.15">
      <c r="C114834" s="24">
        <v>3</v>
      </c>
    </row>
    <row r="114835" spans="3:3" x14ac:dyDescent="0.15">
      <c r="C114835" s="24">
        <v>0.75</v>
      </c>
    </row>
    <row r="114836" spans="3:3" x14ac:dyDescent="0.15">
      <c r="C114836" s="24">
        <v>0.75</v>
      </c>
    </row>
    <row r="114837" spans="3:3" x14ac:dyDescent="0.15">
      <c r="C114837" s="24">
        <v>0.05</v>
      </c>
    </row>
    <row r="114838" spans="3:3" x14ac:dyDescent="0.15">
      <c r="C114838" s="24">
        <v>0.05</v>
      </c>
    </row>
    <row r="114839" spans="3:3" x14ac:dyDescent="0.15">
      <c r="C114839" s="24">
        <v>0</v>
      </c>
    </row>
    <row r="114840" spans="3:3" x14ac:dyDescent="0.15">
      <c r="C114840" s="24">
        <v>0</v>
      </c>
    </row>
    <row r="114841" spans="3:3" x14ac:dyDescent="0.15">
      <c r="C114841" s="24">
        <v>0</v>
      </c>
    </row>
    <row r="114842" spans="3:3" x14ac:dyDescent="0.15">
      <c r="C114842" s="24">
        <v>0.01</v>
      </c>
    </row>
    <row r="114843" spans="3:3" x14ac:dyDescent="0.15">
      <c r="C114843" s="24">
        <v>0.01</v>
      </c>
    </row>
    <row r="114844" spans="3:3" x14ac:dyDescent="0.15">
      <c r="C114844" s="24">
        <v>0</v>
      </c>
    </row>
    <row r="114845" spans="3:3" x14ac:dyDescent="0.15">
      <c r="C114845" s="24">
        <v>0.3</v>
      </c>
    </row>
    <row r="114846" spans="3:3" x14ac:dyDescent="0.15">
      <c r="C114846" s="24">
        <v>0</v>
      </c>
    </row>
    <row r="114847" spans="3:3" x14ac:dyDescent="0.15">
      <c r="C114847" s="24">
        <v>0</v>
      </c>
    </row>
    <row r="114848" spans="3:3" x14ac:dyDescent="0.15">
      <c r="C114848" s="24">
        <v>0</v>
      </c>
    </row>
    <row r="114849" spans="3:3" x14ac:dyDescent="0.15">
      <c r="C114849" s="24">
        <v>0.3</v>
      </c>
    </row>
    <row r="114850" spans="3:3" x14ac:dyDescent="0.15">
      <c r="C114850" s="24">
        <v>0</v>
      </c>
    </row>
    <row r="114851" spans="3:3" x14ac:dyDescent="0.15">
      <c r="C114851" s="24">
        <v>0</v>
      </c>
    </row>
    <row r="114852" spans="3:3" x14ac:dyDescent="0.15">
      <c r="C114852" s="24">
        <v>1</v>
      </c>
    </row>
    <row r="114853" spans="3:3" x14ac:dyDescent="0.15">
      <c r="C114853" s="24">
        <v>1</v>
      </c>
    </row>
    <row r="114854" spans="3:3" x14ac:dyDescent="0.15">
      <c r="C114854" s="24">
        <v>0</v>
      </c>
    </row>
    <row r="114855" spans="3:3" x14ac:dyDescent="0.15">
      <c r="C114855" s="24">
        <v>0</v>
      </c>
    </row>
    <row r="114856" spans="3:3" x14ac:dyDescent="0.15">
      <c r="C114856" s="24">
        <v>0.5</v>
      </c>
    </row>
    <row r="114857" spans="3:3" x14ac:dyDescent="0.15">
      <c r="C114857" s="24">
        <v>0</v>
      </c>
    </row>
    <row r="114858" spans="3:3" x14ac:dyDescent="0.15">
      <c r="C114858" s="25">
        <v>0</v>
      </c>
    </row>
    <row r="114859" spans="3:3" x14ac:dyDescent="0.15">
      <c r="C114859" s="25">
        <v>0</v>
      </c>
    </row>
    <row r="114860" spans="3:3" x14ac:dyDescent="0.15">
      <c r="C114860" s="25">
        <v>0</v>
      </c>
    </row>
    <row r="114861" spans="3:3" x14ac:dyDescent="0.15">
      <c r="C114861" s="25">
        <v>0</v>
      </c>
    </row>
    <row r="114862" spans="3:3" x14ac:dyDescent="0.15">
      <c r="C114862" s="25">
        <v>0</v>
      </c>
    </row>
    <row r="114863" spans="3:3" x14ac:dyDescent="0.15">
      <c r="C114863" s="25">
        <v>0</v>
      </c>
    </row>
    <row r="114864" spans="3:3" x14ac:dyDescent="0.15">
      <c r="C114864" s="25">
        <v>0</v>
      </c>
    </row>
    <row r="114865" spans="3:3" x14ac:dyDescent="0.15">
      <c r="C114865" s="25">
        <v>0</v>
      </c>
    </row>
    <row r="114866" spans="3:3" x14ac:dyDescent="0.15">
      <c r="C114866" s="25">
        <v>0</v>
      </c>
    </row>
    <row r="114867" spans="3:3" x14ac:dyDescent="0.15">
      <c r="C114867" s="25">
        <v>0</v>
      </c>
    </row>
    <row r="114868" spans="3:3" x14ac:dyDescent="0.15">
      <c r="C114868" s="24">
        <v>0</v>
      </c>
    </row>
    <row r="114869" spans="3:3" x14ac:dyDescent="0.15">
      <c r="C114869" s="24">
        <v>0</v>
      </c>
    </row>
    <row r="114870" spans="3:3" x14ac:dyDescent="0.15">
      <c r="C114870" s="24">
        <v>0</v>
      </c>
    </row>
    <row r="114871" spans="3:3" x14ac:dyDescent="0.15">
      <c r="C114871" s="24">
        <v>0</v>
      </c>
    </row>
    <row r="114872" spans="3:3" x14ac:dyDescent="0.15">
      <c r="C114872" s="24">
        <v>0</v>
      </c>
    </row>
    <row r="114873" spans="3:3" x14ac:dyDescent="0.15">
      <c r="C114873" s="24">
        <v>0</v>
      </c>
    </row>
    <row r="114874" spans="3:3" x14ac:dyDescent="0.15">
      <c r="C114874" s="24">
        <v>0</v>
      </c>
    </row>
    <row r="114875" spans="3:3" x14ac:dyDescent="0.15">
      <c r="C114875" s="24">
        <v>0</v>
      </c>
    </row>
    <row r="114876" spans="3:3" x14ac:dyDescent="0.15">
      <c r="C114876" s="24">
        <v>0</v>
      </c>
    </row>
    <row r="114877" spans="3:3" x14ac:dyDescent="0.15">
      <c r="C114877" s="24">
        <v>0</v>
      </c>
    </row>
    <row r="114878" spans="3:3" x14ac:dyDescent="0.15">
      <c r="C114878" s="24">
        <v>0</v>
      </c>
    </row>
    <row r="114879" spans="3:3" x14ac:dyDescent="0.15">
      <c r="C114879" s="24">
        <v>0</v>
      </c>
    </row>
    <row r="114880" spans="3:3" x14ac:dyDescent="0.15">
      <c r="C114880" s="24">
        <v>0</v>
      </c>
    </row>
    <row r="114881" spans="3:3" x14ac:dyDescent="0.15">
      <c r="C114881" s="24">
        <v>0</v>
      </c>
    </row>
    <row r="114882" spans="3:3" x14ac:dyDescent="0.15">
      <c r="C114882" s="24">
        <v>0</v>
      </c>
    </row>
    <row r="114883" spans="3:3" x14ac:dyDescent="0.15">
      <c r="C114883" s="24">
        <v>0</v>
      </c>
    </row>
    <row r="114884" spans="3:3" x14ac:dyDescent="0.15">
      <c r="C114884" s="24">
        <v>0</v>
      </c>
    </row>
    <row r="114885" spans="3:3" x14ac:dyDescent="0.15">
      <c r="C114885" s="24">
        <v>0</v>
      </c>
    </row>
    <row r="114886" spans="3:3" x14ac:dyDescent="0.15">
      <c r="C114886" s="24">
        <v>0</v>
      </c>
    </row>
    <row r="114887" spans="3:3" x14ac:dyDescent="0.15">
      <c r="C114887" s="24">
        <v>0</v>
      </c>
    </row>
    <row r="114888" spans="3:3" x14ac:dyDescent="0.15">
      <c r="C114888" s="24">
        <v>0</v>
      </c>
    </row>
    <row r="114889" spans="3:3" x14ac:dyDescent="0.15">
      <c r="C114889" s="24">
        <v>0</v>
      </c>
    </row>
    <row r="114890" spans="3:3" x14ac:dyDescent="0.15">
      <c r="C114890" s="24">
        <v>0</v>
      </c>
    </row>
    <row r="114891" spans="3:3" x14ac:dyDescent="0.15">
      <c r="C114891" s="24">
        <v>0</v>
      </c>
    </row>
    <row r="114892" spans="3:3" x14ac:dyDescent="0.15">
      <c r="C114892" s="24">
        <v>0</v>
      </c>
    </row>
    <row r="114893" spans="3:3" x14ac:dyDescent="0.15">
      <c r="C114893" s="24">
        <v>0</v>
      </c>
    </row>
    <row r="114894" spans="3:3" x14ac:dyDescent="0.15">
      <c r="C114894" s="36">
        <f t="shared" ref="C114894:C114900" si="55">IF(C114887&lt;&gt;0,C114887,C114880)</f>
        <v>0</v>
      </c>
    </row>
    <row r="114895" spans="3:3" x14ac:dyDescent="0.15">
      <c r="C114895" s="36">
        <f t="shared" si="55"/>
        <v>0</v>
      </c>
    </row>
    <row r="114896" spans="3:3" x14ac:dyDescent="0.15">
      <c r="C114896" s="36">
        <f t="shared" si="55"/>
        <v>0</v>
      </c>
    </row>
    <row r="114897" spans="3:3" x14ac:dyDescent="0.15">
      <c r="C114897" s="36">
        <f t="shared" si="55"/>
        <v>0</v>
      </c>
    </row>
    <row r="114898" spans="3:3" x14ac:dyDescent="0.15">
      <c r="C114898" s="36">
        <f t="shared" si="55"/>
        <v>0</v>
      </c>
    </row>
    <row r="114899" spans="3:3" x14ac:dyDescent="0.15">
      <c r="C114899" s="36">
        <f t="shared" si="55"/>
        <v>0</v>
      </c>
    </row>
    <row r="114900" spans="3:3" x14ac:dyDescent="0.15">
      <c r="C114900" s="36">
        <f t="shared" si="55"/>
        <v>0</v>
      </c>
    </row>
    <row r="114901" spans="3:3" x14ac:dyDescent="0.15">
      <c r="C114901" s="36">
        <f t="shared" ref="C114901:C114907" si="56">IFERROR(IF(C114880&lt;&gt;0,C114894/C114880,1)*C114868,0)</f>
        <v>0</v>
      </c>
    </row>
    <row r="114902" spans="3:3" x14ac:dyDescent="0.15">
      <c r="C114902" s="36">
        <f t="shared" si="56"/>
        <v>0</v>
      </c>
    </row>
    <row r="114903" spans="3:3" x14ac:dyDescent="0.15">
      <c r="C114903" s="36">
        <f t="shared" si="56"/>
        <v>0</v>
      </c>
    </row>
    <row r="114904" spans="3:3" x14ac:dyDescent="0.15">
      <c r="C114904" s="36">
        <f t="shared" si="56"/>
        <v>0</v>
      </c>
    </row>
    <row r="114905" spans="3:3" x14ac:dyDescent="0.15">
      <c r="C114905" s="36">
        <f t="shared" si="56"/>
        <v>0</v>
      </c>
    </row>
    <row r="114906" spans="3:3" x14ac:dyDescent="0.15">
      <c r="C114906" s="36">
        <f t="shared" si="56"/>
        <v>0</v>
      </c>
    </row>
    <row r="114907" spans="3:3" x14ac:dyDescent="0.15">
      <c r="C114907" s="36">
        <f t="shared" si="56"/>
        <v>0</v>
      </c>
    </row>
    <row r="114908" spans="3:3" x14ac:dyDescent="0.15">
      <c r="C114908" s="37">
        <f>C114875</f>
        <v>0</v>
      </c>
    </row>
    <row r="114909" spans="3:3" x14ac:dyDescent="0.15">
      <c r="C114909" s="37">
        <f>C114876</f>
        <v>0</v>
      </c>
    </row>
    <row r="114910" spans="3:3" x14ac:dyDescent="0.15">
      <c r="C114910" s="37">
        <f>C114877</f>
        <v>0</v>
      </c>
    </row>
    <row r="114911" spans="3:3" x14ac:dyDescent="0.15">
      <c r="C114911" s="37">
        <f>C114878</f>
        <v>0</v>
      </c>
    </row>
    <row r="114912" spans="3:3" x14ac:dyDescent="0.15">
      <c r="C114912" s="37">
        <f>C114879</f>
        <v>0</v>
      </c>
    </row>
    <row r="114913" spans="3:3" x14ac:dyDescent="0.15">
      <c r="C114913" s="28">
        <v>0</v>
      </c>
    </row>
    <row r="114914" spans="3:3" x14ac:dyDescent="0.15">
      <c r="C114914" s="28">
        <v>0</v>
      </c>
    </row>
    <row r="114915" spans="3:3" x14ac:dyDescent="0.15">
      <c r="C114915" s="28">
        <v>0</v>
      </c>
    </row>
    <row r="114916" spans="3:3" x14ac:dyDescent="0.15">
      <c r="C114916" s="28">
        <v>0</v>
      </c>
    </row>
    <row r="114917" spans="3:3" x14ac:dyDescent="0.15">
      <c r="C114917" s="28">
        <v>0</v>
      </c>
    </row>
    <row r="114918" spans="3:3" x14ac:dyDescent="0.15">
      <c r="C114918" s="28">
        <v>0</v>
      </c>
    </row>
    <row r="114919" spans="3:3" x14ac:dyDescent="0.15">
      <c r="C114919" s="28">
        <v>0</v>
      </c>
    </row>
    <row r="114920" spans="3:3" x14ac:dyDescent="0.15">
      <c r="C114920" s="28">
        <v>0</v>
      </c>
    </row>
    <row r="114921" spans="3:3" x14ac:dyDescent="0.15">
      <c r="C114921" s="28">
        <v>0</v>
      </c>
    </row>
    <row r="114922" spans="3:3" x14ac:dyDescent="0.15">
      <c r="C114922" s="28">
        <v>0</v>
      </c>
    </row>
    <row r="114923" spans="3:3" x14ac:dyDescent="0.15">
      <c r="C114923" s="38">
        <v>1</v>
      </c>
    </row>
    <row r="114924" spans="3:3" x14ac:dyDescent="0.15">
      <c r="C114924" s="38">
        <v>1</v>
      </c>
    </row>
    <row r="114925" spans="3:3" x14ac:dyDescent="0.15">
      <c r="C114925" s="38">
        <v>1</v>
      </c>
    </row>
    <row r="114926" spans="3:3" x14ac:dyDescent="0.15">
      <c r="C114926" s="38">
        <v>1</v>
      </c>
    </row>
    <row r="114927" spans="3:3" x14ac:dyDescent="0.15">
      <c r="C114927" s="38">
        <v>1</v>
      </c>
    </row>
    <row r="114928" spans="3:3" x14ac:dyDescent="0.15">
      <c r="C114928" s="38">
        <v>1</v>
      </c>
    </row>
    <row r="114929" spans="3:3" x14ac:dyDescent="0.15">
      <c r="C114929" s="38">
        <v>1</v>
      </c>
    </row>
    <row r="114930" spans="3:3" x14ac:dyDescent="0.15">
      <c r="C114930" s="38">
        <v>1</v>
      </c>
    </row>
    <row r="114931" spans="3:3" x14ac:dyDescent="0.15">
      <c r="C114931" s="38">
        <v>1</v>
      </c>
    </row>
    <row r="114932" spans="3:3" x14ac:dyDescent="0.15">
      <c r="C114932" s="38">
        <v>1</v>
      </c>
    </row>
    <row r="114933" spans="3:3" x14ac:dyDescent="0.15">
      <c r="C114933" s="25" t="s">
        <v>104</v>
      </c>
    </row>
    <row r="114934" spans="3:3" x14ac:dyDescent="0.15">
      <c r="C114934" s="25" t="s">
        <v>294</v>
      </c>
    </row>
    <row r="114935" spans="3:3" x14ac:dyDescent="0.15">
      <c r="C114935" s="24">
        <v>216</v>
      </c>
    </row>
    <row r="114936" spans="3:3" x14ac:dyDescent="0.15">
      <c r="C114936" s="24">
        <v>12</v>
      </c>
    </row>
    <row r="114937" spans="3:3" x14ac:dyDescent="0.15">
      <c r="C114937" s="24">
        <v>4.5999999999999996</v>
      </c>
    </row>
    <row r="114938" spans="3:3" x14ac:dyDescent="0.15">
      <c r="C114938" s="24">
        <v>368</v>
      </c>
    </row>
    <row r="114939" spans="3:3" x14ac:dyDescent="0.15">
      <c r="C114939" s="24">
        <v>260</v>
      </c>
    </row>
    <row r="114940" spans="3:3" x14ac:dyDescent="0.15">
      <c r="C114940" s="24">
        <v>394</v>
      </c>
    </row>
    <row r="114941" spans="3:3" x14ac:dyDescent="0.15">
      <c r="C114941" s="24">
        <v>222</v>
      </c>
    </row>
    <row r="114942" spans="3:3" x14ac:dyDescent="0.15">
      <c r="C114942" s="24">
        <v>123</v>
      </c>
    </row>
    <row r="114943" spans="3:3" x14ac:dyDescent="0.15">
      <c r="C114943" s="25" t="s">
        <v>153</v>
      </c>
    </row>
    <row r="114944" spans="3:3" x14ac:dyDescent="0.15">
      <c r="C114944" s="24">
        <v>20</v>
      </c>
    </row>
    <row r="114945" spans="3:3" x14ac:dyDescent="0.15">
      <c r="C114945" s="24">
        <v>0.9</v>
      </c>
    </row>
    <row r="114946" spans="3:3" x14ac:dyDescent="0.15">
      <c r="C114946" s="24">
        <v>0.8</v>
      </c>
    </row>
    <row r="114947" spans="3:3" x14ac:dyDescent="0.15">
      <c r="C114947" s="24">
        <v>0.4</v>
      </c>
    </row>
    <row r="114948" spans="3:3" x14ac:dyDescent="0.15">
      <c r="C114948" s="24">
        <v>2.5</v>
      </c>
    </row>
    <row r="114949" spans="3:3" x14ac:dyDescent="0.15">
      <c r="C114949" s="24">
        <v>3</v>
      </c>
    </row>
    <row r="114950" spans="3:3" x14ac:dyDescent="0.15">
      <c r="C114950" s="24">
        <v>10</v>
      </c>
    </row>
    <row r="114951" spans="3:3" x14ac:dyDescent="0.15">
      <c r="C114951" s="31">
        <v>0.8</v>
      </c>
    </row>
    <row r="114952" spans="3:3" x14ac:dyDescent="0.15">
      <c r="C114952" s="31">
        <v>0.6</v>
      </c>
    </row>
    <row r="114953" spans="3:3" x14ac:dyDescent="0.15">
      <c r="C114953" s="31">
        <v>0.3</v>
      </c>
    </row>
    <row r="114954" spans="3:3" x14ac:dyDescent="0.15">
      <c r="C114954" s="31">
        <v>0.9</v>
      </c>
    </row>
    <row r="114955" spans="3:3" x14ac:dyDescent="0.15">
      <c r="C114955" s="24">
        <v>45</v>
      </c>
    </row>
    <row r="114956" spans="3:3" x14ac:dyDescent="0.15">
      <c r="C114956" s="39">
        <f t="shared" ref="C114956:C114962" si="57">IFERROR(IF(ISNUMBER(C114844),C114844,0)+IF(ISNUMBER(C114825),1/C114825-IF(AND(C114913="ReplaceInsulation",NOT(ISERROR(C114901))),C114837/0.04,0),0),0)</f>
        <v>1.6666666666666667</v>
      </c>
    </row>
    <row r="114957" spans="3:3" x14ac:dyDescent="0.15">
      <c r="C114957" s="39">
        <f t="shared" si="57"/>
        <v>1.9666666666666668</v>
      </c>
    </row>
    <row r="114958" spans="3:3" x14ac:dyDescent="0.15">
      <c r="C114958" s="39">
        <f t="shared" si="57"/>
        <v>0.83333333333333337</v>
      </c>
    </row>
    <row r="114959" spans="3:3" x14ac:dyDescent="0.15">
      <c r="C114959" s="39">
        <f t="shared" si="57"/>
        <v>0.83333333333333337</v>
      </c>
    </row>
    <row r="114960" spans="3:3" x14ac:dyDescent="0.15">
      <c r="C114960" s="39">
        <f t="shared" si="57"/>
        <v>0.83333333333333337</v>
      </c>
    </row>
    <row r="114961" spans="3:3" x14ac:dyDescent="0.15">
      <c r="C114961" s="39">
        <f t="shared" si="57"/>
        <v>0.92500000000000004</v>
      </c>
    </row>
    <row r="114962" spans="3:3" x14ac:dyDescent="0.15">
      <c r="C114962" s="39">
        <f t="shared" si="57"/>
        <v>0.625</v>
      </c>
    </row>
    <row r="114963" spans="3:3" x14ac:dyDescent="0.15">
      <c r="C114963" s="40">
        <f>IFERROR(IF(ISNUMBER(C114832),1/C114832,0),0)</f>
        <v>0.35714285714285715</v>
      </c>
    </row>
    <row r="114964" spans="3:3" x14ac:dyDescent="0.15">
      <c r="C114964" s="40">
        <f>IFERROR(IF(ISNUMBER(C114833),1/C114833,0),0)</f>
        <v>0.35714285714285715</v>
      </c>
    </row>
    <row r="114965" spans="3:3" x14ac:dyDescent="0.15">
      <c r="C114965" s="40">
        <f>IFERROR(IF(ISNUMBER(C114834),1/C114834,0),0)</f>
        <v>0.33333333333333331</v>
      </c>
    </row>
    <row r="114966" spans="3:3" x14ac:dyDescent="0.15">
      <c r="C114966" s="39">
        <f t="shared" ref="C114966:C114972" si="58">IFERROR(1/(IF(C114913="Replace",IF(ISNUMBER(C114844),C114844,0),C114956)+IF(ISNUMBER(C114901),C114901,0)),0)</f>
        <v>0.6</v>
      </c>
    </row>
    <row r="114967" spans="3:3" x14ac:dyDescent="0.15">
      <c r="C114967" s="39">
        <f t="shared" si="58"/>
        <v>0.50847457627118642</v>
      </c>
    </row>
    <row r="114968" spans="3:3" x14ac:dyDescent="0.15">
      <c r="C114968" s="39">
        <f t="shared" si="58"/>
        <v>1.2</v>
      </c>
    </row>
    <row r="114969" spans="3:3" x14ac:dyDescent="0.15">
      <c r="C114969" s="39">
        <f t="shared" si="58"/>
        <v>1.2</v>
      </c>
    </row>
    <row r="114970" spans="3:3" x14ac:dyDescent="0.15">
      <c r="C114970" s="39">
        <f t="shared" si="58"/>
        <v>1.2</v>
      </c>
    </row>
    <row r="114971" spans="3:3" x14ac:dyDescent="0.15">
      <c r="C114971" s="39">
        <f t="shared" si="58"/>
        <v>1.0810810810810809</v>
      </c>
    </row>
    <row r="114972" spans="3:3" x14ac:dyDescent="0.15">
      <c r="C114972" s="39">
        <f t="shared" si="58"/>
        <v>1.6</v>
      </c>
    </row>
    <row r="114973" spans="3:3" x14ac:dyDescent="0.15">
      <c r="C114973" s="41">
        <f>IFERROR(1/(IF(C114920="Replace",0,C114963)+IF(ISNUMBER(C114908),C114908,0)),0)</f>
        <v>2.8</v>
      </c>
    </row>
    <row r="114974" spans="3:3" x14ac:dyDescent="0.15">
      <c r="C114974" s="41">
        <f>IFERROR(1/(IF(C114921="Replace",0,C114964)+IF(ISNUMBER(C114909),C114909,0)),0)</f>
        <v>2.8</v>
      </c>
    </row>
    <row r="114975" spans="3:3" x14ac:dyDescent="0.15">
      <c r="C114975" s="41">
        <f>IFERROR(1/(IF(C114922="Replace",0,C114965)+IF(ISNUMBER(C114910),C114910,0)),0)</f>
        <v>3</v>
      </c>
    </row>
    <row r="114976" spans="3:3" x14ac:dyDescent="0.15">
      <c r="C114976" s="42">
        <f t="shared" ref="C114976:C114982" si="59">IF(C114825&gt;0,(1-C114923)*1/(1/C114825+C114844),0)+C114923*C114966</f>
        <v>0.6</v>
      </c>
    </row>
    <row r="114977" spans="3:3" x14ac:dyDescent="0.15">
      <c r="C114977" s="42">
        <f t="shared" si="59"/>
        <v>0.50847457627118642</v>
      </c>
    </row>
    <row r="114978" spans="3:3" x14ac:dyDescent="0.15">
      <c r="C114978" s="42">
        <f t="shared" si="59"/>
        <v>1.2</v>
      </c>
    </row>
    <row r="114979" spans="3:3" x14ac:dyDescent="0.15">
      <c r="C114979" s="42">
        <f t="shared" si="59"/>
        <v>1.2</v>
      </c>
    </row>
    <row r="114980" spans="3:3" x14ac:dyDescent="0.15">
      <c r="C114980" s="42">
        <f t="shared" si="59"/>
        <v>1.2</v>
      </c>
    </row>
    <row r="114981" spans="3:3" x14ac:dyDescent="0.15">
      <c r="C114981" s="42">
        <f t="shared" si="59"/>
        <v>1.0810810810810809</v>
      </c>
    </row>
    <row r="114982" spans="3:3" x14ac:dyDescent="0.15">
      <c r="C114982" s="42">
        <f t="shared" si="59"/>
        <v>1.6</v>
      </c>
    </row>
    <row r="114983" spans="3:3" x14ac:dyDescent="0.15">
      <c r="C114983" s="43">
        <f>(1-C114930)*C114832+C114930*C114973</f>
        <v>2.8</v>
      </c>
    </row>
    <row r="114984" spans="3:3" x14ac:dyDescent="0.15">
      <c r="C114984" s="43">
        <f>(1-C114931)*C114833+C114931*C114974</f>
        <v>2.8</v>
      </c>
    </row>
    <row r="114985" spans="3:3" x14ac:dyDescent="0.15">
      <c r="C114985" s="43">
        <f>(1-C114932)*C114834+C114932*C114975</f>
        <v>3</v>
      </c>
    </row>
    <row r="114986" spans="3:3" x14ac:dyDescent="0.15">
      <c r="C114986" s="39">
        <f>IFERROR((IF(C114901&gt;0,C114923*C114787,0)+IF(C114902&gt;0,C114924*C114788,0)+IF(C114903&gt;0,C114925*C114789,0)+IF(C114904&gt;0,C114926*C114790,0)+IF(C114905&gt;0,C114927*C114791,0)+IF(C114906&gt;0,C114928*C114792,0)+IF(C114907&gt;0,C114929*C114793,0)+IF(C114908&gt;0,C114930*C114794,0)+IF(C114909&gt;0,C114931*C114795,0)+IF(C114910&gt;0,C114932*C114796,0))/SUM(C114787:C114796),0)</f>
        <v>0</v>
      </c>
    </row>
    <row r="114987" spans="3:3" x14ac:dyDescent="0.15">
      <c r="C114987" s="30" t="str">
        <f>IF(OR(C114803="",C114802=C114803),C114802,IF(C114697="Variation",C114803,IF(C114986=0,C114802,IF(C114986=1,C114803,C114802&amp;"("&amp;TEXT(1-C114986,"##0%")&amp;")."&amp;C114803&amp;"("&amp;TEXT(C114986,"##0%")&amp;")"))))</f>
        <v>Medium</v>
      </c>
    </row>
    <row r="114988" spans="3:3" x14ac:dyDescent="0.15">
      <c r="C114988" s="39">
        <f>IFERROR(IF(C114803&lt;&gt;"",IF(C114697="Variation",C114823,(1-C114986)*C114822+C114986*C114823),C114822),0)</f>
        <v>0.1</v>
      </c>
    </row>
    <row r="114989" spans="3:3" x14ac:dyDescent="0.15">
      <c r="C114989" s="39">
        <f t="shared" ref="C114989:C114995" si="60">IF(ISERROR(C114976*C114787*C114851),0,C114976*C114787*C114851)</f>
        <v>0</v>
      </c>
    </row>
    <row r="114990" spans="3:3" x14ac:dyDescent="0.15">
      <c r="C114990" s="39">
        <f t="shared" si="60"/>
        <v>23.491525423728813</v>
      </c>
    </row>
    <row r="114991" spans="3:3" x14ac:dyDescent="0.15">
      <c r="C114991" s="39">
        <f t="shared" si="60"/>
        <v>48.503999999999998</v>
      </c>
    </row>
    <row r="114992" spans="3:3" x14ac:dyDescent="0.15">
      <c r="C114992" s="39">
        <f t="shared" si="60"/>
        <v>0</v>
      </c>
    </row>
    <row r="114993" spans="3:3" x14ac:dyDescent="0.15">
      <c r="C114993" s="39">
        <f t="shared" si="60"/>
        <v>0</v>
      </c>
    </row>
    <row r="114994" spans="3:3" x14ac:dyDescent="0.15">
      <c r="C114994" s="39">
        <f t="shared" si="60"/>
        <v>24.972972972972972</v>
      </c>
    </row>
    <row r="114995" spans="3:3" x14ac:dyDescent="0.15">
      <c r="C114995" s="39">
        <f t="shared" si="60"/>
        <v>0</v>
      </c>
    </row>
    <row r="114996" spans="3:3" x14ac:dyDescent="0.15">
      <c r="C114996" s="40">
        <f>IF(ISERROR(C114983*C114794*1),0,C114983*C114794*1)</f>
        <v>37.855999999999995</v>
      </c>
    </row>
    <row r="114997" spans="3:3" x14ac:dyDescent="0.15">
      <c r="C114997" s="40">
        <f>IF(ISERROR(C114984*C114795*1),0,C114984*C114795*1)</f>
        <v>0</v>
      </c>
    </row>
    <row r="114998" spans="3:3" x14ac:dyDescent="0.15">
      <c r="C114998" s="40">
        <f>IF(ISERROR(C114985*C114796*1),0,C114985*C114796*1)</f>
        <v>6</v>
      </c>
    </row>
    <row r="114999" spans="3:3" x14ac:dyDescent="0.15">
      <c r="C114999" s="39">
        <f>SUM(C114787:C114796)*C114988</f>
        <v>14.834000000000001</v>
      </c>
    </row>
    <row r="115000" spans="3:3" x14ac:dyDescent="0.15">
      <c r="C115000" s="39">
        <f>IFERROR(SUM(C114989:C114999)/C114716,0)</f>
        <v>1.3262204856155895</v>
      </c>
    </row>
    <row r="115001" spans="3:3" x14ac:dyDescent="0.15">
      <c r="C115001" s="39">
        <f>0.34*(C114947+C114824)*C114948</f>
        <v>0.51000000000000012</v>
      </c>
    </row>
    <row r="115002" spans="3:3" x14ac:dyDescent="0.15">
      <c r="C115002" s="44">
        <f>(C114944-C114937)*C114935</f>
        <v>3326.4</v>
      </c>
    </row>
    <row r="115003" spans="3:3" x14ac:dyDescent="0.15">
      <c r="C115003" s="39">
        <f>IF(C115000&lt;=1,C114945+(1-C115000)/0.5*(1-C114945),IF(C115000&gt;=4,C114946,C114945+(C115000-1)*(C114946-C114945)/(4-1)))</f>
        <v>0.88912598381281371</v>
      </c>
    </row>
    <row r="115004" spans="3:3" x14ac:dyDescent="0.15">
      <c r="C115004" s="44">
        <f>C115000*0.024*C115002*C115003</f>
        <v>94.13795245360761</v>
      </c>
    </row>
    <row r="115005" spans="3:3" x14ac:dyDescent="0.15">
      <c r="C115005" s="44">
        <f>C115001*0.024*C115002*C115003</f>
        <v>36.200885352072518</v>
      </c>
    </row>
    <row r="115006" spans="3:3" x14ac:dyDescent="0.15">
      <c r="C115006" s="44">
        <f>C115004+C115005</f>
        <v>130.33883780568013</v>
      </c>
    </row>
    <row r="115007" spans="3:3" x14ac:dyDescent="0.15">
      <c r="C115007" s="39">
        <f>IFERROR((IF(LEN(C114865)&gt;1,IF(ISERROR(C114911),0,C114911),IF(ISERROR(C114835),0,C114835))*C114794+IF(LEN(C114866)&gt;1,IF(ISERROR(C114912),0,C114912),IF(ISERROR(C114836),0,C114836))*C114795)/(C114794+C114795),0)</f>
        <v>0.75000000000000011</v>
      </c>
    </row>
    <row r="115008" spans="3:3" x14ac:dyDescent="0.15">
      <c r="C115008" s="45">
        <f>C114797*C114938*C114951*(1-C114953)*C114954*C115007</f>
        <v>0</v>
      </c>
    </row>
    <row r="115009" spans="3:3" x14ac:dyDescent="0.15">
      <c r="C115009" s="44">
        <f>C114798*C114939*C$114952*(1-C$114953)*C$114954*C$115007</f>
        <v>0</v>
      </c>
    </row>
    <row r="115010" spans="3:3" x14ac:dyDescent="0.15">
      <c r="C115010" s="44">
        <f>C114799*C114940*C$114952*(1-C$114953)*C$114954*C$115007</f>
        <v>908.11287000000016</v>
      </c>
    </row>
    <row r="115011" spans="3:3" x14ac:dyDescent="0.15">
      <c r="C115011" s="44">
        <f>C114800*C114941*C$114952*(1-C$114953)*C$114954*C$115007</f>
        <v>0</v>
      </c>
    </row>
    <row r="115012" spans="3:3" x14ac:dyDescent="0.15">
      <c r="C115012" s="44">
        <f>C114801*C114942*C$114952*(1-C$114953)*C$114954*C$115007</f>
        <v>187.95199499999998</v>
      </c>
    </row>
    <row r="115013" spans="3:3" x14ac:dyDescent="0.15">
      <c r="C115013" s="44">
        <f>IFERROR(SUM(C115008:C115012)/C114716,0)</f>
        <v>9.3385436227315317</v>
      </c>
    </row>
    <row r="115014" spans="3:3" x14ac:dyDescent="0.15">
      <c r="C115014" s="44">
        <f>C114949*0.024*C114935</f>
        <v>15.552000000000001</v>
      </c>
    </row>
    <row r="115015" spans="3:3" x14ac:dyDescent="0.15">
      <c r="C115015" s="44">
        <f>C114955/(C115000+C115001)</f>
        <v>24.506860887631277</v>
      </c>
    </row>
    <row r="115016" spans="3:3" x14ac:dyDescent="0.15">
      <c r="C115016" s="39">
        <f>0.8+C115015/30</f>
        <v>1.6168953629210425</v>
      </c>
    </row>
    <row r="115017" spans="3:3" x14ac:dyDescent="0.15">
      <c r="C115017" s="42">
        <f>IFERROR((C115013+C115014)/C115006,0)</f>
        <v>0.19096797272230098</v>
      </c>
    </row>
    <row r="115018" spans="3:3" x14ac:dyDescent="0.15">
      <c r="C115018" s="39">
        <f>(1-C115017^C115016)/(1-C115017^(C115016+1))</f>
        <v>0.94362386271828624</v>
      </c>
    </row>
    <row r="115019" spans="3:3" x14ac:dyDescent="0.15">
      <c r="C115019" s="46">
        <f>C115006-C115018*(C115013+C115014)</f>
        <v>106.8515268872402</v>
      </c>
    </row>
    <row r="115021" spans="3:3" x14ac:dyDescent="0.15">
      <c r="C115021" s="48">
        <v>106.8515268872402</v>
      </c>
    </row>
    <row r="131073" spans="3:3" x14ac:dyDescent="0.15">
      <c r="C131073" s="24" t="s">
        <v>370</v>
      </c>
    </row>
    <row r="131074" spans="3:3" x14ac:dyDescent="0.15">
      <c r="C131074" s="25">
        <v>0</v>
      </c>
    </row>
    <row r="131075" spans="3:3" x14ac:dyDescent="0.15">
      <c r="C131075" s="25">
        <v>0</v>
      </c>
    </row>
    <row r="131076" spans="3:3" x14ac:dyDescent="0.15">
      <c r="C131076" s="26">
        <v>40428</v>
      </c>
    </row>
    <row r="131077" spans="3:3" x14ac:dyDescent="0.15">
      <c r="C131077" s="26">
        <v>0</v>
      </c>
    </row>
    <row r="131078" spans="3:3" x14ac:dyDescent="0.15">
      <c r="C131078" s="25" t="s">
        <v>152</v>
      </c>
    </row>
    <row r="131079" spans="3:3" x14ac:dyDescent="0.15">
      <c r="C131079" s="25" t="s">
        <v>15</v>
      </c>
    </row>
    <row r="131080" spans="3:3" x14ac:dyDescent="0.15">
      <c r="C131080" s="25">
        <v>1</v>
      </c>
    </row>
    <row r="131081" spans="3:3" x14ac:dyDescent="0.15">
      <c r="C131081" s="25" t="s">
        <v>208</v>
      </c>
    </row>
    <row r="131082" spans="3:3" x14ac:dyDescent="0.15">
      <c r="C131082" s="25" t="s">
        <v>371</v>
      </c>
    </row>
    <row r="131083" spans="3:3" x14ac:dyDescent="0.15">
      <c r="C131083" s="25">
        <v>0</v>
      </c>
    </row>
    <row r="131084" spans="3:3" x14ac:dyDescent="0.15">
      <c r="C131084" s="25">
        <v>0</v>
      </c>
    </row>
    <row r="131085" spans="3:3" x14ac:dyDescent="0.15">
      <c r="C131085" s="25" t="s">
        <v>372</v>
      </c>
    </row>
    <row r="131086" spans="3:3" x14ac:dyDescent="0.15">
      <c r="C131086" s="25" t="s">
        <v>360</v>
      </c>
    </row>
    <row r="131087" spans="3:3" x14ac:dyDescent="0.15">
      <c r="C131087" s="25" t="s">
        <v>373</v>
      </c>
    </row>
    <row r="131088" spans="3:3" x14ac:dyDescent="0.15">
      <c r="C131088" s="25" t="s">
        <v>105</v>
      </c>
    </row>
    <row r="131089" spans="3:3" x14ac:dyDescent="0.15">
      <c r="C131089" s="25">
        <v>1958</v>
      </c>
    </row>
    <row r="131090" spans="3:3" x14ac:dyDescent="0.15">
      <c r="C131090" s="25">
        <v>1968</v>
      </c>
    </row>
    <row r="131091" spans="3:3" x14ac:dyDescent="0.15">
      <c r="C131091" s="25" t="s">
        <v>289</v>
      </c>
    </row>
    <row r="131092" spans="3:3" x14ac:dyDescent="0.15">
      <c r="C131092" s="24">
        <v>374.2</v>
      </c>
    </row>
    <row r="131093" spans="3:3" x14ac:dyDescent="0.15">
      <c r="C131093" s="24">
        <v>119.744</v>
      </c>
    </row>
    <row r="131094" spans="3:3" x14ac:dyDescent="0.15">
      <c r="C131094" s="24">
        <v>0</v>
      </c>
    </row>
    <row r="131095" spans="3:3" x14ac:dyDescent="0.15">
      <c r="C131095" s="24">
        <v>0</v>
      </c>
    </row>
    <row r="131096" spans="3:3" x14ac:dyDescent="0.15">
      <c r="C131096" s="24">
        <v>0</v>
      </c>
    </row>
    <row r="131097" spans="3:3" x14ac:dyDescent="0.15">
      <c r="C131097" s="24">
        <v>106.7</v>
      </c>
    </row>
    <row r="131098" spans="3:3" x14ac:dyDescent="0.15">
      <c r="C131098" s="27">
        <f>IF(C131095&gt;0,C131095,IF(C131094&gt;0,0.85*C131094,IF(C131097&gt;0,1.1*C131097,IF(C131096&gt;0,1.4*C131096,0.85/3*C131092))))</f>
        <v>117.37000000000002</v>
      </c>
    </row>
    <row r="131099" spans="3:3" x14ac:dyDescent="0.15">
      <c r="C131099" s="24">
        <v>0</v>
      </c>
    </row>
    <row r="131100" spans="3:3" x14ac:dyDescent="0.15">
      <c r="C131100" s="27">
        <f>IF(C131099&gt;0,C131099,C131098)</f>
        <v>117.37000000000002</v>
      </c>
    </row>
    <row r="131101" spans="3:3" x14ac:dyDescent="0.15">
      <c r="C131101" s="24">
        <v>1</v>
      </c>
    </row>
    <row r="131102" spans="3:3" x14ac:dyDescent="0.15">
      <c r="C131102" s="24">
        <v>2</v>
      </c>
    </row>
    <row r="131103" spans="3:3" x14ac:dyDescent="0.15">
      <c r="C131103" s="28" t="s">
        <v>374</v>
      </c>
    </row>
    <row r="131104" spans="3:3" x14ac:dyDescent="0.15">
      <c r="C131104" s="28" t="s">
        <v>375</v>
      </c>
    </row>
    <row r="131105" spans="3:3" x14ac:dyDescent="0.15">
      <c r="C131105" s="28" t="s">
        <v>2</v>
      </c>
    </row>
    <row r="131106" spans="3:3" x14ac:dyDescent="0.15">
      <c r="C131106" s="28" t="s">
        <v>376</v>
      </c>
    </row>
    <row r="131107" spans="3:3" x14ac:dyDescent="0.15">
      <c r="C131107" s="24">
        <v>0</v>
      </c>
    </row>
    <row r="131108" spans="3:3" x14ac:dyDescent="0.15">
      <c r="C131108" s="24">
        <v>0</v>
      </c>
    </row>
    <row r="131109" spans="3:3" x14ac:dyDescent="0.15">
      <c r="C131109" s="24">
        <v>0</v>
      </c>
    </row>
    <row r="131110" spans="3:3" x14ac:dyDescent="0.15">
      <c r="C131110" s="24">
        <v>0</v>
      </c>
    </row>
    <row r="131111" spans="3:3" x14ac:dyDescent="0.15">
      <c r="C131111" s="24">
        <v>0</v>
      </c>
    </row>
    <row r="131112" spans="3:3" x14ac:dyDescent="0.15">
      <c r="C131112" s="24">
        <v>0</v>
      </c>
    </row>
    <row r="131113" spans="3:3" x14ac:dyDescent="0.15">
      <c r="C131113" s="28">
        <v>0</v>
      </c>
    </row>
    <row r="131114" spans="3:3" x14ac:dyDescent="0.15">
      <c r="C131114" s="28">
        <v>0</v>
      </c>
    </row>
    <row r="131115" spans="3:3" x14ac:dyDescent="0.15">
      <c r="C131115" s="24">
        <v>0</v>
      </c>
    </row>
    <row r="131116" spans="3:3" x14ac:dyDescent="0.15">
      <c r="C131116" s="24">
        <v>0</v>
      </c>
    </row>
    <row r="131117" spans="3:3" x14ac:dyDescent="0.15">
      <c r="C131117" s="24">
        <v>46.2</v>
      </c>
    </row>
    <row r="131118" spans="3:3" x14ac:dyDescent="0.15">
      <c r="C131118" s="24">
        <v>40.42</v>
      </c>
    </row>
    <row r="131119" spans="3:3" x14ac:dyDescent="0.15">
      <c r="C131119" s="24">
        <v>0</v>
      </c>
    </row>
    <row r="131120" spans="3:3" x14ac:dyDescent="0.15">
      <c r="C131120" s="24">
        <v>0</v>
      </c>
    </row>
    <row r="131121" spans="3:3" x14ac:dyDescent="0.15">
      <c r="C131121" s="24">
        <v>46.2</v>
      </c>
    </row>
    <row r="131122" spans="3:3" x14ac:dyDescent="0.15">
      <c r="C131122" s="24">
        <v>0</v>
      </c>
    </row>
    <row r="131123" spans="3:3" x14ac:dyDescent="0.15">
      <c r="C131123" s="24">
        <v>13.52</v>
      </c>
    </row>
    <row r="131124" spans="3:3" x14ac:dyDescent="0.15">
      <c r="C131124" s="24">
        <v>0</v>
      </c>
    </row>
    <row r="131125" spans="3:3" x14ac:dyDescent="0.15">
      <c r="C131125" s="24">
        <v>2</v>
      </c>
    </row>
    <row r="131126" spans="3:3" x14ac:dyDescent="0.15">
      <c r="C131126" s="24">
        <v>0</v>
      </c>
    </row>
    <row r="131127" spans="3:3" x14ac:dyDescent="0.15">
      <c r="C131127" s="24">
        <v>0</v>
      </c>
    </row>
    <row r="131128" spans="3:3" x14ac:dyDescent="0.15">
      <c r="C131128" s="24">
        <v>8.1300000000000008</v>
      </c>
    </row>
    <row r="131129" spans="3:3" x14ac:dyDescent="0.15">
      <c r="C131129" s="24">
        <v>0</v>
      </c>
    </row>
    <row r="131130" spans="3:3" x14ac:dyDescent="0.15">
      <c r="C131130" s="24">
        <v>5.39</v>
      </c>
    </row>
    <row r="131131" spans="3:3" x14ac:dyDescent="0.15">
      <c r="C131131" s="28" t="s">
        <v>295</v>
      </c>
    </row>
    <row r="131132" spans="3:3" x14ac:dyDescent="0.15">
      <c r="C131132" s="29">
        <f>IF(OR(C$131104="C",C$131104="PI",C$131104="NI"),1.6,IF(C$131104="P",0.8,IF(C$131104="-",1.2,0)))</f>
        <v>1.2</v>
      </c>
    </row>
    <row r="131133" spans="3:3" x14ac:dyDescent="0.15">
      <c r="C131133" s="29">
        <f>IF(OR(C$131104="C",C$131104="PI",C$131104="NI"),15,IF(C$131104="P",7,IF(C$131104="-",5,0)))</f>
        <v>5</v>
      </c>
    </row>
    <row r="131134" spans="3:3" x14ac:dyDescent="0.15">
      <c r="C131134" s="29">
        <f>IF(OR(C$131104="C",C$131104="PI",C$131104="NI"),0,IF(C$131104="P",0.6,IF(C$131104="-",0,1.2)))</f>
        <v>0</v>
      </c>
    </row>
    <row r="131135" spans="3:3" x14ac:dyDescent="0.15">
      <c r="C131135" s="29">
        <f>IF(OR(C$131104="C",C$131104="PI",C$131104="NI"),0,IF(C$131104="P",3,IF(C$131104="-",0,5)))</f>
        <v>0</v>
      </c>
    </row>
    <row r="131136" spans="3:3" x14ac:dyDescent="0.15">
      <c r="C131136" s="29">
        <f>IF(LEFT(C$131104,1)="C",1,IF(LEFT(C$131104,1)="P",0.5,0))</f>
        <v>0</v>
      </c>
    </row>
    <row r="131137" spans="3:3" x14ac:dyDescent="0.15">
      <c r="C131137" s="29">
        <f>IF(LEFT(C$131105,1)="C",1,IF(LEFT(C$131105,1)="P",0.5,0))</f>
        <v>0</v>
      </c>
    </row>
    <row r="131138" spans="3:3" x14ac:dyDescent="0.15">
      <c r="C131138" s="29">
        <f>0.7*C131136+C131102+C131137</f>
        <v>2</v>
      </c>
    </row>
    <row r="131139" spans="3:3" x14ac:dyDescent="0.15">
      <c r="C131139" s="27">
        <f>IFERROR(C131100/C131138,0)</f>
        <v>58.685000000000009</v>
      </c>
    </row>
    <row r="131140" spans="3:3" x14ac:dyDescent="0.15">
      <c r="C131140" s="29">
        <f>IF(RIGHT(C$131104,1)="I",1,C131136)*0.7+C131102+IF(RIGHT(C$131105,1)="I",1,C131137)</f>
        <v>2</v>
      </c>
    </row>
    <row r="131141" spans="3:3" x14ac:dyDescent="0.15">
      <c r="C131141" s="27">
        <f>IF(ISNUMBER(#REF!),#REF!/2.5,1)</f>
        <v>1</v>
      </c>
    </row>
    <row r="131142" spans="3:3" x14ac:dyDescent="0.15">
      <c r="C131142" s="27">
        <f>IF(C131114="Simple",0.9,IF(C131114="Complex",1.3,1))</f>
        <v>1</v>
      </c>
    </row>
    <row r="131143" spans="3:3" x14ac:dyDescent="0.15">
      <c r="C131143" s="27">
        <f>IF(C131113="Simple",0.9,IF(C131113="Complex",1.2,1))</f>
        <v>1</v>
      </c>
    </row>
    <row r="131144" spans="3:3" x14ac:dyDescent="0.15">
      <c r="C131144" s="27">
        <f>C131141*C131143*(0.7*C131139+IF(C131106="B_N2",5,IF(C131106="B_N1",25,50)))</f>
        <v>46.079500000000003</v>
      </c>
    </row>
    <row r="131145" spans="3:3" x14ac:dyDescent="0.15">
      <c r="C131145" s="27">
        <f>ROUND(3/0.85,1)*C131141*C131100</f>
        <v>410.79500000000007</v>
      </c>
    </row>
    <row r="131146" spans="3:3" x14ac:dyDescent="0.15">
      <c r="C131146" s="27">
        <f>C$131142*(C$131132*C$131139+C$131133)</f>
        <v>75.422000000000011</v>
      </c>
    </row>
    <row r="131147" spans="3:3" x14ac:dyDescent="0.15">
      <c r="C131147" s="27">
        <f>(C$131134*C$131139+C$131135)</f>
        <v>0</v>
      </c>
    </row>
    <row r="131148" spans="3:3" x14ac:dyDescent="0.15">
      <c r="C131148" s="27">
        <f>C131140*C131144-C131149-C131153-C131154</f>
        <v>71.03240000000001</v>
      </c>
    </row>
    <row r="131149" spans="3:3" x14ac:dyDescent="0.15">
      <c r="C131149" s="27">
        <f>0.5*IF(RIGHT(C131105,1)="I",1,C131137)*C131144</f>
        <v>0</v>
      </c>
    </row>
    <row r="131150" spans="3:3" x14ac:dyDescent="0.15">
      <c r="C131150" s="30" t="str">
        <f>IF(C$131105="P","Unh","Soil")</f>
        <v>Soil</v>
      </c>
    </row>
    <row r="131151" spans="3:3" x14ac:dyDescent="0.15">
      <c r="C131151" s="27">
        <f>1.2*C131139+5</f>
        <v>75.422000000000011</v>
      </c>
    </row>
    <row r="131152" spans="3:3" x14ac:dyDescent="0.15">
      <c r="C131152" s="30" t="str">
        <f>IF(C$131105="-","Soil","Cellar")</f>
        <v>Cellar</v>
      </c>
    </row>
    <row r="131153" spans="3:3" x14ac:dyDescent="0.15">
      <c r="C131153" s="27">
        <f>(0.18*C$131100)-C131154</f>
        <v>18.452900000000003</v>
      </c>
    </row>
    <row r="131154" spans="3:3" x14ac:dyDescent="0.15">
      <c r="C131154" s="27">
        <f>0.01*C$131100+1.5</f>
        <v>2.6737000000000002</v>
      </c>
    </row>
    <row r="131155" spans="3:3" x14ac:dyDescent="0.15">
      <c r="C131155" s="27">
        <f>SUM(C131146:C131154)</f>
        <v>243.00300000000004</v>
      </c>
    </row>
    <row r="131156" spans="3:3" x14ac:dyDescent="0.15">
      <c r="C131156" s="27">
        <f>SUM(C131116:C131125)</f>
        <v>148.34</v>
      </c>
    </row>
    <row r="131157" spans="3:3" x14ac:dyDescent="0.15">
      <c r="C131157" s="30">
        <f>IFERROR(C131156/C131155,0)</f>
        <v>0.61044513853738425</v>
      </c>
    </row>
    <row r="131158" spans="3:3" x14ac:dyDescent="0.15">
      <c r="C131158" s="31">
        <v>0.8</v>
      </c>
    </row>
    <row r="131159" spans="3:3" x14ac:dyDescent="0.15">
      <c r="C131159" s="31">
        <v>1.25</v>
      </c>
    </row>
    <row r="131160" spans="3:3" x14ac:dyDescent="0.15">
      <c r="C131160" s="32">
        <f>IF(AND(C131157&gt;=C131158,C131157&lt;=C131159),1,0)</f>
        <v>0</v>
      </c>
    </row>
    <row r="131161" spans="3:3" x14ac:dyDescent="0.15">
      <c r="C131161" s="30">
        <f>IFERROR((C131121+C131122)/(C131151),0)</f>
        <v>0.61255336639176894</v>
      </c>
    </row>
    <row r="131162" spans="3:3" x14ac:dyDescent="0.15">
      <c r="C131162" s="31">
        <v>0.9</v>
      </c>
    </row>
    <row r="131163" spans="3:3" x14ac:dyDescent="0.15">
      <c r="C131163" s="31">
        <v>1.3</v>
      </c>
    </row>
    <row r="131164" spans="3:3" x14ac:dyDescent="0.15">
      <c r="C131164" s="32">
        <f>IF(AND(C131161&gt;=C131162,C131161&lt;=C131163),1,0)</f>
        <v>0</v>
      </c>
    </row>
    <row r="131165" spans="3:3" x14ac:dyDescent="0.15">
      <c r="C131165" s="33">
        <f>IF(C131136+C131137=0,1,0)</f>
        <v>1</v>
      </c>
    </row>
    <row r="131166" spans="3:3" x14ac:dyDescent="0.15">
      <c r="C131166" s="30">
        <f>IFERROR((C131123+C131124+C131125)/(C131153+C131154),0)</f>
        <v>0.73461891643709809</v>
      </c>
    </row>
    <row r="131167" spans="3:3" x14ac:dyDescent="0.15">
      <c r="C131167" s="31">
        <v>0.67</v>
      </c>
    </row>
    <row r="131168" spans="3:3" x14ac:dyDescent="0.15">
      <c r="C131168" s="31">
        <v>1.5</v>
      </c>
    </row>
    <row r="131169" spans="3:3" x14ac:dyDescent="0.15">
      <c r="C131169" s="34">
        <f>IF(AND(C131166&gt;=C131167,C131166&lt;=C131168),1,0)</f>
        <v>1</v>
      </c>
    </row>
    <row r="131170" spans="3:3" x14ac:dyDescent="0.15">
      <c r="C131170" s="34">
        <f>C131160*IF(C131165=1,C131164,1)*C131169</f>
        <v>0</v>
      </c>
    </row>
    <row r="131171" spans="3:3" x14ac:dyDescent="0.15">
      <c r="C131171" s="27">
        <f>IF(C$131131="Estimation",C131146,C131116)</f>
        <v>0</v>
      </c>
    </row>
    <row r="131172" spans="3:3" x14ac:dyDescent="0.15">
      <c r="C131172" s="27">
        <f>IF(C$131131="Estimation",C131147,C131117)</f>
        <v>46.2</v>
      </c>
    </row>
    <row r="131173" spans="3:3" x14ac:dyDescent="0.15">
      <c r="C131173" s="27">
        <f>IF(C$131131="Estimation",C131148,C131118)</f>
        <v>40.42</v>
      </c>
    </row>
    <row r="131174" spans="3:3" x14ac:dyDescent="0.15">
      <c r="C131174" s="27">
        <f>IF(C$131131="Estimation",IF(C131150="Soil",0,C131149),C131119)</f>
        <v>0</v>
      </c>
    </row>
    <row r="131175" spans="3:3" x14ac:dyDescent="0.15">
      <c r="C131175" s="27">
        <f>IF(C$131131="Estimation",C131149-C131174,C131120)</f>
        <v>0</v>
      </c>
    </row>
    <row r="131176" spans="3:3" x14ac:dyDescent="0.15">
      <c r="C131176" s="27">
        <f>IF(C$131131="Estimation",IF(C131152="Soil",0,C131151),C131121)</f>
        <v>46.2</v>
      </c>
    </row>
    <row r="131177" spans="3:3" x14ac:dyDescent="0.15">
      <c r="C131177" s="27">
        <f>IF(C$131131="Estimation",C131151-C131176,C131122)</f>
        <v>0</v>
      </c>
    </row>
    <row r="131178" spans="3:3" x14ac:dyDescent="0.15">
      <c r="C131178" s="27">
        <f>IF(C$131131="Estimation",C131153,C131123)</f>
        <v>13.52</v>
      </c>
    </row>
    <row r="131179" spans="3:3" x14ac:dyDescent="0.15">
      <c r="C131179" s="27">
        <f>IF(C$131131="Estimation",0,C131124)</f>
        <v>0</v>
      </c>
    </row>
    <row r="131180" spans="3:3" x14ac:dyDescent="0.15">
      <c r="C131180" s="27">
        <f>IF(C$131131="Estimation",C131154,C131125)</f>
        <v>2</v>
      </c>
    </row>
    <row r="131181" spans="3:3" x14ac:dyDescent="0.15">
      <c r="C131181" s="35">
        <f>IF(C$131131="Estimation",0,C131126)</f>
        <v>0</v>
      </c>
    </row>
    <row r="131182" spans="3:3" x14ac:dyDescent="0.15">
      <c r="C131182" s="35">
        <f>IF(C$131131="Estimation",0.5*SUM(C$131178:C$131179),C131127)</f>
        <v>0</v>
      </c>
    </row>
    <row r="131183" spans="3:3" x14ac:dyDescent="0.15">
      <c r="C131183" s="35">
        <f>IF(C$131131="Estimation",0,C131128)</f>
        <v>8.1300000000000008</v>
      </c>
    </row>
    <row r="131184" spans="3:3" x14ac:dyDescent="0.15">
      <c r="C131184" s="35">
        <f>IF(C$131131="Estimation",0.5*SUM(C$131178:C$131179),C131129)</f>
        <v>0</v>
      </c>
    </row>
    <row r="131185" spans="3:3" x14ac:dyDescent="0.15">
      <c r="C131185" s="35">
        <f>IF(C$131131="Estimation",0,C131130)</f>
        <v>5.39</v>
      </c>
    </row>
    <row r="131186" spans="3:3" x14ac:dyDescent="0.15">
      <c r="C131186" s="25" t="s">
        <v>288</v>
      </c>
    </row>
    <row r="131187" spans="3:3" x14ac:dyDescent="0.15">
      <c r="C131187" s="25">
        <v>0</v>
      </c>
    </row>
    <row r="131188" spans="3:3" x14ac:dyDescent="0.15">
      <c r="C131188" s="25" t="s">
        <v>288</v>
      </c>
    </row>
    <row r="131189" spans="3:3" x14ac:dyDescent="0.15">
      <c r="C131189" s="25" t="s">
        <v>377</v>
      </c>
    </row>
    <row r="131190" spans="3:3" x14ac:dyDescent="0.15">
      <c r="C131190" s="25" t="s">
        <v>300</v>
      </c>
    </row>
    <row r="131191" spans="3:3" x14ac:dyDescent="0.15">
      <c r="C131191" s="25" t="s">
        <v>302</v>
      </c>
    </row>
    <row r="131192" spans="3:3" x14ac:dyDescent="0.15">
      <c r="C131192" s="25" t="s">
        <v>302</v>
      </c>
    </row>
    <row r="131193" spans="3:3" x14ac:dyDescent="0.15">
      <c r="C131193" s="25" t="s">
        <v>302</v>
      </c>
    </row>
    <row r="131194" spans="3:3" x14ac:dyDescent="0.15">
      <c r="C131194" s="25" t="s">
        <v>301</v>
      </c>
    </row>
    <row r="131195" spans="3:3" x14ac:dyDescent="0.15">
      <c r="C131195" s="25" t="s">
        <v>301</v>
      </c>
    </row>
    <row r="131196" spans="3:3" x14ac:dyDescent="0.15">
      <c r="C131196" s="25" t="s">
        <v>292</v>
      </c>
    </row>
    <row r="131197" spans="3:3" x14ac:dyDescent="0.15">
      <c r="C131197" s="25" t="s">
        <v>292</v>
      </c>
    </row>
    <row r="131198" spans="3:3" x14ac:dyDescent="0.15">
      <c r="C131198" s="25" t="s">
        <v>291</v>
      </c>
    </row>
    <row r="131199" spans="3:3" x14ac:dyDescent="0.15">
      <c r="C131199" s="25" t="s">
        <v>298</v>
      </c>
    </row>
    <row r="131200" spans="3:3" x14ac:dyDescent="0.15">
      <c r="C131200" s="25" t="s">
        <v>299</v>
      </c>
    </row>
    <row r="131201" spans="3:3" x14ac:dyDescent="0.15">
      <c r="C131201" s="25" t="s">
        <v>298</v>
      </c>
    </row>
    <row r="131202" spans="3:3" x14ac:dyDescent="0.15">
      <c r="C131202" s="25" t="s">
        <v>297</v>
      </c>
    </row>
    <row r="131203" spans="3:3" x14ac:dyDescent="0.15">
      <c r="C131203" s="25" t="s">
        <v>296</v>
      </c>
    </row>
    <row r="131204" spans="3:3" x14ac:dyDescent="0.15">
      <c r="C131204" s="25" t="s">
        <v>297</v>
      </c>
    </row>
    <row r="131205" spans="3:3" x14ac:dyDescent="0.15">
      <c r="C131205" s="25" t="s">
        <v>296</v>
      </c>
    </row>
    <row r="131206" spans="3:3" x14ac:dyDescent="0.15">
      <c r="C131206" s="24">
        <v>0.1</v>
      </c>
    </row>
    <row r="131207" spans="3:3" x14ac:dyDescent="0.15">
      <c r="C131207" s="24">
        <v>0</v>
      </c>
    </row>
    <row r="131208" spans="3:3" x14ac:dyDescent="0.15">
      <c r="C131208" s="24">
        <v>0.2</v>
      </c>
    </row>
    <row r="131209" spans="3:3" x14ac:dyDescent="0.15">
      <c r="C131209" s="24">
        <v>0.6</v>
      </c>
    </row>
    <row r="131210" spans="3:3" x14ac:dyDescent="0.15">
      <c r="C131210" s="24">
        <v>0.6</v>
      </c>
    </row>
    <row r="131211" spans="3:3" x14ac:dyDescent="0.15">
      <c r="C131211" s="24">
        <v>1.2</v>
      </c>
    </row>
    <row r="131212" spans="3:3" x14ac:dyDescent="0.15">
      <c r="C131212" s="24">
        <v>1.2</v>
      </c>
    </row>
    <row r="131213" spans="3:3" x14ac:dyDescent="0.15">
      <c r="C131213" s="24">
        <v>1.2</v>
      </c>
    </row>
    <row r="131214" spans="3:3" x14ac:dyDescent="0.15">
      <c r="C131214" s="24">
        <v>1.6</v>
      </c>
    </row>
    <row r="131215" spans="3:3" x14ac:dyDescent="0.15">
      <c r="C131215" s="24">
        <v>1.6</v>
      </c>
    </row>
    <row r="131216" spans="3:3" x14ac:dyDescent="0.15">
      <c r="C131216" s="24">
        <v>2.8</v>
      </c>
    </row>
    <row r="131217" spans="3:3" x14ac:dyDescent="0.15">
      <c r="C131217" s="24">
        <v>2.8</v>
      </c>
    </row>
    <row r="131218" spans="3:3" x14ac:dyDescent="0.15">
      <c r="C131218" s="24">
        <v>3</v>
      </c>
    </row>
    <row r="131219" spans="3:3" x14ac:dyDescent="0.15">
      <c r="C131219" s="24">
        <v>0.75</v>
      </c>
    </row>
    <row r="131220" spans="3:3" x14ac:dyDescent="0.15">
      <c r="C131220" s="24">
        <v>0.75</v>
      </c>
    </row>
    <row r="131221" spans="3:3" x14ac:dyDescent="0.15">
      <c r="C131221" s="24">
        <v>0.05</v>
      </c>
    </row>
    <row r="131222" spans="3:3" x14ac:dyDescent="0.15">
      <c r="C131222" s="24">
        <v>0.05</v>
      </c>
    </row>
    <row r="131223" spans="3:3" x14ac:dyDescent="0.15">
      <c r="C131223" s="24">
        <v>0</v>
      </c>
    </row>
    <row r="131224" spans="3:3" x14ac:dyDescent="0.15">
      <c r="C131224" s="24">
        <v>0</v>
      </c>
    </row>
    <row r="131225" spans="3:3" x14ac:dyDescent="0.15">
      <c r="C131225" s="24">
        <v>0</v>
      </c>
    </row>
    <row r="131226" spans="3:3" x14ac:dyDescent="0.15">
      <c r="C131226" s="24">
        <v>0.01</v>
      </c>
    </row>
    <row r="131227" spans="3:3" x14ac:dyDescent="0.15">
      <c r="C131227" s="24">
        <v>0.01</v>
      </c>
    </row>
    <row r="131228" spans="3:3" x14ac:dyDescent="0.15">
      <c r="C131228" s="24">
        <v>0</v>
      </c>
    </row>
    <row r="131229" spans="3:3" x14ac:dyDescent="0.15">
      <c r="C131229" s="24">
        <v>0.3</v>
      </c>
    </row>
    <row r="131230" spans="3:3" x14ac:dyDescent="0.15">
      <c r="C131230" s="24">
        <v>0</v>
      </c>
    </row>
    <row r="131231" spans="3:3" x14ac:dyDescent="0.15">
      <c r="C131231" s="24">
        <v>0</v>
      </c>
    </row>
    <row r="131232" spans="3:3" x14ac:dyDescent="0.15">
      <c r="C131232" s="24">
        <v>0</v>
      </c>
    </row>
    <row r="131233" spans="3:3" x14ac:dyDescent="0.15">
      <c r="C131233" s="24">
        <v>0.3</v>
      </c>
    </row>
    <row r="131234" spans="3:3" x14ac:dyDescent="0.15">
      <c r="C131234" s="24">
        <v>0</v>
      </c>
    </row>
    <row r="131235" spans="3:3" x14ac:dyDescent="0.15">
      <c r="C131235" s="24">
        <v>0</v>
      </c>
    </row>
    <row r="131236" spans="3:3" x14ac:dyDescent="0.15">
      <c r="C131236" s="24">
        <v>1</v>
      </c>
    </row>
    <row r="131237" spans="3:3" x14ac:dyDescent="0.15">
      <c r="C131237" s="24">
        <v>1</v>
      </c>
    </row>
    <row r="131238" spans="3:3" x14ac:dyDescent="0.15">
      <c r="C131238" s="24">
        <v>0</v>
      </c>
    </row>
    <row r="131239" spans="3:3" x14ac:dyDescent="0.15">
      <c r="C131239" s="24">
        <v>0</v>
      </c>
    </row>
    <row r="131240" spans="3:3" x14ac:dyDescent="0.15">
      <c r="C131240" s="24">
        <v>0.5</v>
      </c>
    </row>
    <row r="131241" spans="3:3" x14ac:dyDescent="0.15">
      <c r="C131241" s="24">
        <v>0</v>
      </c>
    </row>
    <row r="131242" spans="3:3" x14ac:dyDescent="0.15">
      <c r="C131242" s="25">
        <v>0</v>
      </c>
    </row>
    <row r="131243" spans="3:3" x14ac:dyDescent="0.15">
      <c r="C131243" s="25">
        <v>0</v>
      </c>
    </row>
    <row r="131244" spans="3:3" x14ac:dyDescent="0.15">
      <c r="C131244" s="25">
        <v>0</v>
      </c>
    </row>
    <row r="131245" spans="3:3" x14ac:dyDescent="0.15">
      <c r="C131245" s="25">
        <v>0</v>
      </c>
    </row>
    <row r="131246" spans="3:3" x14ac:dyDescent="0.15">
      <c r="C131246" s="25">
        <v>0</v>
      </c>
    </row>
    <row r="131247" spans="3:3" x14ac:dyDescent="0.15">
      <c r="C131247" s="25">
        <v>0</v>
      </c>
    </row>
    <row r="131248" spans="3:3" x14ac:dyDescent="0.15">
      <c r="C131248" s="25">
        <v>0</v>
      </c>
    </row>
    <row r="131249" spans="3:3" x14ac:dyDescent="0.15">
      <c r="C131249" s="25">
        <v>0</v>
      </c>
    </row>
    <row r="131250" spans="3:3" x14ac:dyDescent="0.15">
      <c r="C131250" s="25">
        <v>0</v>
      </c>
    </row>
    <row r="131251" spans="3:3" x14ac:dyDescent="0.15">
      <c r="C131251" s="25">
        <v>0</v>
      </c>
    </row>
    <row r="131252" spans="3:3" x14ac:dyDescent="0.15">
      <c r="C131252" s="24">
        <v>0</v>
      </c>
    </row>
    <row r="131253" spans="3:3" x14ac:dyDescent="0.15">
      <c r="C131253" s="24">
        <v>0</v>
      </c>
    </row>
    <row r="131254" spans="3:3" x14ac:dyDescent="0.15">
      <c r="C131254" s="24">
        <v>0</v>
      </c>
    </row>
    <row r="131255" spans="3:3" x14ac:dyDescent="0.15">
      <c r="C131255" s="24">
        <v>0</v>
      </c>
    </row>
    <row r="131256" spans="3:3" x14ac:dyDescent="0.15">
      <c r="C131256" s="24">
        <v>0</v>
      </c>
    </row>
    <row r="131257" spans="3:3" x14ac:dyDescent="0.15">
      <c r="C131257" s="24">
        <v>0</v>
      </c>
    </row>
    <row r="131258" spans="3:3" x14ac:dyDescent="0.15">
      <c r="C131258" s="24">
        <v>0</v>
      </c>
    </row>
    <row r="131259" spans="3:3" x14ac:dyDescent="0.15">
      <c r="C131259" s="24">
        <v>0</v>
      </c>
    </row>
    <row r="131260" spans="3:3" x14ac:dyDescent="0.15">
      <c r="C131260" s="24">
        <v>0</v>
      </c>
    </row>
    <row r="131261" spans="3:3" x14ac:dyDescent="0.15">
      <c r="C131261" s="24">
        <v>0</v>
      </c>
    </row>
    <row r="131262" spans="3:3" x14ac:dyDescent="0.15">
      <c r="C131262" s="24">
        <v>0</v>
      </c>
    </row>
    <row r="131263" spans="3:3" x14ac:dyDescent="0.15">
      <c r="C131263" s="24">
        <v>0</v>
      </c>
    </row>
    <row r="131264" spans="3:3" x14ac:dyDescent="0.15">
      <c r="C131264" s="24">
        <v>0</v>
      </c>
    </row>
    <row r="131265" spans="3:3" x14ac:dyDescent="0.15">
      <c r="C131265" s="24">
        <v>0</v>
      </c>
    </row>
    <row r="131266" spans="3:3" x14ac:dyDescent="0.15">
      <c r="C131266" s="24">
        <v>0</v>
      </c>
    </row>
    <row r="131267" spans="3:3" x14ac:dyDescent="0.15">
      <c r="C131267" s="24">
        <v>0</v>
      </c>
    </row>
    <row r="131268" spans="3:3" x14ac:dyDescent="0.15">
      <c r="C131268" s="24">
        <v>0</v>
      </c>
    </row>
    <row r="131269" spans="3:3" x14ac:dyDescent="0.15">
      <c r="C131269" s="24">
        <v>0</v>
      </c>
    </row>
    <row r="131270" spans="3:3" x14ac:dyDescent="0.15">
      <c r="C131270" s="24">
        <v>0</v>
      </c>
    </row>
    <row r="131271" spans="3:3" x14ac:dyDescent="0.15">
      <c r="C131271" s="24">
        <v>0</v>
      </c>
    </row>
    <row r="131272" spans="3:3" x14ac:dyDescent="0.15">
      <c r="C131272" s="24">
        <v>0</v>
      </c>
    </row>
    <row r="131273" spans="3:3" x14ac:dyDescent="0.15">
      <c r="C131273" s="24">
        <v>0</v>
      </c>
    </row>
    <row r="131274" spans="3:3" x14ac:dyDescent="0.15">
      <c r="C131274" s="24">
        <v>0</v>
      </c>
    </row>
    <row r="131275" spans="3:3" x14ac:dyDescent="0.15">
      <c r="C131275" s="24">
        <v>0</v>
      </c>
    </row>
    <row r="131276" spans="3:3" x14ac:dyDescent="0.15">
      <c r="C131276" s="24">
        <v>0</v>
      </c>
    </row>
    <row r="131277" spans="3:3" x14ac:dyDescent="0.15">
      <c r="C131277" s="24">
        <v>0</v>
      </c>
    </row>
    <row r="131278" spans="3:3" x14ac:dyDescent="0.15">
      <c r="C131278" s="36">
        <f t="shared" ref="C131278:C131284" si="61">IF(C131271&lt;&gt;0,C131271,C131264)</f>
        <v>0</v>
      </c>
    </row>
    <row r="131279" spans="3:3" x14ac:dyDescent="0.15">
      <c r="C131279" s="36">
        <f t="shared" si="61"/>
        <v>0</v>
      </c>
    </row>
    <row r="131280" spans="3:3" x14ac:dyDescent="0.15">
      <c r="C131280" s="36">
        <f t="shared" si="61"/>
        <v>0</v>
      </c>
    </row>
    <row r="131281" spans="3:3" x14ac:dyDescent="0.15">
      <c r="C131281" s="36">
        <f t="shared" si="61"/>
        <v>0</v>
      </c>
    </row>
    <row r="131282" spans="3:3" x14ac:dyDescent="0.15">
      <c r="C131282" s="36">
        <f t="shared" si="61"/>
        <v>0</v>
      </c>
    </row>
    <row r="131283" spans="3:3" x14ac:dyDescent="0.15">
      <c r="C131283" s="36">
        <f t="shared" si="61"/>
        <v>0</v>
      </c>
    </row>
    <row r="131284" spans="3:3" x14ac:dyDescent="0.15">
      <c r="C131284" s="36">
        <f t="shared" si="61"/>
        <v>0</v>
      </c>
    </row>
    <row r="131285" spans="3:3" x14ac:dyDescent="0.15">
      <c r="C131285" s="36">
        <f t="shared" ref="C131285:C131291" si="62">IFERROR(IF(C131264&lt;&gt;0,C131278/C131264,1)*C131252,0)</f>
        <v>0</v>
      </c>
    </row>
    <row r="131286" spans="3:3" x14ac:dyDescent="0.15">
      <c r="C131286" s="36">
        <f t="shared" si="62"/>
        <v>0</v>
      </c>
    </row>
    <row r="131287" spans="3:3" x14ac:dyDescent="0.15">
      <c r="C131287" s="36">
        <f t="shared" si="62"/>
        <v>0</v>
      </c>
    </row>
    <row r="131288" spans="3:3" x14ac:dyDescent="0.15">
      <c r="C131288" s="36">
        <f t="shared" si="62"/>
        <v>0</v>
      </c>
    </row>
    <row r="131289" spans="3:3" x14ac:dyDescent="0.15">
      <c r="C131289" s="36">
        <f t="shared" si="62"/>
        <v>0</v>
      </c>
    </row>
    <row r="131290" spans="3:3" x14ac:dyDescent="0.15">
      <c r="C131290" s="36">
        <f t="shared" si="62"/>
        <v>0</v>
      </c>
    </row>
    <row r="131291" spans="3:3" x14ac:dyDescent="0.15">
      <c r="C131291" s="36">
        <f t="shared" si="62"/>
        <v>0</v>
      </c>
    </row>
    <row r="131292" spans="3:3" x14ac:dyDescent="0.15">
      <c r="C131292" s="37">
        <f>C131259</f>
        <v>0</v>
      </c>
    </row>
    <row r="131293" spans="3:3" x14ac:dyDescent="0.15">
      <c r="C131293" s="37">
        <f>C131260</f>
        <v>0</v>
      </c>
    </row>
    <row r="131294" spans="3:3" x14ac:dyDescent="0.15">
      <c r="C131294" s="37">
        <f>C131261</f>
        <v>0</v>
      </c>
    </row>
    <row r="131295" spans="3:3" x14ac:dyDescent="0.15">
      <c r="C131295" s="37">
        <f>C131262</f>
        <v>0</v>
      </c>
    </row>
    <row r="131296" spans="3:3" x14ac:dyDescent="0.15">
      <c r="C131296" s="37">
        <f>C131263</f>
        <v>0</v>
      </c>
    </row>
    <row r="131297" spans="3:3" x14ac:dyDescent="0.15">
      <c r="C131297" s="28">
        <v>0</v>
      </c>
    </row>
    <row r="131298" spans="3:3" x14ac:dyDescent="0.15">
      <c r="C131298" s="28">
        <v>0</v>
      </c>
    </row>
    <row r="131299" spans="3:3" x14ac:dyDescent="0.15">
      <c r="C131299" s="28">
        <v>0</v>
      </c>
    </row>
    <row r="131300" spans="3:3" x14ac:dyDescent="0.15">
      <c r="C131300" s="28">
        <v>0</v>
      </c>
    </row>
    <row r="131301" spans="3:3" x14ac:dyDescent="0.15">
      <c r="C131301" s="28">
        <v>0</v>
      </c>
    </row>
    <row r="131302" spans="3:3" x14ac:dyDescent="0.15">
      <c r="C131302" s="28">
        <v>0</v>
      </c>
    </row>
    <row r="131303" spans="3:3" x14ac:dyDescent="0.15">
      <c r="C131303" s="28">
        <v>0</v>
      </c>
    </row>
    <row r="131304" spans="3:3" x14ac:dyDescent="0.15">
      <c r="C131304" s="28">
        <v>0</v>
      </c>
    </row>
    <row r="131305" spans="3:3" x14ac:dyDescent="0.15">
      <c r="C131305" s="28">
        <v>0</v>
      </c>
    </row>
    <row r="131306" spans="3:3" x14ac:dyDescent="0.15">
      <c r="C131306" s="28">
        <v>0</v>
      </c>
    </row>
    <row r="131307" spans="3:3" x14ac:dyDescent="0.15">
      <c r="C131307" s="38">
        <v>1</v>
      </c>
    </row>
    <row r="131308" spans="3:3" x14ac:dyDescent="0.15">
      <c r="C131308" s="38">
        <v>1</v>
      </c>
    </row>
    <row r="131309" spans="3:3" x14ac:dyDescent="0.15">
      <c r="C131309" s="38">
        <v>1</v>
      </c>
    </row>
    <row r="131310" spans="3:3" x14ac:dyDescent="0.15">
      <c r="C131310" s="38">
        <v>1</v>
      </c>
    </row>
    <row r="131311" spans="3:3" x14ac:dyDescent="0.15">
      <c r="C131311" s="38">
        <v>1</v>
      </c>
    </row>
    <row r="131312" spans="3:3" x14ac:dyDescent="0.15">
      <c r="C131312" s="38">
        <v>1</v>
      </c>
    </row>
    <row r="131313" spans="3:3" x14ac:dyDescent="0.15">
      <c r="C131313" s="38">
        <v>1</v>
      </c>
    </row>
    <row r="131314" spans="3:3" x14ac:dyDescent="0.15">
      <c r="C131314" s="38">
        <v>1</v>
      </c>
    </row>
    <row r="131315" spans="3:3" x14ac:dyDescent="0.15">
      <c r="C131315" s="38">
        <v>1</v>
      </c>
    </row>
    <row r="131316" spans="3:3" x14ac:dyDescent="0.15">
      <c r="C131316" s="38">
        <v>1</v>
      </c>
    </row>
    <row r="131317" spans="3:3" x14ac:dyDescent="0.15">
      <c r="C131317" s="25" t="s">
        <v>104</v>
      </c>
    </row>
    <row r="131318" spans="3:3" x14ac:dyDescent="0.15">
      <c r="C131318" s="25" t="s">
        <v>294</v>
      </c>
    </row>
    <row r="131319" spans="3:3" x14ac:dyDescent="0.15">
      <c r="C131319" s="24">
        <v>216</v>
      </c>
    </row>
    <row r="131320" spans="3:3" x14ac:dyDescent="0.15">
      <c r="C131320" s="24">
        <v>12</v>
      </c>
    </row>
    <row r="131321" spans="3:3" x14ac:dyDescent="0.15">
      <c r="C131321" s="24">
        <v>4.5999999999999996</v>
      </c>
    </row>
    <row r="131322" spans="3:3" x14ac:dyDescent="0.15">
      <c r="C131322" s="24">
        <v>368</v>
      </c>
    </row>
    <row r="131323" spans="3:3" x14ac:dyDescent="0.15">
      <c r="C131323" s="24">
        <v>260</v>
      </c>
    </row>
    <row r="131324" spans="3:3" x14ac:dyDescent="0.15">
      <c r="C131324" s="24">
        <v>394</v>
      </c>
    </row>
    <row r="131325" spans="3:3" x14ac:dyDescent="0.15">
      <c r="C131325" s="24">
        <v>222</v>
      </c>
    </row>
    <row r="131326" spans="3:3" x14ac:dyDescent="0.15">
      <c r="C131326" s="24">
        <v>123</v>
      </c>
    </row>
    <row r="131327" spans="3:3" x14ac:dyDescent="0.15">
      <c r="C131327" s="25" t="s">
        <v>153</v>
      </c>
    </row>
    <row r="131328" spans="3:3" x14ac:dyDescent="0.15">
      <c r="C131328" s="24">
        <v>20</v>
      </c>
    </row>
    <row r="131329" spans="3:3" x14ac:dyDescent="0.15">
      <c r="C131329" s="24">
        <v>0.9</v>
      </c>
    </row>
    <row r="131330" spans="3:3" x14ac:dyDescent="0.15">
      <c r="C131330" s="24">
        <v>0.8</v>
      </c>
    </row>
    <row r="131331" spans="3:3" x14ac:dyDescent="0.15">
      <c r="C131331" s="24">
        <v>0.4</v>
      </c>
    </row>
    <row r="131332" spans="3:3" x14ac:dyDescent="0.15">
      <c r="C131332" s="24">
        <v>2.5</v>
      </c>
    </row>
    <row r="131333" spans="3:3" x14ac:dyDescent="0.15">
      <c r="C131333" s="24">
        <v>3</v>
      </c>
    </row>
    <row r="131334" spans="3:3" x14ac:dyDescent="0.15">
      <c r="C131334" s="24">
        <v>10</v>
      </c>
    </row>
    <row r="131335" spans="3:3" x14ac:dyDescent="0.15">
      <c r="C131335" s="31">
        <v>0.8</v>
      </c>
    </row>
    <row r="131336" spans="3:3" x14ac:dyDescent="0.15">
      <c r="C131336" s="31">
        <v>0.6</v>
      </c>
    </row>
    <row r="131337" spans="3:3" x14ac:dyDescent="0.15">
      <c r="C131337" s="31">
        <v>0.3</v>
      </c>
    </row>
    <row r="131338" spans="3:3" x14ac:dyDescent="0.15">
      <c r="C131338" s="31">
        <v>0.9</v>
      </c>
    </row>
    <row r="131339" spans="3:3" x14ac:dyDescent="0.15">
      <c r="C131339" s="24">
        <v>45</v>
      </c>
    </row>
    <row r="131340" spans="3:3" x14ac:dyDescent="0.15">
      <c r="C131340" s="39">
        <f t="shared" ref="C131340:C131346" si="63">IFERROR(IF(ISNUMBER(C131228),C131228,0)+IF(ISNUMBER(C131209),1/C131209-IF(AND(C131297="ReplaceInsulation",NOT(ISERROR(C131285))),C131221/0.04,0),0),0)</f>
        <v>1.6666666666666667</v>
      </c>
    </row>
    <row r="131341" spans="3:3" x14ac:dyDescent="0.15">
      <c r="C131341" s="39">
        <f t="shared" si="63"/>
        <v>1.9666666666666668</v>
      </c>
    </row>
    <row r="131342" spans="3:3" x14ac:dyDescent="0.15">
      <c r="C131342" s="39">
        <f t="shared" si="63"/>
        <v>0.83333333333333337</v>
      </c>
    </row>
    <row r="131343" spans="3:3" x14ac:dyDescent="0.15">
      <c r="C131343" s="39">
        <f t="shared" si="63"/>
        <v>0.83333333333333337</v>
      </c>
    </row>
    <row r="131344" spans="3:3" x14ac:dyDescent="0.15">
      <c r="C131344" s="39">
        <f t="shared" si="63"/>
        <v>0.83333333333333337</v>
      </c>
    </row>
    <row r="131345" spans="3:3" x14ac:dyDescent="0.15">
      <c r="C131345" s="39">
        <f t="shared" si="63"/>
        <v>0.92500000000000004</v>
      </c>
    </row>
    <row r="131346" spans="3:3" x14ac:dyDescent="0.15">
      <c r="C131346" s="39">
        <f t="shared" si="63"/>
        <v>0.625</v>
      </c>
    </row>
    <row r="131347" spans="3:3" x14ac:dyDescent="0.15">
      <c r="C131347" s="40">
        <f>IFERROR(IF(ISNUMBER(C131216),1/C131216,0),0)</f>
        <v>0.35714285714285715</v>
      </c>
    </row>
    <row r="131348" spans="3:3" x14ac:dyDescent="0.15">
      <c r="C131348" s="40">
        <f>IFERROR(IF(ISNUMBER(C131217),1/C131217,0),0)</f>
        <v>0.35714285714285715</v>
      </c>
    </row>
    <row r="131349" spans="3:3" x14ac:dyDescent="0.15">
      <c r="C131349" s="40">
        <f>IFERROR(IF(ISNUMBER(C131218),1/C131218,0),0)</f>
        <v>0.33333333333333331</v>
      </c>
    </row>
    <row r="131350" spans="3:3" x14ac:dyDescent="0.15">
      <c r="C131350" s="39">
        <f t="shared" ref="C131350:C131356" si="64">IFERROR(1/(IF(C131297="Replace",IF(ISNUMBER(C131228),C131228,0),C131340)+IF(ISNUMBER(C131285),C131285,0)),0)</f>
        <v>0.6</v>
      </c>
    </row>
    <row r="131351" spans="3:3" x14ac:dyDescent="0.15">
      <c r="C131351" s="39">
        <f t="shared" si="64"/>
        <v>0.50847457627118642</v>
      </c>
    </row>
    <row r="131352" spans="3:3" x14ac:dyDescent="0.15">
      <c r="C131352" s="39">
        <f t="shared" si="64"/>
        <v>1.2</v>
      </c>
    </row>
    <row r="131353" spans="3:3" x14ac:dyDescent="0.15">
      <c r="C131353" s="39">
        <f t="shared" si="64"/>
        <v>1.2</v>
      </c>
    </row>
    <row r="131354" spans="3:3" x14ac:dyDescent="0.15">
      <c r="C131354" s="39">
        <f t="shared" si="64"/>
        <v>1.2</v>
      </c>
    </row>
    <row r="131355" spans="3:3" x14ac:dyDescent="0.15">
      <c r="C131355" s="39">
        <f t="shared" si="64"/>
        <v>1.0810810810810809</v>
      </c>
    </row>
    <row r="131356" spans="3:3" x14ac:dyDescent="0.15">
      <c r="C131356" s="39">
        <f t="shared" si="64"/>
        <v>1.6</v>
      </c>
    </row>
    <row r="131357" spans="3:3" x14ac:dyDescent="0.15">
      <c r="C131357" s="41">
        <f>IFERROR(1/(IF(C131304="Replace",0,C131347)+IF(ISNUMBER(C131292),C131292,0)),0)</f>
        <v>2.8</v>
      </c>
    </row>
    <row r="131358" spans="3:3" x14ac:dyDescent="0.15">
      <c r="C131358" s="41">
        <f>IFERROR(1/(IF(C131305="Replace",0,C131348)+IF(ISNUMBER(C131293),C131293,0)),0)</f>
        <v>2.8</v>
      </c>
    </row>
    <row r="131359" spans="3:3" x14ac:dyDescent="0.15">
      <c r="C131359" s="41">
        <f>IFERROR(1/(IF(C131306="Replace",0,C131349)+IF(ISNUMBER(C131294),C131294,0)),0)</f>
        <v>3</v>
      </c>
    </row>
    <row r="131360" spans="3:3" x14ac:dyDescent="0.15">
      <c r="C131360" s="42">
        <f t="shared" ref="C131360:C131366" si="65">IF(C131209&gt;0,(1-C131307)*1/(1/C131209+C131228),0)+C131307*C131350</f>
        <v>0.6</v>
      </c>
    </row>
    <row r="131361" spans="3:3" x14ac:dyDescent="0.15">
      <c r="C131361" s="42">
        <f t="shared" si="65"/>
        <v>0.50847457627118642</v>
      </c>
    </row>
    <row r="131362" spans="3:3" x14ac:dyDescent="0.15">
      <c r="C131362" s="42">
        <f t="shared" si="65"/>
        <v>1.2</v>
      </c>
    </row>
    <row r="131363" spans="3:3" x14ac:dyDescent="0.15">
      <c r="C131363" s="42">
        <f t="shared" si="65"/>
        <v>1.2</v>
      </c>
    </row>
    <row r="131364" spans="3:3" x14ac:dyDescent="0.15">
      <c r="C131364" s="42">
        <f t="shared" si="65"/>
        <v>1.2</v>
      </c>
    </row>
    <row r="131365" spans="3:3" x14ac:dyDescent="0.15">
      <c r="C131365" s="42">
        <f t="shared" si="65"/>
        <v>1.0810810810810809</v>
      </c>
    </row>
    <row r="131366" spans="3:3" x14ac:dyDescent="0.15">
      <c r="C131366" s="42">
        <f t="shared" si="65"/>
        <v>1.6</v>
      </c>
    </row>
    <row r="131367" spans="3:3" x14ac:dyDescent="0.15">
      <c r="C131367" s="43">
        <f>(1-C131314)*C131216+C131314*C131357</f>
        <v>2.8</v>
      </c>
    </row>
    <row r="131368" spans="3:3" x14ac:dyDescent="0.15">
      <c r="C131368" s="43">
        <f>(1-C131315)*C131217+C131315*C131358</f>
        <v>2.8</v>
      </c>
    </row>
    <row r="131369" spans="3:3" x14ac:dyDescent="0.15">
      <c r="C131369" s="43">
        <f>(1-C131316)*C131218+C131316*C131359</f>
        <v>3</v>
      </c>
    </row>
    <row r="131370" spans="3:3" x14ac:dyDescent="0.15">
      <c r="C131370" s="39">
        <f>IFERROR((IF(C131285&gt;0,C131307*C131171,0)+IF(C131286&gt;0,C131308*C131172,0)+IF(C131287&gt;0,C131309*C131173,0)+IF(C131288&gt;0,C131310*C131174,0)+IF(C131289&gt;0,C131311*C131175,0)+IF(C131290&gt;0,C131312*C131176,0)+IF(C131291&gt;0,C131313*C131177,0)+IF(C131292&gt;0,C131314*C131178,0)+IF(C131293&gt;0,C131315*C131179,0)+IF(C131294&gt;0,C131316*C131180,0))/SUM(C131171:C131180),0)</f>
        <v>0</v>
      </c>
    </row>
    <row r="131371" spans="3:3" x14ac:dyDescent="0.15">
      <c r="C131371" s="30" t="str">
        <f>IF(OR(C131187="",C131186=C131187),C131186,IF(C131081="Variation",C131187,IF(C131370=0,C131186,IF(C131370=1,C131187,C131186&amp;"("&amp;TEXT(1-C131370,"##0%")&amp;")."&amp;C131187&amp;"("&amp;TEXT(C131370,"##0%")&amp;")"))))</f>
        <v>Medium</v>
      </c>
    </row>
    <row r="131372" spans="3:3" x14ac:dyDescent="0.15">
      <c r="C131372" s="39">
        <f>IFERROR(IF(C131187&lt;&gt;"",IF(C131081="Variation",C131207,(1-C131370)*C131206+C131370*C131207),C131206),0)</f>
        <v>0.1</v>
      </c>
    </row>
    <row r="131373" spans="3:3" x14ac:dyDescent="0.15">
      <c r="C131373" s="39">
        <f t="shared" ref="C131373:C131379" si="66">IF(ISERROR(C131360*C131171*C131235),0,C131360*C131171*C131235)</f>
        <v>0</v>
      </c>
    </row>
    <row r="131374" spans="3:3" x14ac:dyDescent="0.15">
      <c r="C131374" s="39">
        <f t="shared" si="66"/>
        <v>23.491525423728813</v>
      </c>
    </row>
    <row r="131375" spans="3:3" x14ac:dyDescent="0.15">
      <c r="C131375" s="39">
        <f t="shared" si="66"/>
        <v>48.503999999999998</v>
      </c>
    </row>
    <row r="131376" spans="3:3" x14ac:dyDescent="0.15">
      <c r="C131376" s="39">
        <f t="shared" si="66"/>
        <v>0</v>
      </c>
    </row>
    <row r="131377" spans="3:3" x14ac:dyDescent="0.15">
      <c r="C131377" s="39">
        <f t="shared" si="66"/>
        <v>0</v>
      </c>
    </row>
    <row r="131378" spans="3:3" x14ac:dyDescent="0.15">
      <c r="C131378" s="39">
        <f t="shared" si="66"/>
        <v>24.972972972972972</v>
      </c>
    </row>
    <row r="131379" spans="3:3" x14ac:dyDescent="0.15">
      <c r="C131379" s="39">
        <f t="shared" si="66"/>
        <v>0</v>
      </c>
    </row>
    <row r="131380" spans="3:3" x14ac:dyDescent="0.15">
      <c r="C131380" s="40">
        <f>IF(ISERROR(C131367*C131178*1),0,C131367*C131178*1)</f>
        <v>37.855999999999995</v>
      </c>
    </row>
    <row r="131381" spans="3:3" x14ac:dyDescent="0.15">
      <c r="C131381" s="40">
        <f>IF(ISERROR(C131368*C131179*1),0,C131368*C131179*1)</f>
        <v>0</v>
      </c>
    </row>
    <row r="131382" spans="3:3" x14ac:dyDescent="0.15">
      <c r="C131382" s="40">
        <f>IF(ISERROR(C131369*C131180*1),0,C131369*C131180*1)</f>
        <v>6</v>
      </c>
    </row>
    <row r="131383" spans="3:3" x14ac:dyDescent="0.15">
      <c r="C131383" s="39">
        <f>SUM(C131171:C131180)*C131372</f>
        <v>14.834000000000001</v>
      </c>
    </row>
    <row r="131384" spans="3:3" x14ac:dyDescent="0.15">
      <c r="C131384" s="39">
        <f>IFERROR(SUM(C131373:C131383)/C131100,0)</f>
        <v>1.3262204856155895</v>
      </c>
    </row>
    <row r="131385" spans="3:3" x14ac:dyDescent="0.15">
      <c r="C131385" s="39">
        <f>0.34*(C131331+C131208)*C131332</f>
        <v>0.51000000000000012</v>
      </c>
    </row>
    <row r="131386" spans="3:3" x14ac:dyDescent="0.15">
      <c r="C131386" s="44">
        <f>(C131328-C131321)*C131319</f>
        <v>3326.4</v>
      </c>
    </row>
    <row r="131387" spans="3:3" x14ac:dyDescent="0.15">
      <c r="C131387" s="39">
        <f>IF(C131384&lt;=1,C131329+(1-C131384)/0.5*(1-C131329),IF(C131384&gt;=4,C131330,C131329+(C131384-1)*(C131330-C131329)/(4-1)))</f>
        <v>0.88912598381281371</v>
      </c>
    </row>
    <row r="131388" spans="3:3" x14ac:dyDescent="0.15">
      <c r="C131388" s="44">
        <f>C131384*0.024*C131386*C131387</f>
        <v>94.13795245360761</v>
      </c>
    </row>
    <row r="131389" spans="3:3" x14ac:dyDescent="0.15">
      <c r="C131389" s="44">
        <f>C131385*0.024*C131386*C131387</f>
        <v>36.200885352072518</v>
      </c>
    </row>
    <row r="131390" spans="3:3" x14ac:dyDescent="0.15">
      <c r="C131390" s="44">
        <f>C131388+C131389</f>
        <v>130.33883780568013</v>
      </c>
    </row>
    <row r="131391" spans="3:3" x14ac:dyDescent="0.15">
      <c r="C131391" s="39">
        <f>IFERROR((IF(LEN(C131249)&gt;1,IF(ISERROR(C131295),0,C131295),IF(ISERROR(C131219),0,C131219))*C131178+IF(LEN(C131250)&gt;1,IF(ISERROR(C131296),0,C131296),IF(ISERROR(C131220),0,C131220))*C131179)/(C131178+C131179),0)</f>
        <v>0.75000000000000011</v>
      </c>
    </row>
    <row r="131392" spans="3:3" x14ac:dyDescent="0.15">
      <c r="C131392" s="45">
        <f>C131181*C131322*C131335*(1-C131337)*C131338*C131391</f>
        <v>0</v>
      </c>
    </row>
    <row r="131393" spans="3:3" x14ac:dyDescent="0.15">
      <c r="C131393" s="44">
        <f>C131182*C131323*C$131336*(1-C$131337)*C$131338*C$131391</f>
        <v>0</v>
      </c>
    </row>
    <row r="131394" spans="3:3" x14ac:dyDescent="0.15">
      <c r="C131394" s="44">
        <f>C131183*C131324*C$131336*(1-C$131337)*C$131338*C$131391</f>
        <v>908.11287000000016</v>
      </c>
    </row>
    <row r="131395" spans="3:3" x14ac:dyDescent="0.15">
      <c r="C131395" s="44">
        <f>C131184*C131325*C$131336*(1-C$131337)*C$131338*C$131391</f>
        <v>0</v>
      </c>
    </row>
    <row r="131396" spans="3:3" x14ac:dyDescent="0.15">
      <c r="C131396" s="44">
        <f>C131185*C131326*C$131336*(1-C$131337)*C$131338*C$131391</f>
        <v>187.95199499999998</v>
      </c>
    </row>
    <row r="131397" spans="3:3" x14ac:dyDescent="0.15">
      <c r="C131397" s="44">
        <f>IFERROR(SUM(C131392:C131396)/C131100,0)</f>
        <v>9.3385436227315317</v>
      </c>
    </row>
    <row r="131398" spans="3:3" x14ac:dyDescent="0.15">
      <c r="C131398" s="44">
        <f>C131333*0.024*C131319</f>
        <v>15.552000000000001</v>
      </c>
    </row>
    <row r="131399" spans="3:3" x14ac:dyDescent="0.15">
      <c r="C131399" s="44">
        <f>C131339/(C131384+C131385)</f>
        <v>24.506860887631277</v>
      </c>
    </row>
    <row r="131400" spans="3:3" x14ac:dyDescent="0.15">
      <c r="C131400" s="39">
        <f>0.8+C131399/30</f>
        <v>1.6168953629210425</v>
      </c>
    </row>
    <row r="131401" spans="3:3" x14ac:dyDescent="0.15">
      <c r="C131401" s="42">
        <f>IFERROR((C131397+C131398)/C131390,0)</f>
        <v>0.19096797272230098</v>
      </c>
    </row>
    <row r="131402" spans="3:3" x14ac:dyDescent="0.15">
      <c r="C131402" s="39">
        <f>(1-C131401^C131400)/(1-C131401^(C131400+1))</f>
        <v>0.94362386271828624</v>
      </c>
    </row>
    <row r="131403" spans="3:3" x14ac:dyDescent="0.15">
      <c r="C131403" s="46">
        <f>C131390-C131402*(C131397+C131398)</f>
        <v>106.8515268872402</v>
      </c>
    </row>
    <row r="131405" spans="3:3" x14ac:dyDescent="0.15">
      <c r="C131405" s="48">
        <v>106.8515268872402</v>
      </c>
    </row>
    <row r="147457" spans="3:3" x14ac:dyDescent="0.15">
      <c r="C147457" s="24" t="s">
        <v>370</v>
      </c>
    </row>
    <row r="147458" spans="3:3" x14ac:dyDescent="0.15">
      <c r="C147458" s="25">
        <v>0</v>
      </c>
    </row>
    <row r="147459" spans="3:3" x14ac:dyDescent="0.15">
      <c r="C147459" s="25">
        <v>0</v>
      </c>
    </row>
    <row r="147460" spans="3:3" x14ac:dyDescent="0.15">
      <c r="C147460" s="26">
        <v>40428</v>
      </c>
    </row>
    <row r="147461" spans="3:3" x14ac:dyDescent="0.15">
      <c r="C147461" s="26">
        <v>0</v>
      </c>
    </row>
    <row r="147462" spans="3:3" x14ac:dyDescent="0.15">
      <c r="C147462" s="25" t="s">
        <v>152</v>
      </c>
    </row>
    <row r="147463" spans="3:3" x14ac:dyDescent="0.15">
      <c r="C147463" s="25" t="s">
        <v>15</v>
      </c>
    </row>
    <row r="147464" spans="3:3" x14ac:dyDescent="0.15">
      <c r="C147464" s="25">
        <v>1</v>
      </c>
    </row>
    <row r="147465" spans="3:3" x14ac:dyDescent="0.15">
      <c r="C147465" s="25" t="s">
        <v>208</v>
      </c>
    </row>
    <row r="147466" spans="3:3" x14ac:dyDescent="0.15">
      <c r="C147466" s="25" t="s">
        <v>371</v>
      </c>
    </row>
    <row r="147467" spans="3:3" x14ac:dyDescent="0.15">
      <c r="C147467" s="25">
        <v>0</v>
      </c>
    </row>
    <row r="147468" spans="3:3" x14ac:dyDescent="0.15">
      <c r="C147468" s="25">
        <v>0</v>
      </c>
    </row>
    <row r="147469" spans="3:3" x14ac:dyDescent="0.15">
      <c r="C147469" s="25" t="s">
        <v>372</v>
      </c>
    </row>
    <row r="147470" spans="3:3" x14ac:dyDescent="0.15">
      <c r="C147470" s="25" t="s">
        <v>360</v>
      </c>
    </row>
    <row r="147471" spans="3:3" x14ac:dyDescent="0.15">
      <c r="C147471" s="25" t="s">
        <v>373</v>
      </c>
    </row>
    <row r="147472" spans="3:3" x14ac:dyDescent="0.15">
      <c r="C147472" s="25" t="s">
        <v>105</v>
      </c>
    </row>
    <row r="147473" spans="3:3" x14ac:dyDescent="0.15">
      <c r="C147473" s="25">
        <v>1958</v>
      </c>
    </row>
    <row r="147474" spans="3:3" x14ac:dyDescent="0.15">
      <c r="C147474" s="25">
        <v>1968</v>
      </c>
    </row>
    <row r="147475" spans="3:3" x14ac:dyDescent="0.15">
      <c r="C147475" s="25" t="s">
        <v>289</v>
      </c>
    </row>
    <row r="147476" spans="3:3" x14ac:dyDescent="0.15">
      <c r="C147476" s="24">
        <v>374.2</v>
      </c>
    </row>
    <row r="147477" spans="3:3" x14ac:dyDescent="0.15">
      <c r="C147477" s="24">
        <v>119.744</v>
      </c>
    </row>
    <row r="147478" spans="3:3" x14ac:dyDescent="0.15">
      <c r="C147478" s="24">
        <v>0</v>
      </c>
    </row>
    <row r="147479" spans="3:3" x14ac:dyDescent="0.15">
      <c r="C147479" s="24">
        <v>0</v>
      </c>
    </row>
    <row r="147480" spans="3:3" x14ac:dyDescent="0.15">
      <c r="C147480" s="24">
        <v>0</v>
      </c>
    </row>
    <row r="147481" spans="3:3" x14ac:dyDescent="0.15">
      <c r="C147481" s="24">
        <v>106.7</v>
      </c>
    </row>
    <row r="147482" spans="3:3" x14ac:dyDescent="0.15">
      <c r="C147482" s="27">
        <f>IF(C147479&gt;0,C147479,IF(C147478&gt;0,0.85*C147478,IF(C147481&gt;0,1.1*C147481,IF(C147480&gt;0,1.4*C147480,0.85/3*C147476))))</f>
        <v>117.37000000000002</v>
      </c>
    </row>
    <row r="147483" spans="3:3" x14ac:dyDescent="0.15">
      <c r="C147483" s="24">
        <v>0</v>
      </c>
    </row>
    <row r="147484" spans="3:3" x14ac:dyDescent="0.15">
      <c r="C147484" s="27">
        <f>IF(C147483&gt;0,C147483,C147482)</f>
        <v>117.37000000000002</v>
      </c>
    </row>
    <row r="147485" spans="3:3" x14ac:dyDescent="0.15">
      <c r="C147485" s="24">
        <v>1</v>
      </c>
    </row>
    <row r="147486" spans="3:3" x14ac:dyDescent="0.15">
      <c r="C147486" s="24">
        <v>2</v>
      </c>
    </row>
    <row r="147487" spans="3:3" x14ac:dyDescent="0.15">
      <c r="C147487" s="28" t="s">
        <v>374</v>
      </c>
    </row>
    <row r="147488" spans="3:3" x14ac:dyDescent="0.15">
      <c r="C147488" s="28" t="s">
        <v>375</v>
      </c>
    </row>
    <row r="147489" spans="3:3" x14ac:dyDescent="0.15">
      <c r="C147489" s="28" t="s">
        <v>2</v>
      </c>
    </row>
    <row r="147490" spans="3:3" x14ac:dyDescent="0.15">
      <c r="C147490" s="28" t="s">
        <v>376</v>
      </c>
    </row>
    <row r="147491" spans="3:3" x14ac:dyDescent="0.15">
      <c r="C147491" s="24">
        <v>0</v>
      </c>
    </row>
    <row r="147492" spans="3:3" x14ac:dyDescent="0.15">
      <c r="C147492" s="24">
        <v>0</v>
      </c>
    </row>
    <row r="147493" spans="3:3" x14ac:dyDescent="0.15">
      <c r="C147493" s="24">
        <v>0</v>
      </c>
    </row>
    <row r="147494" spans="3:3" x14ac:dyDescent="0.15">
      <c r="C147494" s="24">
        <v>0</v>
      </c>
    </row>
    <row r="147495" spans="3:3" x14ac:dyDescent="0.15">
      <c r="C147495" s="24">
        <v>0</v>
      </c>
    </row>
    <row r="147496" spans="3:3" x14ac:dyDescent="0.15">
      <c r="C147496" s="24">
        <v>0</v>
      </c>
    </row>
    <row r="147497" spans="3:3" x14ac:dyDescent="0.15">
      <c r="C147497" s="28">
        <v>0</v>
      </c>
    </row>
    <row r="147498" spans="3:3" x14ac:dyDescent="0.15">
      <c r="C147498" s="28">
        <v>0</v>
      </c>
    </row>
    <row r="147499" spans="3:3" x14ac:dyDescent="0.15">
      <c r="C147499" s="24">
        <v>0</v>
      </c>
    </row>
    <row r="147500" spans="3:3" x14ac:dyDescent="0.15">
      <c r="C147500" s="24">
        <v>0</v>
      </c>
    </row>
    <row r="147501" spans="3:3" x14ac:dyDescent="0.15">
      <c r="C147501" s="24">
        <v>46.2</v>
      </c>
    </row>
    <row r="147502" spans="3:3" x14ac:dyDescent="0.15">
      <c r="C147502" s="24">
        <v>40.42</v>
      </c>
    </row>
    <row r="147503" spans="3:3" x14ac:dyDescent="0.15">
      <c r="C147503" s="24">
        <v>0</v>
      </c>
    </row>
    <row r="147504" spans="3:3" x14ac:dyDescent="0.15">
      <c r="C147504" s="24">
        <v>0</v>
      </c>
    </row>
    <row r="147505" spans="3:3" x14ac:dyDescent="0.15">
      <c r="C147505" s="24">
        <v>46.2</v>
      </c>
    </row>
    <row r="147506" spans="3:3" x14ac:dyDescent="0.15">
      <c r="C147506" s="24">
        <v>0</v>
      </c>
    </row>
    <row r="147507" spans="3:3" x14ac:dyDescent="0.15">
      <c r="C147507" s="24">
        <v>13.52</v>
      </c>
    </row>
    <row r="147508" spans="3:3" x14ac:dyDescent="0.15">
      <c r="C147508" s="24">
        <v>0</v>
      </c>
    </row>
    <row r="147509" spans="3:3" x14ac:dyDescent="0.15">
      <c r="C147509" s="24">
        <v>2</v>
      </c>
    </row>
    <row r="147510" spans="3:3" x14ac:dyDescent="0.15">
      <c r="C147510" s="24">
        <v>0</v>
      </c>
    </row>
    <row r="147511" spans="3:3" x14ac:dyDescent="0.15">
      <c r="C147511" s="24">
        <v>0</v>
      </c>
    </row>
    <row r="147512" spans="3:3" x14ac:dyDescent="0.15">
      <c r="C147512" s="24">
        <v>8.1300000000000008</v>
      </c>
    </row>
    <row r="147513" spans="3:3" x14ac:dyDescent="0.15">
      <c r="C147513" s="24">
        <v>0</v>
      </c>
    </row>
    <row r="147514" spans="3:3" x14ac:dyDescent="0.15">
      <c r="C147514" s="24">
        <v>5.39</v>
      </c>
    </row>
    <row r="147515" spans="3:3" x14ac:dyDescent="0.15">
      <c r="C147515" s="28" t="s">
        <v>295</v>
      </c>
    </row>
    <row r="147516" spans="3:3" x14ac:dyDescent="0.15">
      <c r="C147516" s="29">
        <f>IF(OR(C$147488="C",C$147488="PI",C$147488="NI"),1.6,IF(C$147488="P",0.8,IF(C$147488="-",1.2,0)))</f>
        <v>1.2</v>
      </c>
    </row>
    <row r="147517" spans="3:3" x14ac:dyDescent="0.15">
      <c r="C147517" s="29">
        <f>IF(OR(C$147488="C",C$147488="PI",C$147488="NI"),15,IF(C$147488="P",7,IF(C$147488="-",5,0)))</f>
        <v>5</v>
      </c>
    </row>
    <row r="147518" spans="3:3" x14ac:dyDescent="0.15">
      <c r="C147518" s="29">
        <f>IF(OR(C$147488="C",C$147488="PI",C$147488="NI"),0,IF(C$147488="P",0.6,IF(C$147488="-",0,1.2)))</f>
        <v>0</v>
      </c>
    </row>
    <row r="147519" spans="3:3" x14ac:dyDescent="0.15">
      <c r="C147519" s="29">
        <f>IF(OR(C$147488="C",C$147488="PI",C$147488="NI"),0,IF(C$147488="P",3,IF(C$147488="-",0,5)))</f>
        <v>0</v>
      </c>
    </row>
    <row r="147520" spans="3:3" x14ac:dyDescent="0.15">
      <c r="C147520" s="29">
        <f>IF(LEFT(C$147488,1)="C",1,IF(LEFT(C$147488,1)="P",0.5,0))</f>
        <v>0</v>
      </c>
    </row>
    <row r="147521" spans="3:3" x14ac:dyDescent="0.15">
      <c r="C147521" s="29">
        <f>IF(LEFT(C$147489,1)="C",1,IF(LEFT(C$147489,1)="P",0.5,0))</f>
        <v>0</v>
      </c>
    </row>
    <row r="147522" spans="3:3" x14ac:dyDescent="0.15">
      <c r="C147522" s="29">
        <f>0.7*C147520+C147486+C147521</f>
        <v>2</v>
      </c>
    </row>
    <row r="147523" spans="3:3" x14ac:dyDescent="0.15">
      <c r="C147523" s="27">
        <f>IFERROR(C147484/C147522,0)</f>
        <v>58.685000000000009</v>
      </c>
    </row>
    <row r="147524" spans="3:3" x14ac:dyDescent="0.15">
      <c r="C147524" s="29">
        <f>IF(RIGHT(C$147488,1)="I",1,C147520)*0.7+C147486+IF(RIGHT(C$147489,1)="I",1,C147521)</f>
        <v>2</v>
      </c>
    </row>
    <row r="147525" spans="3:3" x14ac:dyDescent="0.15">
      <c r="C147525" s="27">
        <f>IF(ISNUMBER(#REF!),#REF!/2.5,1)</f>
        <v>1</v>
      </c>
    </row>
    <row r="147526" spans="3:3" x14ac:dyDescent="0.15">
      <c r="C147526" s="27">
        <f>IF(C147498="Simple",0.9,IF(C147498="Complex",1.3,1))</f>
        <v>1</v>
      </c>
    </row>
    <row r="147527" spans="3:3" x14ac:dyDescent="0.15">
      <c r="C147527" s="27">
        <f>IF(C147497="Simple",0.9,IF(C147497="Complex",1.2,1))</f>
        <v>1</v>
      </c>
    </row>
    <row r="147528" spans="3:3" x14ac:dyDescent="0.15">
      <c r="C147528" s="27">
        <f>C147525*C147527*(0.7*C147523+IF(C147490="B_N2",5,IF(C147490="B_N1",25,50)))</f>
        <v>46.079500000000003</v>
      </c>
    </row>
    <row r="147529" spans="3:3" x14ac:dyDescent="0.15">
      <c r="C147529" s="27">
        <f>ROUND(3/0.85,1)*C147525*C147484</f>
        <v>410.79500000000007</v>
      </c>
    </row>
    <row r="147530" spans="3:3" x14ac:dyDescent="0.15">
      <c r="C147530" s="27">
        <f>C$147526*(C$147516*C$147523+C$147517)</f>
        <v>75.422000000000011</v>
      </c>
    </row>
    <row r="147531" spans="3:3" x14ac:dyDescent="0.15">
      <c r="C147531" s="27">
        <f>(C$147518*C$147523+C$147519)</f>
        <v>0</v>
      </c>
    </row>
    <row r="147532" spans="3:3" x14ac:dyDescent="0.15">
      <c r="C147532" s="27">
        <f>C147524*C147528-C147533-C147537-C147538</f>
        <v>71.03240000000001</v>
      </c>
    </row>
    <row r="147533" spans="3:3" x14ac:dyDescent="0.15">
      <c r="C147533" s="27">
        <f>0.5*IF(RIGHT(C147489,1)="I",1,C147521)*C147528</f>
        <v>0</v>
      </c>
    </row>
    <row r="147534" spans="3:3" x14ac:dyDescent="0.15">
      <c r="C147534" s="30" t="str">
        <f>IF(C$147489="P","Unh","Soil")</f>
        <v>Soil</v>
      </c>
    </row>
    <row r="147535" spans="3:3" x14ac:dyDescent="0.15">
      <c r="C147535" s="27">
        <f>1.2*C147523+5</f>
        <v>75.422000000000011</v>
      </c>
    </row>
    <row r="147536" spans="3:3" x14ac:dyDescent="0.15">
      <c r="C147536" s="30" t="str">
        <f>IF(C$147489="-","Soil","Cellar")</f>
        <v>Cellar</v>
      </c>
    </row>
    <row r="147537" spans="3:3" x14ac:dyDescent="0.15">
      <c r="C147537" s="27">
        <f>(0.18*C$147484)-C147538</f>
        <v>18.452900000000003</v>
      </c>
    </row>
    <row r="147538" spans="3:3" x14ac:dyDescent="0.15">
      <c r="C147538" s="27">
        <f>0.01*C$147484+1.5</f>
        <v>2.6737000000000002</v>
      </c>
    </row>
    <row r="147539" spans="3:3" x14ac:dyDescent="0.15">
      <c r="C147539" s="27">
        <f>SUM(C147530:C147538)</f>
        <v>243.00300000000004</v>
      </c>
    </row>
    <row r="147540" spans="3:3" x14ac:dyDescent="0.15">
      <c r="C147540" s="27">
        <f>SUM(C147500:C147509)</f>
        <v>148.34</v>
      </c>
    </row>
    <row r="147541" spans="3:3" x14ac:dyDescent="0.15">
      <c r="C147541" s="30">
        <f>IFERROR(C147540/C147539,0)</f>
        <v>0.61044513853738425</v>
      </c>
    </row>
    <row r="147542" spans="3:3" x14ac:dyDescent="0.15">
      <c r="C147542" s="31">
        <v>0.8</v>
      </c>
    </row>
    <row r="147543" spans="3:3" x14ac:dyDescent="0.15">
      <c r="C147543" s="31">
        <v>1.25</v>
      </c>
    </row>
    <row r="147544" spans="3:3" x14ac:dyDescent="0.15">
      <c r="C147544" s="32">
        <f>IF(AND(C147541&gt;=C147542,C147541&lt;=C147543),1,0)</f>
        <v>0</v>
      </c>
    </row>
    <row r="147545" spans="3:3" x14ac:dyDescent="0.15">
      <c r="C147545" s="30">
        <f>IFERROR((C147505+C147506)/(C147535),0)</f>
        <v>0.61255336639176894</v>
      </c>
    </row>
    <row r="147546" spans="3:3" x14ac:dyDescent="0.15">
      <c r="C147546" s="31">
        <v>0.9</v>
      </c>
    </row>
    <row r="147547" spans="3:3" x14ac:dyDescent="0.15">
      <c r="C147547" s="31">
        <v>1.3</v>
      </c>
    </row>
    <row r="147548" spans="3:3" x14ac:dyDescent="0.15">
      <c r="C147548" s="32">
        <f>IF(AND(C147545&gt;=C147546,C147545&lt;=C147547),1,0)</f>
        <v>0</v>
      </c>
    </row>
    <row r="147549" spans="3:3" x14ac:dyDescent="0.15">
      <c r="C147549" s="33">
        <f>IF(C147520+C147521=0,1,0)</f>
        <v>1</v>
      </c>
    </row>
    <row r="147550" spans="3:3" x14ac:dyDescent="0.15">
      <c r="C147550" s="30">
        <f>IFERROR((C147507+C147508+C147509)/(C147537+C147538),0)</f>
        <v>0.73461891643709809</v>
      </c>
    </row>
    <row r="147551" spans="3:3" x14ac:dyDescent="0.15">
      <c r="C147551" s="31">
        <v>0.67</v>
      </c>
    </row>
    <row r="147552" spans="3:3" x14ac:dyDescent="0.15">
      <c r="C147552" s="31">
        <v>1.5</v>
      </c>
    </row>
    <row r="147553" spans="3:3" x14ac:dyDescent="0.15">
      <c r="C147553" s="34">
        <f>IF(AND(C147550&gt;=C147551,C147550&lt;=C147552),1,0)</f>
        <v>1</v>
      </c>
    </row>
    <row r="147554" spans="3:3" x14ac:dyDescent="0.15">
      <c r="C147554" s="34">
        <f>C147544*IF(C147549=1,C147548,1)*C147553</f>
        <v>0</v>
      </c>
    </row>
    <row r="147555" spans="3:3" x14ac:dyDescent="0.15">
      <c r="C147555" s="27">
        <f>IF(C$147515="Estimation",C147530,C147500)</f>
        <v>0</v>
      </c>
    </row>
    <row r="147556" spans="3:3" x14ac:dyDescent="0.15">
      <c r="C147556" s="27">
        <f>IF(C$147515="Estimation",C147531,C147501)</f>
        <v>46.2</v>
      </c>
    </row>
    <row r="147557" spans="3:3" x14ac:dyDescent="0.15">
      <c r="C147557" s="27">
        <f>IF(C$147515="Estimation",C147532,C147502)</f>
        <v>40.42</v>
      </c>
    </row>
    <row r="147558" spans="3:3" x14ac:dyDescent="0.15">
      <c r="C147558" s="27">
        <f>IF(C$147515="Estimation",IF(C147534="Soil",0,C147533),C147503)</f>
        <v>0</v>
      </c>
    </row>
    <row r="147559" spans="3:3" x14ac:dyDescent="0.15">
      <c r="C147559" s="27">
        <f>IF(C$147515="Estimation",C147533-C147558,C147504)</f>
        <v>0</v>
      </c>
    </row>
    <row r="147560" spans="3:3" x14ac:dyDescent="0.15">
      <c r="C147560" s="27">
        <f>IF(C$147515="Estimation",IF(C147536="Soil",0,C147535),C147505)</f>
        <v>46.2</v>
      </c>
    </row>
    <row r="147561" spans="3:3" x14ac:dyDescent="0.15">
      <c r="C147561" s="27">
        <f>IF(C$147515="Estimation",C147535-C147560,C147506)</f>
        <v>0</v>
      </c>
    </row>
    <row r="147562" spans="3:3" x14ac:dyDescent="0.15">
      <c r="C147562" s="27">
        <f>IF(C$147515="Estimation",C147537,C147507)</f>
        <v>13.52</v>
      </c>
    </row>
    <row r="147563" spans="3:3" x14ac:dyDescent="0.15">
      <c r="C147563" s="27">
        <f>IF(C$147515="Estimation",0,C147508)</f>
        <v>0</v>
      </c>
    </row>
    <row r="147564" spans="3:3" x14ac:dyDescent="0.15">
      <c r="C147564" s="27">
        <f>IF(C$147515="Estimation",C147538,C147509)</f>
        <v>2</v>
      </c>
    </row>
    <row r="147565" spans="3:3" x14ac:dyDescent="0.15">
      <c r="C147565" s="35">
        <f>IF(C$147515="Estimation",0,C147510)</f>
        <v>0</v>
      </c>
    </row>
    <row r="147566" spans="3:3" x14ac:dyDescent="0.15">
      <c r="C147566" s="35">
        <f>IF(C$147515="Estimation",0.5*SUM(C$147562:C$147563),C147511)</f>
        <v>0</v>
      </c>
    </row>
    <row r="147567" spans="3:3" x14ac:dyDescent="0.15">
      <c r="C147567" s="35">
        <f>IF(C$147515="Estimation",0,C147512)</f>
        <v>8.1300000000000008</v>
      </c>
    </row>
    <row r="147568" spans="3:3" x14ac:dyDescent="0.15">
      <c r="C147568" s="35">
        <f>IF(C$147515="Estimation",0.5*SUM(C$147562:C$147563),C147513)</f>
        <v>0</v>
      </c>
    </row>
    <row r="147569" spans="3:3" x14ac:dyDescent="0.15">
      <c r="C147569" s="35">
        <f>IF(C$147515="Estimation",0,C147514)</f>
        <v>5.39</v>
      </c>
    </row>
    <row r="147570" spans="3:3" x14ac:dyDescent="0.15">
      <c r="C147570" s="25" t="s">
        <v>288</v>
      </c>
    </row>
    <row r="147571" spans="3:3" x14ac:dyDescent="0.15">
      <c r="C147571" s="25">
        <v>0</v>
      </c>
    </row>
    <row r="147572" spans="3:3" x14ac:dyDescent="0.15">
      <c r="C147572" s="25" t="s">
        <v>288</v>
      </c>
    </row>
    <row r="147573" spans="3:3" x14ac:dyDescent="0.15">
      <c r="C147573" s="25" t="s">
        <v>377</v>
      </c>
    </row>
    <row r="147574" spans="3:3" x14ac:dyDescent="0.15">
      <c r="C147574" s="25" t="s">
        <v>300</v>
      </c>
    </row>
    <row r="147575" spans="3:3" x14ac:dyDescent="0.15">
      <c r="C147575" s="25" t="s">
        <v>302</v>
      </c>
    </row>
    <row r="147576" spans="3:3" x14ac:dyDescent="0.15">
      <c r="C147576" s="25" t="s">
        <v>302</v>
      </c>
    </row>
    <row r="147577" spans="3:3" x14ac:dyDescent="0.15">
      <c r="C147577" s="25" t="s">
        <v>302</v>
      </c>
    </row>
    <row r="147578" spans="3:3" x14ac:dyDescent="0.15">
      <c r="C147578" s="25" t="s">
        <v>301</v>
      </c>
    </row>
    <row r="147579" spans="3:3" x14ac:dyDescent="0.15">
      <c r="C147579" s="25" t="s">
        <v>301</v>
      </c>
    </row>
    <row r="147580" spans="3:3" x14ac:dyDescent="0.15">
      <c r="C147580" s="25" t="s">
        <v>292</v>
      </c>
    </row>
    <row r="147581" spans="3:3" x14ac:dyDescent="0.15">
      <c r="C147581" s="25" t="s">
        <v>292</v>
      </c>
    </row>
    <row r="147582" spans="3:3" x14ac:dyDescent="0.15">
      <c r="C147582" s="25" t="s">
        <v>291</v>
      </c>
    </row>
    <row r="147583" spans="3:3" x14ac:dyDescent="0.15">
      <c r="C147583" s="25" t="s">
        <v>298</v>
      </c>
    </row>
    <row r="147584" spans="3:3" x14ac:dyDescent="0.15">
      <c r="C147584" s="25" t="s">
        <v>299</v>
      </c>
    </row>
    <row r="147585" spans="3:3" x14ac:dyDescent="0.15">
      <c r="C147585" s="25" t="s">
        <v>298</v>
      </c>
    </row>
    <row r="147586" spans="3:3" x14ac:dyDescent="0.15">
      <c r="C147586" s="25" t="s">
        <v>297</v>
      </c>
    </row>
    <row r="147587" spans="3:3" x14ac:dyDescent="0.15">
      <c r="C147587" s="25" t="s">
        <v>296</v>
      </c>
    </row>
    <row r="147588" spans="3:3" x14ac:dyDescent="0.15">
      <c r="C147588" s="25" t="s">
        <v>297</v>
      </c>
    </row>
    <row r="147589" spans="3:3" x14ac:dyDescent="0.15">
      <c r="C147589" s="25" t="s">
        <v>296</v>
      </c>
    </row>
    <row r="147590" spans="3:3" x14ac:dyDescent="0.15">
      <c r="C147590" s="24">
        <v>0.1</v>
      </c>
    </row>
    <row r="147591" spans="3:3" x14ac:dyDescent="0.15">
      <c r="C147591" s="24">
        <v>0</v>
      </c>
    </row>
    <row r="147592" spans="3:3" x14ac:dyDescent="0.15">
      <c r="C147592" s="24">
        <v>0.2</v>
      </c>
    </row>
    <row r="147593" spans="3:3" x14ac:dyDescent="0.15">
      <c r="C147593" s="24">
        <v>0.6</v>
      </c>
    </row>
    <row r="147594" spans="3:3" x14ac:dyDescent="0.15">
      <c r="C147594" s="24">
        <v>0.6</v>
      </c>
    </row>
    <row r="147595" spans="3:3" x14ac:dyDescent="0.15">
      <c r="C147595" s="24">
        <v>1.2</v>
      </c>
    </row>
    <row r="147596" spans="3:3" x14ac:dyDescent="0.15">
      <c r="C147596" s="24">
        <v>1.2</v>
      </c>
    </row>
    <row r="147597" spans="3:3" x14ac:dyDescent="0.15">
      <c r="C147597" s="24">
        <v>1.2</v>
      </c>
    </row>
    <row r="147598" spans="3:3" x14ac:dyDescent="0.15">
      <c r="C147598" s="24">
        <v>1.6</v>
      </c>
    </row>
    <row r="147599" spans="3:3" x14ac:dyDescent="0.15">
      <c r="C147599" s="24">
        <v>1.6</v>
      </c>
    </row>
    <row r="147600" spans="3:3" x14ac:dyDescent="0.15">
      <c r="C147600" s="24">
        <v>2.8</v>
      </c>
    </row>
    <row r="147601" spans="3:3" x14ac:dyDescent="0.15">
      <c r="C147601" s="24">
        <v>2.8</v>
      </c>
    </row>
    <row r="147602" spans="3:3" x14ac:dyDescent="0.15">
      <c r="C147602" s="24">
        <v>3</v>
      </c>
    </row>
    <row r="147603" spans="3:3" x14ac:dyDescent="0.15">
      <c r="C147603" s="24">
        <v>0.75</v>
      </c>
    </row>
    <row r="147604" spans="3:3" x14ac:dyDescent="0.15">
      <c r="C147604" s="24">
        <v>0.75</v>
      </c>
    </row>
    <row r="147605" spans="3:3" x14ac:dyDescent="0.15">
      <c r="C147605" s="24">
        <v>0.05</v>
      </c>
    </row>
    <row r="147606" spans="3:3" x14ac:dyDescent="0.15">
      <c r="C147606" s="24">
        <v>0.05</v>
      </c>
    </row>
    <row r="147607" spans="3:3" x14ac:dyDescent="0.15">
      <c r="C147607" s="24">
        <v>0</v>
      </c>
    </row>
    <row r="147608" spans="3:3" x14ac:dyDescent="0.15">
      <c r="C147608" s="24">
        <v>0</v>
      </c>
    </row>
    <row r="147609" spans="3:3" x14ac:dyDescent="0.15">
      <c r="C147609" s="24">
        <v>0</v>
      </c>
    </row>
    <row r="147610" spans="3:3" x14ac:dyDescent="0.15">
      <c r="C147610" s="24">
        <v>0.01</v>
      </c>
    </row>
    <row r="147611" spans="3:3" x14ac:dyDescent="0.15">
      <c r="C147611" s="24">
        <v>0.01</v>
      </c>
    </row>
    <row r="147612" spans="3:3" x14ac:dyDescent="0.15">
      <c r="C147612" s="24">
        <v>0</v>
      </c>
    </row>
    <row r="147613" spans="3:3" x14ac:dyDescent="0.15">
      <c r="C147613" s="24">
        <v>0.3</v>
      </c>
    </row>
    <row r="147614" spans="3:3" x14ac:dyDescent="0.15">
      <c r="C147614" s="24">
        <v>0</v>
      </c>
    </row>
    <row r="147615" spans="3:3" x14ac:dyDescent="0.15">
      <c r="C147615" s="24">
        <v>0</v>
      </c>
    </row>
    <row r="147616" spans="3:3" x14ac:dyDescent="0.15">
      <c r="C147616" s="24">
        <v>0</v>
      </c>
    </row>
    <row r="147617" spans="3:3" x14ac:dyDescent="0.15">
      <c r="C147617" s="24">
        <v>0.3</v>
      </c>
    </row>
    <row r="147618" spans="3:3" x14ac:dyDescent="0.15">
      <c r="C147618" s="24">
        <v>0</v>
      </c>
    </row>
    <row r="147619" spans="3:3" x14ac:dyDescent="0.15">
      <c r="C147619" s="24">
        <v>0</v>
      </c>
    </row>
    <row r="147620" spans="3:3" x14ac:dyDescent="0.15">
      <c r="C147620" s="24">
        <v>1</v>
      </c>
    </row>
    <row r="147621" spans="3:3" x14ac:dyDescent="0.15">
      <c r="C147621" s="24">
        <v>1</v>
      </c>
    </row>
    <row r="147622" spans="3:3" x14ac:dyDescent="0.15">
      <c r="C147622" s="24">
        <v>0</v>
      </c>
    </row>
    <row r="147623" spans="3:3" x14ac:dyDescent="0.15">
      <c r="C147623" s="24">
        <v>0</v>
      </c>
    </row>
    <row r="147624" spans="3:3" x14ac:dyDescent="0.15">
      <c r="C147624" s="24">
        <v>0.5</v>
      </c>
    </row>
    <row r="147625" spans="3:3" x14ac:dyDescent="0.15">
      <c r="C147625" s="24">
        <v>0</v>
      </c>
    </row>
    <row r="147626" spans="3:3" x14ac:dyDescent="0.15">
      <c r="C147626" s="25">
        <v>0</v>
      </c>
    </row>
    <row r="147627" spans="3:3" x14ac:dyDescent="0.15">
      <c r="C147627" s="25">
        <v>0</v>
      </c>
    </row>
    <row r="147628" spans="3:3" x14ac:dyDescent="0.15">
      <c r="C147628" s="25">
        <v>0</v>
      </c>
    </row>
    <row r="147629" spans="3:3" x14ac:dyDescent="0.15">
      <c r="C147629" s="25">
        <v>0</v>
      </c>
    </row>
    <row r="147630" spans="3:3" x14ac:dyDescent="0.15">
      <c r="C147630" s="25">
        <v>0</v>
      </c>
    </row>
    <row r="147631" spans="3:3" x14ac:dyDescent="0.15">
      <c r="C147631" s="25">
        <v>0</v>
      </c>
    </row>
    <row r="147632" spans="3:3" x14ac:dyDescent="0.15">
      <c r="C147632" s="25">
        <v>0</v>
      </c>
    </row>
    <row r="147633" spans="3:3" x14ac:dyDescent="0.15">
      <c r="C147633" s="25">
        <v>0</v>
      </c>
    </row>
    <row r="147634" spans="3:3" x14ac:dyDescent="0.15">
      <c r="C147634" s="25">
        <v>0</v>
      </c>
    </row>
    <row r="147635" spans="3:3" x14ac:dyDescent="0.15">
      <c r="C147635" s="25">
        <v>0</v>
      </c>
    </row>
    <row r="147636" spans="3:3" x14ac:dyDescent="0.15">
      <c r="C147636" s="24">
        <v>0</v>
      </c>
    </row>
    <row r="147637" spans="3:3" x14ac:dyDescent="0.15">
      <c r="C147637" s="24">
        <v>0</v>
      </c>
    </row>
    <row r="147638" spans="3:3" x14ac:dyDescent="0.15">
      <c r="C147638" s="24">
        <v>0</v>
      </c>
    </row>
    <row r="147639" spans="3:3" x14ac:dyDescent="0.15">
      <c r="C147639" s="24">
        <v>0</v>
      </c>
    </row>
    <row r="147640" spans="3:3" x14ac:dyDescent="0.15">
      <c r="C147640" s="24">
        <v>0</v>
      </c>
    </row>
    <row r="147641" spans="3:3" x14ac:dyDescent="0.15">
      <c r="C147641" s="24">
        <v>0</v>
      </c>
    </row>
    <row r="147642" spans="3:3" x14ac:dyDescent="0.15">
      <c r="C147642" s="24">
        <v>0</v>
      </c>
    </row>
    <row r="147643" spans="3:3" x14ac:dyDescent="0.15">
      <c r="C147643" s="24">
        <v>0</v>
      </c>
    </row>
    <row r="147644" spans="3:3" x14ac:dyDescent="0.15">
      <c r="C147644" s="24">
        <v>0</v>
      </c>
    </row>
    <row r="147645" spans="3:3" x14ac:dyDescent="0.15">
      <c r="C147645" s="24">
        <v>0</v>
      </c>
    </row>
    <row r="147646" spans="3:3" x14ac:dyDescent="0.15">
      <c r="C147646" s="24">
        <v>0</v>
      </c>
    </row>
    <row r="147647" spans="3:3" x14ac:dyDescent="0.15">
      <c r="C147647" s="24">
        <v>0</v>
      </c>
    </row>
    <row r="147648" spans="3:3" x14ac:dyDescent="0.15">
      <c r="C147648" s="24">
        <v>0</v>
      </c>
    </row>
    <row r="147649" spans="3:3" x14ac:dyDescent="0.15">
      <c r="C147649" s="24">
        <v>0</v>
      </c>
    </row>
    <row r="147650" spans="3:3" x14ac:dyDescent="0.15">
      <c r="C147650" s="24">
        <v>0</v>
      </c>
    </row>
    <row r="147651" spans="3:3" x14ac:dyDescent="0.15">
      <c r="C147651" s="24">
        <v>0</v>
      </c>
    </row>
    <row r="147652" spans="3:3" x14ac:dyDescent="0.15">
      <c r="C147652" s="24">
        <v>0</v>
      </c>
    </row>
    <row r="147653" spans="3:3" x14ac:dyDescent="0.15">
      <c r="C147653" s="24">
        <v>0</v>
      </c>
    </row>
    <row r="147654" spans="3:3" x14ac:dyDescent="0.15">
      <c r="C147654" s="24">
        <v>0</v>
      </c>
    </row>
    <row r="147655" spans="3:3" x14ac:dyDescent="0.15">
      <c r="C147655" s="24">
        <v>0</v>
      </c>
    </row>
    <row r="147656" spans="3:3" x14ac:dyDescent="0.15">
      <c r="C147656" s="24">
        <v>0</v>
      </c>
    </row>
    <row r="147657" spans="3:3" x14ac:dyDescent="0.15">
      <c r="C147657" s="24">
        <v>0</v>
      </c>
    </row>
    <row r="147658" spans="3:3" x14ac:dyDescent="0.15">
      <c r="C147658" s="24">
        <v>0</v>
      </c>
    </row>
    <row r="147659" spans="3:3" x14ac:dyDescent="0.15">
      <c r="C147659" s="24">
        <v>0</v>
      </c>
    </row>
    <row r="147660" spans="3:3" x14ac:dyDescent="0.15">
      <c r="C147660" s="24">
        <v>0</v>
      </c>
    </row>
    <row r="147661" spans="3:3" x14ac:dyDescent="0.15">
      <c r="C147661" s="24">
        <v>0</v>
      </c>
    </row>
    <row r="147662" spans="3:3" x14ac:dyDescent="0.15">
      <c r="C147662" s="36">
        <f t="shared" ref="C147662:C147668" si="67">IF(C147655&lt;&gt;0,C147655,C147648)</f>
        <v>0</v>
      </c>
    </row>
    <row r="147663" spans="3:3" x14ac:dyDescent="0.15">
      <c r="C147663" s="36">
        <f t="shared" si="67"/>
        <v>0</v>
      </c>
    </row>
    <row r="147664" spans="3:3" x14ac:dyDescent="0.15">
      <c r="C147664" s="36">
        <f t="shared" si="67"/>
        <v>0</v>
      </c>
    </row>
    <row r="147665" spans="3:3" x14ac:dyDescent="0.15">
      <c r="C147665" s="36">
        <f t="shared" si="67"/>
        <v>0</v>
      </c>
    </row>
    <row r="147666" spans="3:3" x14ac:dyDescent="0.15">
      <c r="C147666" s="36">
        <f t="shared" si="67"/>
        <v>0</v>
      </c>
    </row>
    <row r="147667" spans="3:3" x14ac:dyDescent="0.15">
      <c r="C147667" s="36">
        <f t="shared" si="67"/>
        <v>0</v>
      </c>
    </row>
    <row r="147668" spans="3:3" x14ac:dyDescent="0.15">
      <c r="C147668" s="36">
        <f t="shared" si="67"/>
        <v>0</v>
      </c>
    </row>
    <row r="147669" spans="3:3" x14ac:dyDescent="0.15">
      <c r="C147669" s="36">
        <f t="shared" ref="C147669:C147675" si="68">IFERROR(IF(C147648&lt;&gt;0,C147662/C147648,1)*C147636,0)</f>
        <v>0</v>
      </c>
    </row>
    <row r="147670" spans="3:3" x14ac:dyDescent="0.15">
      <c r="C147670" s="36">
        <f t="shared" si="68"/>
        <v>0</v>
      </c>
    </row>
    <row r="147671" spans="3:3" x14ac:dyDescent="0.15">
      <c r="C147671" s="36">
        <f t="shared" si="68"/>
        <v>0</v>
      </c>
    </row>
    <row r="147672" spans="3:3" x14ac:dyDescent="0.15">
      <c r="C147672" s="36">
        <f t="shared" si="68"/>
        <v>0</v>
      </c>
    </row>
    <row r="147673" spans="3:3" x14ac:dyDescent="0.15">
      <c r="C147673" s="36">
        <f t="shared" si="68"/>
        <v>0</v>
      </c>
    </row>
    <row r="147674" spans="3:3" x14ac:dyDescent="0.15">
      <c r="C147674" s="36">
        <f t="shared" si="68"/>
        <v>0</v>
      </c>
    </row>
    <row r="147675" spans="3:3" x14ac:dyDescent="0.15">
      <c r="C147675" s="36">
        <f t="shared" si="68"/>
        <v>0</v>
      </c>
    </row>
    <row r="147676" spans="3:3" x14ac:dyDescent="0.15">
      <c r="C147676" s="37">
        <f>C147643</f>
        <v>0</v>
      </c>
    </row>
    <row r="147677" spans="3:3" x14ac:dyDescent="0.15">
      <c r="C147677" s="37">
        <f>C147644</f>
        <v>0</v>
      </c>
    </row>
    <row r="147678" spans="3:3" x14ac:dyDescent="0.15">
      <c r="C147678" s="37">
        <f>C147645</f>
        <v>0</v>
      </c>
    </row>
    <row r="147679" spans="3:3" x14ac:dyDescent="0.15">
      <c r="C147679" s="37">
        <f>C147646</f>
        <v>0</v>
      </c>
    </row>
    <row r="147680" spans="3:3" x14ac:dyDescent="0.15">
      <c r="C147680" s="37">
        <f>C147647</f>
        <v>0</v>
      </c>
    </row>
    <row r="147681" spans="3:3" x14ac:dyDescent="0.15">
      <c r="C147681" s="28">
        <v>0</v>
      </c>
    </row>
    <row r="147682" spans="3:3" x14ac:dyDescent="0.15">
      <c r="C147682" s="28">
        <v>0</v>
      </c>
    </row>
    <row r="147683" spans="3:3" x14ac:dyDescent="0.15">
      <c r="C147683" s="28">
        <v>0</v>
      </c>
    </row>
    <row r="147684" spans="3:3" x14ac:dyDescent="0.15">
      <c r="C147684" s="28">
        <v>0</v>
      </c>
    </row>
    <row r="147685" spans="3:3" x14ac:dyDescent="0.15">
      <c r="C147685" s="28">
        <v>0</v>
      </c>
    </row>
    <row r="147686" spans="3:3" x14ac:dyDescent="0.15">
      <c r="C147686" s="28">
        <v>0</v>
      </c>
    </row>
    <row r="147687" spans="3:3" x14ac:dyDescent="0.15">
      <c r="C147687" s="28">
        <v>0</v>
      </c>
    </row>
    <row r="147688" spans="3:3" x14ac:dyDescent="0.15">
      <c r="C147688" s="28">
        <v>0</v>
      </c>
    </row>
    <row r="147689" spans="3:3" x14ac:dyDescent="0.15">
      <c r="C147689" s="28">
        <v>0</v>
      </c>
    </row>
    <row r="147690" spans="3:3" x14ac:dyDescent="0.15">
      <c r="C147690" s="28">
        <v>0</v>
      </c>
    </row>
    <row r="147691" spans="3:3" x14ac:dyDescent="0.15">
      <c r="C147691" s="38">
        <v>1</v>
      </c>
    </row>
    <row r="147692" spans="3:3" x14ac:dyDescent="0.15">
      <c r="C147692" s="38">
        <v>1</v>
      </c>
    </row>
    <row r="147693" spans="3:3" x14ac:dyDescent="0.15">
      <c r="C147693" s="38">
        <v>1</v>
      </c>
    </row>
    <row r="147694" spans="3:3" x14ac:dyDescent="0.15">
      <c r="C147694" s="38">
        <v>1</v>
      </c>
    </row>
    <row r="147695" spans="3:3" x14ac:dyDescent="0.15">
      <c r="C147695" s="38">
        <v>1</v>
      </c>
    </row>
    <row r="147696" spans="3:3" x14ac:dyDescent="0.15">
      <c r="C147696" s="38">
        <v>1</v>
      </c>
    </row>
    <row r="147697" spans="3:3" x14ac:dyDescent="0.15">
      <c r="C147697" s="38">
        <v>1</v>
      </c>
    </row>
    <row r="147698" spans="3:3" x14ac:dyDescent="0.15">
      <c r="C147698" s="38">
        <v>1</v>
      </c>
    </row>
    <row r="147699" spans="3:3" x14ac:dyDescent="0.15">
      <c r="C147699" s="38">
        <v>1</v>
      </c>
    </row>
    <row r="147700" spans="3:3" x14ac:dyDescent="0.15">
      <c r="C147700" s="38">
        <v>1</v>
      </c>
    </row>
    <row r="147701" spans="3:3" x14ac:dyDescent="0.15">
      <c r="C147701" s="25" t="s">
        <v>104</v>
      </c>
    </row>
    <row r="147702" spans="3:3" x14ac:dyDescent="0.15">
      <c r="C147702" s="25" t="s">
        <v>294</v>
      </c>
    </row>
    <row r="147703" spans="3:3" x14ac:dyDescent="0.15">
      <c r="C147703" s="24">
        <v>216</v>
      </c>
    </row>
    <row r="147704" spans="3:3" x14ac:dyDescent="0.15">
      <c r="C147704" s="24">
        <v>12</v>
      </c>
    </row>
    <row r="147705" spans="3:3" x14ac:dyDescent="0.15">
      <c r="C147705" s="24">
        <v>4.5999999999999996</v>
      </c>
    </row>
    <row r="147706" spans="3:3" x14ac:dyDescent="0.15">
      <c r="C147706" s="24">
        <v>368</v>
      </c>
    </row>
    <row r="147707" spans="3:3" x14ac:dyDescent="0.15">
      <c r="C147707" s="24">
        <v>260</v>
      </c>
    </row>
    <row r="147708" spans="3:3" x14ac:dyDescent="0.15">
      <c r="C147708" s="24">
        <v>394</v>
      </c>
    </row>
    <row r="147709" spans="3:3" x14ac:dyDescent="0.15">
      <c r="C147709" s="24">
        <v>222</v>
      </c>
    </row>
    <row r="147710" spans="3:3" x14ac:dyDescent="0.15">
      <c r="C147710" s="24">
        <v>123</v>
      </c>
    </row>
    <row r="147711" spans="3:3" x14ac:dyDescent="0.15">
      <c r="C147711" s="25" t="s">
        <v>153</v>
      </c>
    </row>
    <row r="147712" spans="3:3" x14ac:dyDescent="0.15">
      <c r="C147712" s="24">
        <v>20</v>
      </c>
    </row>
    <row r="147713" spans="3:3" x14ac:dyDescent="0.15">
      <c r="C147713" s="24">
        <v>0.9</v>
      </c>
    </row>
    <row r="147714" spans="3:3" x14ac:dyDescent="0.15">
      <c r="C147714" s="24">
        <v>0.8</v>
      </c>
    </row>
    <row r="147715" spans="3:3" x14ac:dyDescent="0.15">
      <c r="C147715" s="24">
        <v>0.4</v>
      </c>
    </row>
    <row r="147716" spans="3:3" x14ac:dyDescent="0.15">
      <c r="C147716" s="24">
        <v>2.5</v>
      </c>
    </row>
    <row r="147717" spans="3:3" x14ac:dyDescent="0.15">
      <c r="C147717" s="24">
        <v>3</v>
      </c>
    </row>
    <row r="147718" spans="3:3" x14ac:dyDescent="0.15">
      <c r="C147718" s="24">
        <v>10</v>
      </c>
    </row>
    <row r="147719" spans="3:3" x14ac:dyDescent="0.15">
      <c r="C147719" s="31">
        <v>0.8</v>
      </c>
    </row>
    <row r="147720" spans="3:3" x14ac:dyDescent="0.15">
      <c r="C147720" s="31">
        <v>0.6</v>
      </c>
    </row>
    <row r="147721" spans="3:3" x14ac:dyDescent="0.15">
      <c r="C147721" s="31">
        <v>0.3</v>
      </c>
    </row>
    <row r="147722" spans="3:3" x14ac:dyDescent="0.15">
      <c r="C147722" s="31">
        <v>0.9</v>
      </c>
    </row>
    <row r="147723" spans="3:3" x14ac:dyDescent="0.15">
      <c r="C147723" s="24">
        <v>45</v>
      </c>
    </row>
    <row r="147724" spans="3:3" x14ac:dyDescent="0.15">
      <c r="C147724" s="39">
        <f t="shared" ref="C147724:C147730" si="69">IFERROR(IF(ISNUMBER(C147612),C147612,0)+IF(ISNUMBER(C147593),1/C147593-IF(AND(C147681="ReplaceInsulation",NOT(ISERROR(C147669))),C147605/0.04,0),0),0)</f>
        <v>1.6666666666666667</v>
      </c>
    </row>
    <row r="147725" spans="3:3" x14ac:dyDescent="0.15">
      <c r="C147725" s="39">
        <f t="shared" si="69"/>
        <v>1.9666666666666668</v>
      </c>
    </row>
    <row r="147726" spans="3:3" x14ac:dyDescent="0.15">
      <c r="C147726" s="39">
        <f t="shared" si="69"/>
        <v>0.83333333333333337</v>
      </c>
    </row>
    <row r="147727" spans="3:3" x14ac:dyDescent="0.15">
      <c r="C147727" s="39">
        <f t="shared" si="69"/>
        <v>0.83333333333333337</v>
      </c>
    </row>
    <row r="147728" spans="3:3" x14ac:dyDescent="0.15">
      <c r="C147728" s="39">
        <f t="shared" si="69"/>
        <v>0.83333333333333337</v>
      </c>
    </row>
    <row r="147729" spans="3:3" x14ac:dyDescent="0.15">
      <c r="C147729" s="39">
        <f t="shared" si="69"/>
        <v>0.92500000000000004</v>
      </c>
    </row>
    <row r="147730" spans="3:3" x14ac:dyDescent="0.15">
      <c r="C147730" s="39">
        <f t="shared" si="69"/>
        <v>0.625</v>
      </c>
    </row>
    <row r="147731" spans="3:3" x14ac:dyDescent="0.15">
      <c r="C147731" s="40">
        <f>IFERROR(IF(ISNUMBER(C147600),1/C147600,0),0)</f>
        <v>0.35714285714285715</v>
      </c>
    </row>
    <row r="147732" spans="3:3" x14ac:dyDescent="0.15">
      <c r="C147732" s="40">
        <f>IFERROR(IF(ISNUMBER(C147601),1/C147601,0),0)</f>
        <v>0.35714285714285715</v>
      </c>
    </row>
    <row r="147733" spans="3:3" x14ac:dyDescent="0.15">
      <c r="C147733" s="40">
        <f>IFERROR(IF(ISNUMBER(C147602),1/C147602,0),0)</f>
        <v>0.33333333333333331</v>
      </c>
    </row>
    <row r="147734" spans="3:3" x14ac:dyDescent="0.15">
      <c r="C147734" s="39">
        <f t="shared" ref="C147734:C147740" si="70">IFERROR(1/(IF(C147681="Replace",IF(ISNUMBER(C147612),C147612,0),C147724)+IF(ISNUMBER(C147669),C147669,0)),0)</f>
        <v>0.6</v>
      </c>
    </row>
    <row r="147735" spans="3:3" x14ac:dyDescent="0.15">
      <c r="C147735" s="39">
        <f t="shared" si="70"/>
        <v>0.50847457627118642</v>
      </c>
    </row>
    <row r="147736" spans="3:3" x14ac:dyDescent="0.15">
      <c r="C147736" s="39">
        <f t="shared" si="70"/>
        <v>1.2</v>
      </c>
    </row>
    <row r="147737" spans="3:3" x14ac:dyDescent="0.15">
      <c r="C147737" s="39">
        <f t="shared" si="70"/>
        <v>1.2</v>
      </c>
    </row>
    <row r="147738" spans="3:3" x14ac:dyDescent="0.15">
      <c r="C147738" s="39">
        <f t="shared" si="70"/>
        <v>1.2</v>
      </c>
    </row>
    <row r="147739" spans="3:3" x14ac:dyDescent="0.15">
      <c r="C147739" s="39">
        <f t="shared" si="70"/>
        <v>1.0810810810810809</v>
      </c>
    </row>
    <row r="147740" spans="3:3" x14ac:dyDescent="0.15">
      <c r="C147740" s="39">
        <f t="shared" si="70"/>
        <v>1.6</v>
      </c>
    </row>
    <row r="147741" spans="3:3" x14ac:dyDescent="0.15">
      <c r="C147741" s="41">
        <f>IFERROR(1/(IF(C147688="Replace",0,C147731)+IF(ISNUMBER(C147676),C147676,0)),0)</f>
        <v>2.8</v>
      </c>
    </row>
    <row r="147742" spans="3:3" x14ac:dyDescent="0.15">
      <c r="C147742" s="41">
        <f>IFERROR(1/(IF(C147689="Replace",0,C147732)+IF(ISNUMBER(C147677),C147677,0)),0)</f>
        <v>2.8</v>
      </c>
    </row>
    <row r="147743" spans="3:3" x14ac:dyDescent="0.15">
      <c r="C147743" s="41">
        <f>IFERROR(1/(IF(C147690="Replace",0,C147733)+IF(ISNUMBER(C147678),C147678,0)),0)</f>
        <v>3</v>
      </c>
    </row>
    <row r="147744" spans="3:3" x14ac:dyDescent="0.15">
      <c r="C147744" s="42">
        <f t="shared" ref="C147744:C147750" si="71">IF(C147593&gt;0,(1-C147691)*1/(1/C147593+C147612),0)+C147691*C147734</f>
        <v>0.6</v>
      </c>
    </row>
    <row r="147745" spans="3:3" x14ac:dyDescent="0.15">
      <c r="C147745" s="42">
        <f t="shared" si="71"/>
        <v>0.50847457627118642</v>
      </c>
    </row>
    <row r="147746" spans="3:3" x14ac:dyDescent="0.15">
      <c r="C147746" s="42">
        <f t="shared" si="71"/>
        <v>1.2</v>
      </c>
    </row>
    <row r="147747" spans="3:3" x14ac:dyDescent="0.15">
      <c r="C147747" s="42">
        <f t="shared" si="71"/>
        <v>1.2</v>
      </c>
    </row>
    <row r="147748" spans="3:3" x14ac:dyDescent="0.15">
      <c r="C147748" s="42">
        <f t="shared" si="71"/>
        <v>1.2</v>
      </c>
    </row>
    <row r="147749" spans="3:3" x14ac:dyDescent="0.15">
      <c r="C147749" s="42">
        <f t="shared" si="71"/>
        <v>1.0810810810810809</v>
      </c>
    </row>
    <row r="147750" spans="3:3" x14ac:dyDescent="0.15">
      <c r="C147750" s="42">
        <f t="shared" si="71"/>
        <v>1.6</v>
      </c>
    </row>
    <row r="147751" spans="3:3" x14ac:dyDescent="0.15">
      <c r="C147751" s="43">
        <f>(1-C147698)*C147600+C147698*C147741</f>
        <v>2.8</v>
      </c>
    </row>
    <row r="147752" spans="3:3" x14ac:dyDescent="0.15">
      <c r="C147752" s="43">
        <f>(1-C147699)*C147601+C147699*C147742</f>
        <v>2.8</v>
      </c>
    </row>
    <row r="147753" spans="3:3" x14ac:dyDescent="0.15">
      <c r="C147753" s="43">
        <f>(1-C147700)*C147602+C147700*C147743</f>
        <v>3</v>
      </c>
    </row>
    <row r="147754" spans="3:3" x14ac:dyDescent="0.15">
      <c r="C147754" s="39">
        <f>IFERROR((IF(C147669&gt;0,C147691*C147555,0)+IF(C147670&gt;0,C147692*C147556,0)+IF(C147671&gt;0,C147693*C147557,0)+IF(C147672&gt;0,C147694*C147558,0)+IF(C147673&gt;0,C147695*C147559,0)+IF(C147674&gt;0,C147696*C147560,0)+IF(C147675&gt;0,C147697*C147561,0)+IF(C147676&gt;0,C147698*C147562,0)+IF(C147677&gt;0,C147699*C147563,0)+IF(C147678&gt;0,C147700*C147564,0))/SUM(C147555:C147564),0)</f>
        <v>0</v>
      </c>
    </row>
    <row r="147755" spans="3:3" x14ac:dyDescent="0.15">
      <c r="C147755" s="30" t="str">
        <f>IF(OR(C147571="",C147570=C147571),C147570,IF(C147465="Variation",C147571,IF(C147754=0,C147570,IF(C147754=1,C147571,C147570&amp;"("&amp;TEXT(1-C147754,"##0%")&amp;")."&amp;C147571&amp;"("&amp;TEXT(C147754,"##0%")&amp;")"))))</f>
        <v>Medium</v>
      </c>
    </row>
    <row r="147756" spans="3:3" x14ac:dyDescent="0.15">
      <c r="C147756" s="39">
        <f>IFERROR(IF(C147571&lt;&gt;"",IF(C147465="Variation",C147591,(1-C147754)*C147590+C147754*C147591),C147590),0)</f>
        <v>0.1</v>
      </c>
    </row>
    <row r="147757" spans="3:3" x14ac:dyDescent="0.15">
      <c r="C147757" s="39">
        <f t="shared" ref="C147757:C147763" si="72">IF(ISERROR(C147744*C147555*C147619),0,C147744*C147555*C147619)</f>
        <v>0</v>
      </c>
    </row>
    <row r="147758" spans="3:3" x14ac:dyDescent="0.15">
      <c r="C147758" s="39">
        <f t="shared" si="72"/>
        <v>23.491525423728813</v>
      </c>
    </row>
    <row r="147759" spans="3:3" x14ac:dyDescent="0.15">
      <c r="C147759" s="39">
        <f t="shared" si="72"/>
        <v>48.503999999999998</v>
      </c>
    </row>
    <row r="147760" spans="3:3" x14ac:dyDescent="0.15">
      <c r="C147760" s="39">
        <f t="shared" si="72"/>
        <v>0</v>
      </c>
    </row>
    <row r="147761" spans="3:3" x14ac:dyDescent="0.15">
      <c r="C147761" s="39">
        <f t="shared" si="72"/>
        <v>0</v>
      </c>
    </row>
    <row r="147762" spans="3:3" x14ac:dyDescent="0.15">
      <c r="C147762" s="39">
        <f t="shared" si="72"/>
        <v>24.972972972972972</v>
      </c>
    </row>
    <row r="147763" spans="3:3" x14ac:dyDescent="0.15">
      <c r="C147763" s="39">
        <f t="shared" si="72"/>
        <v>0</v>
      </c>
    </row>
    <row r="147764" spans="3:3" x14ac:dyDescent="0.15">
      <c r="C147764" s="40">
        <f>IF(ISERROR(C147751*C147562*1),0,C147751*C147562*1)</f>
        <v>37.855999999999995</v>
      </c>
    </row>
    <row r="147765" spans="3:3" x14ac:dyDescent="0.15">
      <c r="C147765" s="40">
        <f>IF(ISERROR(C147752*C147563*1),0,C147752*C147563*1)</f>
        <v>0</v>
      </c>
    </row>
    <row r="147766" spans="3:3" x14ac:dyDescent="0.15">
      <c r="C147766" s="40">
        <f>IF(ISERROR(C147753*C147564*1),0,C147753*C147564*1)</f>
        <v>6</v>
      </c>
    </row>
    <row r="147767" spans="3:3" x14ac:dyDescent="0.15">
      <c r="C147767" s="39">
        <f>SUM(C147555:C147564)*C147756</f>
        <v>14.834000000000001</v>
      </c>
    </row>
    <row r="147768" spans="3:3" x14ac:dyDescent="0.15">
      <c r="C147768" s="39">
        <f>IFERROR(SUM(C147757:C147767)/C147484,0)</f>
        <v>1.3262204856155895</v>
      </c>
    </row>
    <row r="147769" spans="3:3" x14ac:dyDescent="0.15">
      <c r="C147769" s="39">
        <f>0.34*(C147715+C147592)*C147716</f>
        <v>0.51000000000000012</v>
      </c>
    </row>
    <row r="147770" spans="3:3" x14ac:dyDescent="0.15">
      <c r="C147770" s="44">
        <f>(C147712-C147705)*C147703</f>
        <v>3326.4</v>
      </c>
    </row>
    <row r="147771" spans="3:3" x14ac:dyDescent="0.15">
      <c r="C147771" s="39">
        <f>IF(C147768&lt;=1,C147713+(1-C147768)/0.5*(1-C147713),IF(C147768&gt;=4,C147714,C147713+(C147768-1)*(C147714-C147713)/(4-1)))</f>
        <v>0.88912598381281371</v>
      </c>
    </row>
    <row r="147772" spans="3:3" x14ac:dyDescent="0.15">
      <c r="C147772" s="44">
        <f>C147768*0.024*C147770*C147771</f>
        <v>94.13795245360761</v>
      </c>
    </row>
    <row r="147773" spans="3:3" x14ac:dyDescent="0.15">
      <c r="C147773" s="44">
        <f>C147769*0.024*C147770*C147771</f>
        <v>36.200885352072518</v>
      </c>
    </row>
    <row r="147774" spans="3:3" x14ac:dyDescent="0.15">
      <c r="C147774" s="44">
        <f>C147772+C147773</f>
        <v>130.33883780568013</v>
      </c>
    </row>
    <row r="147775" spans="3:3" x14ac:dyDescent="0.15">
      <c r="C147775" s="39">
        <f>IFERROR((IF(LEN(C147633)&gt;1,IF(ISERROR(C147679),0,C147679),IF(ISERROR(C147603),0,C147603))*C147562+IF(LEN(C147634)&gt;1,IF(ISERROR(C147680),0,C147680),IF(ISERROR(C147604),0,C147604))*C147563)/(C147562+C147563),0)</f>
        <v>0.75000000000000011</v>
      </c>
    </row>
    <row r="147776" spans="3:3" x14ac:dyDescent="0.15">
      <c r="C147776" s="45">
        <f>C147565*C147706*C147719*(1-C147721)*C147722*C147775</f>
        <v>0</v>
      </c>
    </row>
    <row r="147777" spans="3:3" x14ac:dyDescent="0.15">
      <c r="C147777" s="44">
        <f>C147566*C147707*C$147720*(1-C$147721)*C$147722*C$147775</f>
        <v>0</v>
      </c>
    </row>
    <row r="147778" spans="3:3" x14ac:dyDescent="0.15">
      <c r="C147778" s="44">
        <f>C147567*C147708*C$147720*(1-C$147721)*C$147722*C$147775</f>
        <v>908.11287000000016</v>
      </c>
    </row>
    <row r="147779" spans="3:3" x14ac:dyDescent="0.15">
      <c r="C147779" s="44">
        <f>C147568*C147709*C$147720*(1-C$147721)*C$147722*C$147775</f>
        <v>0</v>
      </c>
    </row>
    <row r="147780" spans="3:3" x14ac:dyDescent="0.15">
      <c r="C147780" s="44">
        <f>C147569*C147710*C$147720*(1-C$147721)*C$147722*C$147775</f>
        <v>187.95199499999998</v>
      </c>
    </row>
    <row r="147781" spans="3:3" x14ac:dyDescent="0.15">
      <c r="C147781" s="44">
        <f>IFERROR(SUM(C147776:C147780)/C147484,0)</f>
        <v>9.3385436227315317</v>
      </c>
    </row>
    <row r="147782" spans="3:3" x14ac:dyDescent="0.15">
      <c r="C147782" s="44">
        <f>C147717*0.024*C147703</f>
        <v>15.552000000000001</v>
      </c>
    </row>
    <row r="147783" spans="3:3" x14ac:dyDescent="0.15">
      <c r="C147783" s="44">
        <f>C147723/(C147768+C147769)</f>
        <v>24.506860887631277</v>
      </c>
    </row>
    <row r="147784" spans="3:3" x14ac:dyDescent="0.15">
      <c r="C147784" s="39">
        <f>0.8+C147783/30</f>
        <v>1.6168953629210425</v>
      </c>
    </row>
    <row r="147785" spans="3:3" x14ac:dyDescent="0.15">
      <c r="C147785" s="42">
        <f>IFERROR((C147781+C147782)/C147774,0)</f>
        <v>0.19096797272230098</v>
      </c>
    </row>
    <row r="147786" spans="3:3" x14ac:dyDescent="0.15">
      <c r="C147786" s="39">
        <f>(1-C147785^C147784)/(1-C147785^(C147784+1))</f>
        <v>0.94362386271828624</v>
      </c>
    </row>
    <row r="147787" spans="3:3" x14ac:dyDescent="0.15">
      <c r="C147787" s="46">
        <f>C147774-C147786*(C147781+C147782)</f>
        <v>106.8515268872402</v>
      </c>
    </row>
    <row r="147789" spans="3:3" x14ac:dyDescent="0.15">
      <c r="C147789" s="48">
        <v>106.8515268872402</v>
      </c>
    </row>
    <row r="163841" spans="3:3" x14ac:dyDescent="0.15">
      <c r="C163841" s="24" t="s">
        <v>370</v>
      </c>
    </row>
    <row r="163842" spans="3:3" x14ac:dyDescent="0.15">
      <c r="C163842" s="25">
        <v>0</v>
      </c>
    </row>
    <row r="163843" spans="3:3" x14ac:dyDescent="0.15">
      <c r="C163843" s="25">
        <v>0</v>
      </c>
    </row>
    <row r="163844" spans="3:3" x14ac:dyDescent="0.15">
      <c r="C163844" s="26">
        <v>40428</v>
      </c>
    </row>
    <row r="163845" spans="3:3" x14ac:dyDescent="0.15">
      <c r="C163845" s="26">
        <v>0</v>
      </c>
    </row>
    <row r="163846" spans="3:3" x14ac:dyDescent="0.15">
      <c r="C163846" s="25" t="s">
        <v>152</v>
      </c>
    </row>
    <row r="163847" spans="3:3" x14ac:dyDescent="0.15">
      <c r="C163847" s="25" t="s">
        <v>15</v>
      </c>
    </row>
    <row r="163848" spans="3:3" x14ac:dyDescent="0.15">
      <c r="C163848" s="25">
        <v>1</v>
      </c>
    </row>
    <row r="163849" spans="3:3" x14ac:dyDescent="0.15">
      <c r="C163849" s="25" t="s">
        <v>208</v>
      </c>
    </row>
    <row r="163850" spans="3:3" x14ac:dyDescent="0.15">
      <c r="C163850" s="25" t="s">
        <v>371</v>
      </c>
    </row>
    <row r="163851" spans="3:3" x14ac:dyDescent="0.15">
      <c r="C163851" s="25">
        <v>0</v>
      </c>
    </row>
    <row r="163852" spans="3:3" x14ac:dyDescent="0.15">
      <c r="C163852" s="25">
        <v>0</v>
      </c>
    </row>
    <row r="163853" spans="3:3" x14ac:dyDescent="0.15">
      <c r="C163853" s="25" t="s">
        <v>372</v>
      </c>
    </row>
    <row r="163854" spans="3:3" x14ac:dyDescent="0.15">
      <c r="C163854" s="25" t="s">
        <v>360</v>
      </c>
    </row>
    <row r="163855" spans="3:3" x14ac:dyDescent="0.15">
      <c r="C163855" s="25" t="s">
        <v>373</v>
      </c>
    </row>
    <row r="163856" spans="3:3" x14ac:dyDescent="0.15">
      <c r="C163856" s="25" t="s">
        <v>105</v>
      </c>
    </row>
    <row r="163857" spans="3:3" x14ac:dyDescent="0.15">
      <c r="C163857" s="25">
        <v>1958</v>
      </c>
    </row>
    <row r="163858" spans="3:3" x14ac:dyDescent="0.15">
      <c r="C163858" s="25">
        <v>1968</v>
      </c>
    </row>
    <row r="163859" spans="3:3" x14ac:dyDescent="0.15">
      <c r="C163859" s="25" t="s">
        <v>289</v>
      </c>
    </row>
    <row r="163860" spans="3:3" x14ac:dyDescent="0.15">
      <c r="C163860" s="24">
        <v>374.2</v>
      </c>
    </row>
    <row r="163861" spans="3:3" x14ac:dyDescent="0.15">
      <c r="C163861" s="24">
        <v>119.744</v>
      </c>
    </row>
    <row r="163862" spans="3:3" x14ac:dyDescent="0.15">
      <c r="C163862" s="24">
        <v>0</v>
      </c>
    </row>
    <row r="163863" spans="3:3" x14ac:dyDescent="0.15">
      <c r="C163863" s="24">
        <v>0</v>
      </c>
    </row>
    <row r="163864" spans="3:3" x14ac:dyDescent="0.15">
      <c r="C163864" s="24">
        <v>0</v>
      </c>
    </row>
    <row r="163865" spans="3:3" x14ac:dyDescent="0.15">
      <c r="C163865" s="24">
        <v>106.7</v>
      </c>
    </row>
    <row r="163866" spans="3:3" x14ac:dyDescent="0.15">
      <c r="C163866" s="27">
        <f>IF(C163863&gt;0,C163863,IF(C163862&gt;0,0.85*C163862,IF(C163865&gt;0,1.1*C163865,IF(C163864&gt;0,1.4*C163864,0.85/3*C163860))))</f>
        <v>117.37000000000002</v>
      </c>
    </row>
    <row r="163867" spans="3:3" x14ac:dyDescent="0.15">
      <c r="C163867" s="24">
        <v>0</v>
      </c>
    </row>
    <row r="163868" spans="3:3" x14ac:dyDescent="0.15">
      <c r="C163868" s="27">
        <f>IF(C163867&gt;0,C163867,C163866)</f>
        <v>117.37000000000002</v>
      </c>
    </row>
    <row r="163869" spans="3:3" x14ac:dyDescent="0.15">
      <c r="C163869" s="24">
        <v>1</v>
      </c>
    </row>
    <row r="163870" spans="3:3" x14ac:dyDescent="0.15">
      <c r="C163870" s="24">
        <v>2</v>
      </c>
    </row>
    <row r="163871" spans="3:3" x14ac:dyDescent="0.15">
      <c r="C163871" s="28" t="s">
        <v>374</v>
      </c>
    </row>
    <row r="163872" spans="3:3" x14ac:dyDescent="0.15">
      <c r="C163872" s="28" t="s">
        <v>375</v>
      </c>
    </row>
    <row r="163873" spans="3:3" x14ac:dyDescent="0.15">
      <c r="C163873" s="28" t="s">
        <v>2</v>
      </c>
    </row>
    <row r="163874" spans="3:3" x14ac:dyDescent="0.15">
      <c r="C163874" s="28" t="s">
        <v>376</v>
      </c>
    </row>
    <row r="163875" spans="3:3" x14ac:dyDescent="0.15">
      <c r="C163875" s="24">
        <v>0</v>
      </c>
    </row>
    <row r="163876" spans="3:3" x14ac:dyDescent="0.15">
      <c r="C163876" s="24">
        <v>0</v>
      </c>
    </row>
    <row r="163877" spans="3:3" x14ac:dyDescent="0.15">
      <c r="C163877" s="24">
        <v>0</v>
      </c>
    </row>
    <row r="163878" spans="3:3" x14ac:dyDescent="0.15">
      <c r="C163878" s="24">
        <v>0</v>
      </c>
    </row>
    <row r="163879" spans="3:3" x14ac:dyDescent="0.15">
      <c r="C163879" s="24">
        <v>0</v>
      </c>
    </row>
    <row r="163880" spans="3:3" x14ac:dyDescent="0.15">
      <c r="C163880" s="24">
        <v>0</v>
      </c>
    </row>
    <row r="163881" spans="3:3" x14ac:dyDescent="0.15">
      <c r="C163881" s="28">
        <v>0</v>
      </c>
    </row>
    <row r="163882" spans="3:3" x14ac:dyDescent="0.15">
      <c r="C163882" s="28">
        <v>0</v>
      </c>
    </row>
    <row r="163883" spans="3:3" x14ac:dyDescent="0.15">
      <c r="C163883" s="24">
        <v>0</v>
      </c>
    </row>
    <row r="163884" spans="3:3" x14ac:dyDescent="0.15">
      <c r="C163884" s="24">
        <v>0</v>
      </c>
    </row>
    <row r="163885" spans="3:3" x14ac:dyDescent="0.15">
      <c r="C163885" s="24">
        <v>46.2</v>
      </c>
    </row>
    <row r="163886" spans="3:3" x14ac:dyDescent="0.15">
      <c r="C163886" s="24">
        <v>40.42</v>
      </c>
    </row>
    <row r="163887" spans="3:3" x14ac:dyDescent="0.15">
      <c r="C163887" s="24">
        <v>0</v>
      </c>
    </row>
    <row r="163888" spans="3:3" x14ac:dyDescent="0.15">
      <c r="C163888" s="24">
        <v>0</v>
      </c>
    </row>
    <row r="163889" spans="3:3" x14ac:dyDescent="0.15">
      <c r="C163889" s="24">
        <v>46.2</v>
      </c>
    </row>
    <row r="163890" spans="3:3" x14ac:dyDescent="0.15">
      <c r="C163890" s="24">
        <v>0</v>
      </c>
    </row>
    <row r="163891" spans="3:3" x14ac:dyDescent="0.15">
      <c r="C163891" s="24">
        <v>13.52</v>
      </c>
    </row>
    <row r="163892" spans="3:3" x14ac:dyDescent="0.15">
      <c r="C163892" s="24">
        <v>0</v>
      </c>
    </row>
    <row r="163893" spans="3:3" x14ac:dyDescent="0.15">
      <c r="C163893" s="24">
        <v>2</v>
      </c>
    </row>
    <row r="163894" spans="3:3" x14ac:dyDescent="0.15">
      <c r="C163894" s="24">
        <v>0</v>
      </c>
    </row>
    <row r="163895" spans="3:3" x14ac:dyDescent="0.15">
      <c r="C163895" s="24">
        <v>0</v>
      </c>
    </row>
    <row r="163896" spans="3:3" x14ac:dyDescent="0.15">
      <c r="C163896" s="24">
        <v>8.1300000000000008</v>
      </c>
    </row>
    <row r="163897" spans="3:3" x14ac:dyDescent="0.15">
      <c r="C163897" s="24">
        <v>0</v>
      </c>
    </row>
    <row r="163898" spans="3:3" x14ac:dyDescent="0.15">
      <c r="C163898" s="24">
        <v>5.39</v>
      </c>
    </row>
    <row r="163899" spans="3:3" x14ac:dyDescent="0.15">
      <c r="C163899" s="28" t="s">
        <v>295</v>
      </c>
    </row>
    <row r="163900" spans="3:3" x14ac:dyDescent="0.15">
      <c r="C163900" s="29">
        <f>IF(OR(C$163872="C",C$163872="PI",C$163872="NI"),1.6,IF(C$163872="P",0.8,IF(C$163872="-",1.2,0)))</f>
        <v>1.2</v>
      </c>
    </row>
    <row r="163901" spans="3:3" x14ac:dyDescent="0.15">
      <c r="C163901" s="29">
        <f>IF(OR(C$163872="C",C$163872="PI",C$163872="NI"),15,IF(C$163872="P",7,IF(C$163872="-",5,0)))</f>
        <v>5</v>
      </c>
    </row>
    <row r="163902" spans="3:3" x14ac:dyDescent="0.15">
      <c r="C163902" s="29">
        <f>IF(OR(C$163872="C",C$163872="PI",C$163872="NI"),0,IF(C$163872="P",0.6,IF(C$163872="-",0,1.2)))</f>
        <v>0</v>
      </c>
    </row>
    <row r="163903" spans="3:3" x14ac:dyDescent="0.15">
      <c r="C163903" s="29">
        <f>IF(OR(C$163872="C",C$163872="PI",C$163872="NI"),0,IF(C$163872="P",3,IF(C$163872="-",0,5)))</f>
        <v>0</v>
      </c>
    </row>
    <row r="163904" spans="3:3" x14ac:dyDescent="0.15">
      <c r="C163904" s="29">
        <f>IF(LEFT(C$163872,1)="C",1,IF(LEFT(C$163872,1)="P",0.5,0))</f>
        <v>0</v>
      </c>
    </row>
    <row r="163905" spans="3:3" x14ac:dyDescent="0.15">
      <c r="C163905" s="29">
        <f>IF(LEFT(C$163873,1)="C",1,IF(LEFT(C$163873,1)="P",0.5,0))</f>
        <v>0</v>
      </c>
    </row>
    <row r="163906" spans="3:3" x14ac:dyDescent="0.15">
      <c r="C163906" s="29">
        <f>0.7*C163904+C163870+C163905</f>
        <v>2</v>
      </c>
    </row>
    <row r="163907" spans="3:3" x14ac:dyDescent="0.15">
      <c r="C163907" s="27">
        <f>IFERROR(C163868/C163906,0)</f>
        <v>58.685000000000009</v>
      </c>
    </row>
    <row r="163908" spans="3:3" x14ac:dyDescent="0.15">
      <c r="C163908" s="29">
        <f>IF(RIGHT(C$163872,1)="I",1,C163904)*0.7+C163870+IF(RIGHT(C$163873,1)="I",1,C163905)</f>
        <v>2</v>
      </c>
    </row>
    <row r="163909" spans="3:3" x14ac:dyDescent="0.15">
      <c r="C163909" s="27">
        <f>IF(ISNUMBER(#REF!),#REF!/2.5,1)</f>
        <v>1</v>
      </c>
    </row>
    <row r="163910" spans="3:3" x14ac:dyDescent="0.15">
      <c r="C163910" s="27">
        <f>IF(C163882="Simple",0.9,IF(C163882="Complex",1.3,1))</f>
        <v>1</v>
      </c>
    </row>
    <row r="163911" spans="3:3" x14ac:dyDescent="0.15">
      <c r="C163911" s="27">
        <f>IF(C163881="Simple",0.9,IF(C163881="Complex",1.2,1))</f>
        <v>1</v>
      </c>
    </row>
    <row r="163912" spans="3:3" x14ac:dyDescent="0.15">
      <c r="C163912" s="27">
        <f>C163909*C163911*(0.7*C163907+IF(C163874="B_N2",5,IF(C163874="B_N1",25,50)))</f>
        <v>46.079500000000003</v>
      </c>
    </row>
    <row r="163913" spans="3:3" x14ac:dyDescent="0.15">
      <c r="C163913" s="27">
        <f>ROUND(3/0.85,1)*C163909*C163868</f>
        <v>410.79500000000007</v>
      </c>
    </row>
    <row r="163914" spans="3:3" x14ac:dyDescent="0.15">
      <c r="C163914" s="27">
        <f>C$163910*(C$163900*C$163907+C$163901)</f>
        <v>75.422000000000011</v>
      </c>
    </row>
    <row r="163915" spans="3:3" x14ac:dyDescent="0.15">
      <c r="C163915" s="27">
        <f>(C$163902*C$163907+C$163903)</f>
        <v>0</v>
      </c>
    </row>
    <row r="163916" spans="3:3" x14ac:dyDescent="0.15">
      <c r="C163916" s="27">
        <f>C163908*C163912-C163917-C163921-C163922</f>
        <v>71.03240000000001</v>
      </c>
    </row>
    <row r="163917" spans="3:3" x14ac:dyDescent="0.15">
      <c r="C163917" s="27">
        <f>0.5*IF(RIGHT(C163873,1)="I",1,C163905)*C163912</f>
        <v>0</v>
      </c>
    </row>
    <row r="163918" spans="3:3" x14ac:dyDescent="0.15">
      <c r="C163918" s="30" t="str">
        <f>IF(C$163873="P","Unh","Soil")</f>
        <v>Soil</v>
      </c>
    </row>
    <row r="163919" spans="3:3" x14ac:dyDescent="0.15">
      <c r="C163919" s="27">
        <f>1.2*C163907+5</f>
        <v>75.422000000000011</v>
      </c>
    </row>
    <row r="163920" spans="3:3" x14ac:dyDescent="0.15">
      <c r="C163920" s="30" t="str">
        <f>IF(C$163873="-","Soil","Cellar")</f>
        <v>Cellar</v>
      </c>
    </row>
    <row r="163921" spans="3:3" x14ac:dyDescent="0.15">
      <c r="C163921" s="27">
        <f>(0.18*C$163868)-C163922</f>
        <v>18.452900000000003</v>
      </c>
    </row>
    <row r="163922" spans="3:3" x14ac:dyDescent="0.15">
      <c r="C163922" s="27">
        <f>0.01*C$163868+1.5</f>
        <v>2.6737000000000002</v>
      </c>
    </row>
    <row r="163923" spans="3:3" x14ac:dyDescent="0.15">
      <c r="C163923" s="27">
        <f>SUM(C163914:C163922)</f>
        <v>243.00300000000004</v>
      </c>
    </row>
    <row r="163924" spans="3:3" x14ac:dyDescent="0.15">
      <c r="C163924" s="27">
        <f>SUM(C163884:C163893)</f>
        <v>148.34</v>
      </c>
    </row>
    <row r="163925" spans="3:3" x14ac:dyDescent="0.15">
      <c r="C163925" s="30">
        <f>IFERROR(C163924/C163923,0)</f>
        <v>0.61044513853738425</v>
      </c>
    </row>
    <row r="163926" spans="3:3" x14ac:dyDescent="0.15">
      <c r="C163926" s="31">
        <v>0.8</v>
      </c>
    </row>
    <row r="163927" spans="3:3" x14ac:dyDescent="0.15">
      <c r="C163927" s="31">
        <v>1.25</v>
      </c>
    </row>
    <row r="163928" spans="3:3" x14ac:dyDescent="0.15">
      <c r="C163928" s="32">
        <f>IF(AND(C163925&gt;=C163926,C163925&lt;=C163927),1,0)</f>
        <v>0</v>
      </c>
    </row>
    <row r="163929" spans="3:3" x14ac:dyDescent="0.15">
      <c r="C163929" s="30">
        <f>IFERROR((C163889+C163890)/(C163919),0)</f>
        <v>0.61255336639176894</v>
      </c>
    </row>
    <row r="163930" spans="3:3" x14ac:dyDescent="0.15">
      <c r="C163930" s="31">
        <v>0.9</v>
      </c>
    </row>
    <row r="163931" spans="3:3" x14ac:dyDescent="0.15">
      <c r="C163931" s="31">
        <v>1.3</v>
      </c>
    </row>
    <row r="163932" spans="3:3" x14ac:dyDescent="0.15">
      <c r="C163932" s="32">
        <f>IF(AND(C163929&gt;=C163930,C163929&lt;=C163931),1,0)</f>
        <v>0</v>
      </c>
    </row>
    <row r="163933" spans="3:3" x14ac:dyDescent="0.15">
      <c r="C163933" s="33">
        <f>IF(C163904+C163905=0,1,0)</f>
        <v>1</v>
      </c>
    </row>
    <row r="163934" spans="3:3" x14ac:dyDescent="0.15">
      <c r="C163934" s="30">
        <f>IFERROR((C163891+C163892+C163893)/(C163921+C163922),0)</f>
        <v>0.73461891643709809</v>
      </c>
    </row>
    <row r="163935" spans="3:3" x14ac:dyDescent="0.15">
      <c r="C163935" s="31">
        <v>0.67</v>
      </c>
    </row>
    <row r="163936" spans="3:3" x14ac:dyDescent="0.15">
      <c r="C163936" s="31">
        <v>1.5</v>
      </c>
    </row>
    <row r="163937" spans="3:3" x14ac:dyDescent="0.15">
      <c r="C163937" s="34">
        <f>IF(AND(C163934&gt;=C163935,C163934&lt;=C163936),1,0)</f>
        <v>1</v>
      </c>
    </row>
    <row r="163938" spans="3:3" x14ac:dyDescent="0.15">
      <c r="C163938" s="34">
        <f>C163928*IF(C163933=1,C163932,1)*C163937</f>
        <v>0</v>
      </c>
    </row>
    <row r="163939" spans="3:3" x14ac:dyDescent="0.15">
      <c r="C163939" s="27">
        <f>IF(C$163899="Estimation",C163914,C163884)</f>
        <v>0</v>
      </c>
    </row>
    <row r="163940" spans="3:3" x14ac:dyDescent="0.15">
      <c r="C163940" s="27">
        <f>IF(C$163899="Estimation",C163915,C163885)</f>
        <v>46.2</v>
      </c>
    </row>
    <row r="163941" spans="3:3" x14ac:dyDescent="0.15">
      <c r="C163941" s="27">
        <f>IF(C$163899="Estimation",C163916,C163886)</f>
        <v>40.42</v>
      </c>
    </row>
    <row r="163942" spans="3:3" x14ac:dyDescent="0.15">
      <c r="C163942" s="27">
        <f>IF(C$163899="Estimation",IF(C163918="Soil",0,C163917),C163887)</f>
        <v>0</v>
      </c>
    </row>
    <row r="163943" spans="3:3" x14ac:dyDescent="0.15">
      <c r="C163943" s="27">
        <f>IF(C$163899="Estimation",C163917-C163942,C163888)</f>
        <v>0</v>
      </c>
    </row>
    <row r="163944" spans="3:3" x14ac:dyDescent="0.15">
      <c r="C163944" s="27">
        <f>IF(C$163899="Estimation",IF(C163920="Soil",0,C163919),C163889)</f>
        <v>46.2</v>
      </c>
    </row>
    <row r="163945" spans="3:3" x14ac:dyDescent="0.15">
      <c r="C163945" s="27">
        <f>IF(C$163899="Estimation",C163919-C163944,C163890)</f>
        <v>0</v>
      </c>
    </row>
    <row r="163946" spans="3:3" x14ac:dyDescent="0.15">
      <c r="C163946" s="27">
        <f>IF(C$163899="Estimation",C163921,C163891)</f>
        <v>13.52</v>
      </c>
    </row>
    <row r="163947" spans="3:3" x14ac:dyDescent="0.15">
      <c r="C163947" s="27">
        <f>IF(C$163899="Estimation",0,C163892)</f>
        <v>0</v>
      </c>
    </row>
    <row r="163948" spans="3:3" x14ac:dyDescent="0.15">
      <c r="C163948" s="27">
        <f>IF(C$163899="Estimation",C163922,C163893)</f>
        <v>2</v>
      </c>
    </row>
    <row r="163949" spans="3:3" x14ac:dyDescent="0.15">
      <c r="C163949" s="35">
        <f>IF(C$163899="Estimation",0,C163894)</f>
        <v>0</v>
      </c>
    </row>
    <row r="163950" spans="3:3" x14ac:dyDescent="0.15">
      <c r="C163950" s="35">
        <f>IF(C$163899="Estimation",0.5*SUM(C$163946:C$163947),C163895)</f>
        <v>0</v>
      </c>
    </row>
    <row r="163951" spans="3:3" x14ac:dyDescent="0.15">
      <c r="C163951" s="35">
        <f>IF(C$163899="Estimation",0,C163896)</f>
        <v>8.1300000000000008</v>
      </c>
    </row>
    <row r="163952" spans="3:3" x14ac:dyDescent="0.15">
      <c r="C163952" s="35">
        <f>IF(C$163899="Estimation",0.5*SUM(C$163946:C$163947),C163897)</f>
        <v>0</v>
      </c>
    </row>
    <row r="163953" spans="3:3" x14ac:dyDescent="0.15">
      <c r="C163953" s="35">
        <f>IF(C$163899="Estimation",0,C163898)</f>
        <v>5.39</v>
      </c>
    </row>
    <row r="163954" spans="3:3" x14ac:dyDescent="0.15">
      <c r="C163954" s="25" t="s">
        <v>288</v>
      </c>
    </row>
    <row r="163955" spans="3:3" x14ac:dyDescent="0.15">
      <c r="C163955" s="25">
        <v>0</v>
      </c>
    </row>
    <row r="163956" spans="3:3" x14ac:dyDescent="0.15">
      <c r="C163956" s="25" t="s">
        <v>288</v>
      </c>
    </row>
    <row r="163957" spans="3:3" x14ac:dyDescent="0.15">
      <c r="C163957" s="25" t="s">
        <v>377</v>
      </c>
    </row>
    <row r="163958" spans="3:3" x14ac:dyDescent="0.15">
      <c r="C163958" s="25" t="s">
        <v>300</v>
      </c>
    </row>
    <row r="163959" spans="3:3" x14ac:dyDescent="0.15">
      <c r="C163959" s="25" t="s">
        <v>302</v>
      </c>
    </row>
    <row r="163960" spans="3:3" x14ac:dyDescent="0.15">
      <c r="C163960" s="25" t="s">
        <v>302</v>
      </c>
    </row>
    <row r="163961" spans="3:3" x14ac:dyDescent="0.15">
      <c r="C163961" s="25" t="s">
        <v>302</v>
      </c>
    </row>
    <row r="163962" spans="3:3" x14ac:dyDescent="0.15">
      <c r="C163962" s="25" t="s">
        <v>301</v>
      </c>
    </row>
    <row r="163963" spans="3:3" x14ac:dyDescent="0.15">
      <c r="C163963" s="25" t="s">
        <v>301</v>
      </c>
    </row>
    <row r="163964" spans="3:3" x14ac:dyDescent="0.15">
      <c r="C163964" s="25" t="s">
        <v>292</v>
      </c>
    </row>
    <row r="163965" spans="3:3" x14ac:dyDescent="0.15">
      <c r="C163965" s="25" t="s">
        <v>292</v>
      </c>
    </row>
    <row r="163966" spans="3:3" x14ac:dyDescent="0.15">
      <c r="C163966" s="25" t="s">
        <v>291</v>
      </c>
    </row>
    <row r="163967" spans="3:3" x14ac:dyDescent="0.15">
      <c r="C163967" s="25" t="s">
        <v>298</v>
      </c>
    </row>
    <row r="163968" spans="3:3" x14ac:dyDescent="0.15">
      <c r="C163968" s="25" t="s">
        <v>299</v>
      </c>
    </row>
    <row r="163969" spans="3:3" x14ac:dyDescent="0.15">
      <c r="C163969" s="25" t="s">
        <v>298</v>
      </c>
    </row>
    <row r="163970" spans="3:3" x14ac:dyDescent="0.15">
      <c r="C163970" s="25" t="s">
        <v>297</v>
      </c>
    </row>
    <row r="163971" spans="3:3" x14ac:dyDescent="0.15">
      <c r="C163971" s="25" t="s">
        <v>296</v>
      </c>
    </row>
    <row r="163972" spans="3:3" x14ac:dyDescent="0.15">
      <c r="C163972" s="25" t="s">
        <v>297</v>
      </c>
    </row>
    <row r="163973" spans="3:3" x14ac:dyDescent="0.15">
      <c r="C163973" s="25" t="s">
        <v>296</v>
      </c>
    </row>
    <row r="163974" spans="3:3" x14ac:dyDescent="0.15">
      <c r="C163974" s="24">
        <v>0.1</v>
      </c>
    </row>
    <row r="163975" spans="3:3" x14ac:dyDescent="0.15">
      <c r="C163975" s="24">
        <v>0</v>
      </c>
    </row>
    <row r="163976" spans="3:3" x14ac:dyDescent="0.15">
      <c r="C163976" s="24">
        <v>0.2</v>
      </c>
    </row>
    <row r="163977" spans="3:3" x14ac:dyDescent="0.15">
      <c r="C163977" s="24">
        <v>0.6</v>
      </c>
    </row>
    <row r="163978" spans="3:3" x14ac:dyDescent="0.15">
      <c r="C163978" s="24">
        <v>0.6</v>
      </c>
    </row>
    <row r="163979" spans="3:3" x14ac:dyDescent="0.15">
      <c r="C163979" s="24">
        <v>1.2</v>
      </c>
    </row>
    <row r="163980" spans="3:3" x14ac:dyDescent="0.15">
      <c r="C163980" s="24">
        <v>1.2</v>
      </c>
    </row>
    <row r="163981" spans="3:3" x14ac:dyDescent="0.15">
      <c r="C163981" s="24">
        <v>1.2</v>
      </c>
    </row>
    <row r="163982" spans="3:3" x14ac:dyDescent="0.15">
      <c r="C163982" s="24">
        <v>1.6</v>
      </c>
    </row>
    <row r="163983" spans="3:3" x14ac:dyDescent="0.15">
      <c r="C163983" s="24">
        <v>1.6</v>
      </c>
    </row>
    <row r="163984" spans="3:3" x14ac:dyDescent="0.15">
      <c r="C163984" s="24">
        <v>2.8</v>
      </c>
    </row>
    <row r="163985" spans="3:3" x14ac:dyDescent="0.15">
      <c r="C163985" s="24">
        <v>2.8</v>
      </c>
    </row>
    <row r="163986" spans="3:3" x14ac:dyDescent="0.15">
      <c r="C163986" s="24">
        <v>3</v>
      </c>
    </row>
    <row r="163987" spans="3:3" x14ac:dyDescent="0.15">
      <c r="C163987" s="24">
        <v>0.75</v>
      </c>
    </row>
    <row r="163988" spans="3:3" x14ac:dyDescent="0.15">
      <c r="C163988" s="24">
        <v>0.75</v>
      </c>
    </row>
    <row r="163989" spans="3:3" x14ac:dyDescent="0.15">
      <c r="C163989" s="24">
        <v>0.05</v>
      </c>
    </row>
    <row r="163990" spans="3:3" x14ac:dyDescent="0.15">
      <c r="C163990" s="24">
        <v>0.05</v>
      </c>
    </row>
    <row r="163991" spans="3:3" x14ac:dyDescent="0.15">
      <c r="C163991" s="24">
        <v>0</v>
      </c>
    </row>
    <row r="163992" spans="3:3" x14ac:dyDescent="0.15">
      <c r="C163992" s="24">
        <v>0</v>
      </c>
    </row>
    <row r="163993" spans="3:3" x14ac:dyDescent="0.15">
      <c r="C163993" s="24">
        <v>0</v>
      </c>
    </row>
    <row r="163994" spans="3:3" x14ac:dyDescent="0.15">
      <c r="C163994" s="24">
        <v>0.01</v>
      </c>
    </row>
    <row r="163995" spans="3:3" x14ac:dyDescent="0.15">
      <c r="C163995" s="24">
        <v>0.01</v>
      </c>
    </row>
    <row r="163996" spans="3:3" x14ac:dyDescent="0.15">
      <c r="C163996" s="24">
        <v>0</v>
      </c>
    </row>
    <row r="163997" spans="3:3" x14ac:dyDescent="0.15">
      <c r="C163997" s="24">
        <v>0.3</v>
      </c>
    </row>
    <row r="163998" spans="3:3" x14ac:dyDescent="0.15">
      <c r="C163998" s="24">
        <v>0</v>
      </c>
    </row>
    <row r="163999" spans="3:3" x14ac:dyDescent="0.15">
      <c r="C163999" s="24">
        <v>0</v>
      </c>
    </row>
    <row r="164000" spans="3:3" x14ac:dyDescent="0.15">
      <c r="C164000" s="24">
        <v>0</v>
      </c>
    </row>
    <row r="164001" spans="3:3" x14ac:dyDescent="0.15">
      <c r="C164001" s="24">
        <v>0.3</v>
      </c>
    </row>
    <row r="164002" spans="3:3" x14ac:dyDescent="0.15">
      <c r="C164002" s="24">
        <v>0</v>
      </c>
    </row>
    <row r="164003" spans="3:3" x14ac:dyDescent="0.15">
      <c r="C164003" s="24">
        <v>0</v>
      </c>
    </row>
    <row r="164004" spans="3:3" x14ac:dyDescent="0.15">
      <c r="C164004" s="24">
        <v>1</v>
      </c>
    </row>
    <row r="164005" spans="3:3" x14ac:dyDescent="0.15">
      <c r="C164005" s="24">
        <v>1</v>
      </c>
    </row>
    <row r="164006" spans="3:3" x14ac:dyDescent="0.15">
      <c r="C164006" s="24">
        <v>0</v>
      </c>
    </row>
    <row r="164007" spans="3:3" x14ac:dyDescent="0.15">
      <c r="C164007" s="24">
        <v>0</v>
      </c>
    </row>
    <row r="164008" spans="3:3" x14ac:dyDescent="0.15">
      <c r="C164008" s="24">
        <v>0.5</v>
      </c>
    </row>
    <row r="164009" spans="3:3" x14ac:dyDescent="0.15">
      <c r="C164009" s="24">
        <v>0</v>
      </c>
    </row>
    <row r="164010" spans="3:3" x14ac:dyDescent="0.15">
      <c r="C164010" s="25">
        <v>0</v>
      </c>
    </row>
    <row r="164011" spans="3:3" x14ac:dyDescent="0.15">
      <c r="C164011" s="25">
        <v>0</v>
      </c>
    </row>
    <row r="164012" spans="3:3" x14ac:dyDescent="0.15">
      <c r="C164012" s="25">
        <v>0</v>
      </c>
    </row>
    <row r="164013" spans="3:3" x14ac:dyDescent="0.15">
      <c r="C164013" s="25">
        <v>0</v>
      </c>
    </row>
    <row r="164014" spans="3:3" x14ac:dyDescent="0.15">
      <c r="C164014" s="25">
        <v>0</v>
      </c>
    </row>
    <row r="164015" spans="3:3" x14ac:dyDescent="0.15">
      <c r="C164015" s="25">
        <v>0</v>
      </c>
    </row>
    <row r="164016" spans="3:3" x14ac:dyDescent="0.15">
      <c r="C164016" s="25">
        <v>0</v>
      </c>
    </row>
    <row r="164017" spans="3:3" x14ac:dyDescent="0.15">
      <c r="C164017" s="25">
        <v>0</v>
      </c>
    </row>
    <row r="164018" spans="3:3" x14ac:dyDescent="0.15">
      <c r="C164018" s="25">
        <v>0</v>
      </c>
    </row>
    <row r="164019" spans="3:3" x14ac:dyDescent="0.15">
      <c r="C164019" s="25">
        <v>0</v>
      </c>
    </row>
    <row r="164020" spans="3:3" x14ac:dyDescent="0.15">
      <c r="C164020" s="24">
        <v>0</v>
      </c>
    </row>
    <row r="164021" spans="3:3" x14ac:dyDescent="0.15">
      <c r="C164021" s="24">
        <v>0</v>
      </c>
    </row>
    <row r="164022" spans="3:3" x14ac:dyDescent="0.15">
      <c r="C164022" s="24">
        <v>0</v>
      </c>
    </row>
    <row r="164023" spans="3:3" x14ac:dyDescent="0.15">
      <c r="C164023" s="24">
        <v>0</v>
      </c>
    </row>
    <row r="164024" spans="3:3" x14ac:dyDescent="0.15">
      <c r="C164024" s="24">
        <v>0</v>
      </c>
    </row>
    <row r="164025" spans="3:3" x14ac:dyDescent="0.15">
      <c r="C164025" s="24">
        <v>0</v>
      </c>
    </row>
    <row r="164026" spans="3:3" x14ac:dyDescent="0.15">
      <c r="C164026" s="24">
        <v>0</v>
      </c>
    </row>
    <row r="164027" spans="3:3" x14ac:dyDescent="0.15">
      <c r="C164027" s="24">
        <v>0</v>
      </c>
    </row>
    <row r="164028" spans="3:3" x14ac:dyDescent="0.15">
      <c r="C164028" s="24">
        <v>0</v>
      </c>
    </row>
    <row r="164029" spans="3:3" x14ac:dyDescent="0.15">
      <c r="C164029" s="24">
        <v>0</v>
      </c>
    </row>
    <row r="164030" spans="3:3" x14ac:dyDescent="0.15">
      <c r="C164030" s="24">
        <v>0</v>
      </c>
    </row>
    <row r="164031" spans="3:3" x14ac:dyDescent="0.15">
      <c r="C164031" s="24">
        <v>0</v>
      </c>
    </row>
    <row r="164032" spans="3:3" x14ac:dyDescent="0.15">
      <c r="C164032" s="24">
        <v>0</v>
      </c>
    </row>
    <row r="164033" spans="3:3" x14ac:dyDescent="0.15">
      <c r="C164033" s="24">
        <v>0</v>
      </c>
    </row>
    <row r="164034" spans="3:3" x14ac:dyDescent="0.15">
      <c r="C164034" s="24">
        <v>0</v>
      </c>
    </row>
    <row r="164035" spans="3:3" x14ac:dyDescent="0.15">
      <c r="C164035" s="24">
        <v>0</v>
      </c>
    </row>
    <row r="164036" spans="3:3" x14ac:dyDescent="0.15">
      <c r="C164036" s="24">
        <v>0</v>
      </c>
    </row>
    <row r="164037" spans="3:3" x14ac:dyDescent="0.15">
      <c r="C164037" s="24">
        <v>0</v>
      </c>
    </row>
    <row r="164038" spans="3:3" x14ac:dyDescent="0.15">
      <c r="C164038" s="24">
        <v>0</v>
      </c>
    </row>
    <row r="164039" spans="3:3" x14ac:dyDescent="0.15">
      <c r="C164039" s="24">
        <v>0</v>
      </c>
    </row>
    <row r="164040" spans="3:3" x14ac:dyDescent="0.15">
      <c r="C164040" s="24">
        <v>0</v>
      </c>
    </row>
    <row r="164041" spans="3:3" x14ac:dyDescent="0.15">
      <c r="C164041" s="24">
        <v>0</v>
      </c>
    </row>
    <row r="164042" spans="3:3" x14ac:dyDescent="0.15">
      <c r="C164042" s="24">
        <v>0</v>
      </c>
    </row>
    <row r="164043" spans="3:3" x14ac:dyDescent="0.15">
      <c r="C164043" s="24">
        <v>0</v>
      </c>
    </row>
    <row r="164044" spans="3:3" x14ac:dyDescent="0.15">
      <c r="C164044" s="24">
        <v>0</v>
      </c>
    </row>
    <row r="164045" spans="3:3" x14ac:dyDescent="0.15">
      <c r="C164045" s="24">
        <v>0</v>
      </c>
    </row>
    <row r="164046" spans="3:3" x14ac:dyDescent="0.15">
      <c r="C164046" s="36">
        <f t="shared" ref="C164046:C164052" si="73">IF(C164039&lt;&gt;0,C164039,C164032)</f>
        <v>0</v>
      </c>
    </row>
    <row r="164047" spans="3:3" x14ac:dyDescent="0.15">
      <c r="C164047" s="36">
        <f t="shared" si="73"/>
        <v>0</v>
      </c>
    </row>
    <row r="164048" spans="3:3" x14ac:dyDescent="0.15">
      <c r="C164048" s="36">
        <f t="shared" si="73"/>
        <v>0</v>
      </c>
    </row>
    <row r="164049" spans="3:3" x14ac:dyDescent="0.15">
      <c r="C164049" s="36">
        <f t="shared" si="73"/>
        <v>0</v>
      </c>
    </row>
    <row r="164050" spans="3:3" x14ac:dyDescent="0.15">
      <c r="C164050" s="36">
        <f t="shared" si="73"/>
        <v>0</v>
      </c>
    </row>
    <row r="164051" spans="3:3" x14ac:dyDescent="0.15">
      <c r="C164051" s="36">
        <f t="shared" si="73"/>
        <v>0</v>
      </c>
    </row>
    <row r="164052" spans="3:3" x14ac:dyDescent="0.15">
      <c r="C164052" s="36">
        <f t="shared" si="73"/>
        <v>0</v>
      </c>
    </row>
    <row r="164053" spans="3:3" x14ac:dyDescent="0.15">
      <c r="C164053" s="36">
        <f t="shared" ref="C164053:C164059" si="74">IFERROR(IF(C164032&lt;&gt;0,C164046/C164032,1)*C164020,0)</f>
        <v>0</v>
      </c>
    </row>
    <row r="164054" spans="3:3" x14ac:dyDescent="0.15">
      <c r="C164054" s="36">
        <f t="shared" si="74"/>
        <v>0</v>
      </c>
    </row>
    <row r="164055" spans="3:3" x14ac:dyDescent="0.15">
      <c r="C164055" s="36">
        <f t="shared" si="74"/>
        <v>0</v>
      </c>
    </row>
    <row r="164056" spans="3:3" x14ac:dyDescent="0.15">
      <c r="C164056" s="36">
        <f t="shared" si="74"/>
        <v>0</v>
      </c>
    </row>
    <row r="164057" spans="3:3" x14ac:dyDescent="0.15">
      <c r="C164057" s="36">
        <f t="shared" si="74"/>
        <v>0</v>
      </c>
    </row>
    <row r="164058" spans="3:3" x14ac:dyDescent="0.15">
      <c r="C164058" s="36">
        <f t="shared" si="74"/>
        <v>0</v>
      </c>
    </row>
    <row r="164059" spans="3:3" x14ac:dyDescent="0.15">
      <c r="C164059" s="36">
        <f t="shared" si="74"/>
        <v>0</v>
      </c>
    </row>
    <row r="164060" spans="3:3" x14ac:dyDescent="0.15">
      <c r="C164060" s="37">
        <f>C164027</f>
        <v>0</v>
      </c>
    </row>
    <row r="164061" spans="3:3" x14ac:dyDescent="0.15">
      <c r="C164061" s="37">
        <f>C164028</f>
        <v>0</v>
      </c>
    </row>
    <row r="164062" spans="3:3" x14ac:dyDescent="0.15">
      <c r="C164062" s="37">
        <f>C164029</f>
        <v>0</v>
      </c>
    </row>
    <row r="164063" spans="3:3" x14ac:dyDescent="0.15">
      <c r="C164063" s="37">
        <f>C164030</f>
        <v>0</v>
      </c>
    </row>
    <row r="164064" spans="3:3" x14ac:dyDescent="0.15">
      <c r="C164064" s="37">
        <f>C164031</f>
        <v>0</v>
      </c>
    </row>
    <row r="164065" spans="3:3" x14ac:dyDescent="0.15">
      <c r="C164065" s="28">
        <v>0</v>
      </c>
    </row>
    <row r="164066" spans="3:3" x14ac:dyDescent="0.15">
      <c r="C164066" s="28">
        <v>0</v>
      </c>
    </row>
    <row r="164067" spans="3:3" x14ac:dyDescent="0.15">
      <c r="C164067" s="28">
        <v>0</v>
      </c>
    </row>
    <row r="164068" spans="3:3" x14ac:dyDescent="0.15">
      <c r="C164068" s="28">
        <v>0</v>
      </c>
    </row>
    <row r="164069" spans="3:3" x14ac:dyDescent="0.15">
      <c r="C164069" s="28">
        <v>0</v>
      </c>
    </row>
    <row r="164070" spans="3:3" x14ac:dyDescent="0.15">
      <c r="C164070" s="28">
        <v>0</v>
      </c>
    </row>
    <row r="164071" spans="3:3" x14ac:dyDescent="0.15">
      <c r="C164071" s="28">
        <v>0</v>
      </c>
    </row>
    <row r="164072" spans="3:3" x14ac:dyDescent="0.15">
      <c r="C164072" s="28">
        <v>0</v>
      </c>
    </row>
    <row r="164073" spans="3:3" x14ac:dyDescent="0.15">
      <c r="C164073" s="28">
        <v>0</v>
      </c>
    </row>
    <row r="164074" spans="3:3" x14ac:dyDescent="0.15">
      <c r="C164074" s="28">
        <v>0</v>
      </c>
    </row>
    <row r="164075" spans="3:3" x14ac:dyDescent="0.15">
      <c r="C164075" s="38">
        <v>1</v>
      </c>
    </row>
    <row r="164076" spans="3:3" x14ac:dyDescent="0.15">
      <c r="C164076" s="38">
        <v>1</v>
      </c>
    </row>
    <row r="164077" spans="3:3" x14ac:dyDescent="0.15">
      <c r="C164077" s="38">
        <v>1</v>
      </c>
    </row>
    <row r="164078" spans="3:3" x14ac:dyDescent="0.15">
      <c r="C164078" s="38">
        <v>1</v>
      </c>
    </row>
    <row r="164079" spans="3:3" x14ac:dyDescent="0.15">
      <c r="C164079" s="38">
        <v>1</v>
      </c>
    </row>
    <row r="164080" spans="3:3" x14ac:dyDescent="0.15">
      <c r="C164080" s="38">
        <v>1</v>
      </c>
    </row>
    <row r="164081" spans="3:3" x14ac:dyDescent="0.15">
      <c r="C164081" s="38">
        <v>1</v>
      </c>
    </row>
    <row r="164082" spans="3:3" x14ac:dyDescent="0.15">
      <c r="C164082" s="38">
        <v>1</v>
      </c>
    </row>
    <row r="164083" spans="3:3" x14ac:dyDescent="0.15">
      <c r="C164083" s="38">
        <v>1</v>
      </c>
    </row>
    <row r="164084" spans="3:3" x14ac:dyDescent="0.15">
      <c r="C164084" s="38">
        <v>1</v>
      </c>
    </row>
    <row r="164085" spans="3:3" x14ac:dyDescent="0.15">
      <c r="C164085" s="25" t="s">
        <v>104</v>
      </c>
    </row>
    <row r="164086" spans="3:3" x14ac:dyDescent="0.15">
      <c r="C164086" s="25" t="s">
        <v>294</v>
      </c>
    </row>
    <row r="164087" spans="3:3" x14ac:dyDescent="0.15">
      <c r="C164087" s="24">
        <v>216</v>
      </c>
    </row>
    <row r="164088" spans="3:3" x14ac:dyDescent="0.15">
      <c r="C164088" s="24">
        <v>12</v>
      </c>
    </row>
    <row r="164089" spans="3:3" x14ac:dyDescent="0.15">
      <c r="C164089" s="24">
        <v>4.5999999999999996</v>
      </c>
    </row>
    <row r="164090" spans="3:3" x14ac:dyDescent="0.15">
      <c r="C164090" s="24">
        <v>368</v>
      </c>
    </row>
    <row r="164091" spans="3:3" x14ac:dyDescent="0.15">
      <c r="C164091" s="24">
        <v>260</v>
      </c>
    </row>
    <row r="164092" spans="3:3" x14ac:dyDescent="0.15">
      <c r="C164092" s="24">
        <v>394</v>
      </c>
    </row>
    <row r="164093" spans="3:3" x14ac:dyDescent="0.15">
      <c r="C164093" s="24">
        <v>222</v>
      </c>
    </row>
    <row r="164094" spans="3:3" x14ac:dyDescent="0.15">
      <c r="C164094" s="24">
        <v>123</v>
      </c>
    </row>
    <row r="164095" spans="3:3" x14ac:dyDescent="0.15">
      <c r="C164095" s="25" t="s">
        <v>153</v>
      </c>
    </row>
    <row r="164096" spans="3:3" x14ac:dyDescent="0.15">
      <c r="C164096" s="24">
        <v>20</v>
      </c>
    </row>
    <row r="164097" spans="3:3" x14ac:dyDescent="0.15">
      <c r="C164097" s="24">
        <v>0.9</v>
      </c>
    </row>
    <row r="164098" spans="3:3" x14ac:dyDescent="0.15">
      <c r="C164098" s="24">
        <v>0.8</v>
      </c>
    </row>
    <row r="164099" spans="3:3" x14ac:dyDescent="0.15">
      <c r="C164099" s="24">
        <v>0.4</v>
      </c>
    </row>
    <row r="164100" spans="3:3" x14ac:dyDescent="0.15">
      <c r="C164100" s="24">
        <v>2.5</v>
      </c>
    </row>
    <row r="164101" spans="3:3" x14ac:dyDescent="0.15">
      <c r="C164101" s="24">
        <v>3</v>
      </c>
    </row>
    <row r="164102" spans="3:3" x14ac:dyDescent="0.15">
      <c r="C164102" s="24">
        <v>10</v>
      </c>
    </row>
    <row r="164103" spans="3:3" x14ac:dyDescent="0.15">
      <c r="C164103" s="31">
        <v>0.8</v>
      </c>
    </row>
    <row r="164104" spans="3:3" x14ac:dyDescent="0.15">
      <c r="C164104" s="31">
        <v>0.6</v>
      </c>
    </row>
    <row r="164105" spans="3:3" x14ac:dyDescent="0.15">
      <c r="C164105" s="31">
        <v>0.3</v>
      </c>
    </row>
    <row r="164106" spans="3:3" x14ac:dyDescent="0.15">
      <c r="C164106" s="31">
        <v>0.9</v>
      </c>
    </row>
    <row r="164107" spans="3:3" x14ac:dyDescent="0.15">
      <c r="C164107" s="24">
        <v>45</v>
      </c>
    </row>
    <row r="164108" spans="3:3" x14ac:dyDescent="0.15">
      <c r="C164108" s="39">
        <f t="shared" ref="C164108:C164114" si="75">IFERROR(IF(ISNUMBER(C163996),C163996,0)+IF(ISNUMBER(C163977),1/C163977-IF(AND(C164065="ReplaceInsulation",NOT(ISERROR(C164053))),C163989/0.04,0),0),0)</f>
        <v>1.6666666666666667</v>
      </c>
    </row>
    <row r="164109" spans="3:3" x14ac:dyDescent="0.15">
      <c r="C164109" s="39">
        <f t="shared" si="75"/>
        <v>1.9666666666666668</v>
      </c>
    </row>
    <row r="164110" spans="3:3" x14ac:dyDescent="0.15">
      <c r="C164110" s="39">
        <f t="shared" si="75"/>
        <v>0.83333333333333337</v>
      </c>
    </row>
    <row r="164111" spans="3:3" x14ac:dyDescent="0.15">
      <c r="C164111" s="39">
        <f t="shared" si="75"/>
        <v>0.83333333333333337</v>
      </c>
    </row>
    <row r="164112" spans="3:3" x14ac:dyDescent="0.15">
      <c r="C164112" s="39">
        <f t="shared" si="75"/>
        <v>0.83333333333333337</v>
      </c>
    </row>
    <row r="164113" spans="3:3" x14ac:dyDescent="0.15">
      <c r="C164113" s="39">
        <f t="shared" si="75"/>
        <v>0.92500000000000004</v>
      </c>
    </row>
    <row r="164114" spans="3:3" x14ac:dyDescent="0.15">
      <c r="C164114" s="39">
        <f t="shared" si="75"/>
        <v>0.625</v>
      </c>
    </row>
    <row r="164115" spans="3:3" x14ac:dyDescent="0.15">
      <c r="C164115" s="40">
        <f>IFERROR(IF(ISNUMBER(C163984),1/C163984,0),0)</f>
        <v>0.35714285714285715</v>
      </c>
    </row>
    <row r="164116" spans="3:3" x14ac:dyDescent="0.15">
      <c r="C164116" s="40">
        <f>IFERROR(IF(ISNUMBER(C163985),1/C163985,0),0)</f>
        <v>0.35714285714285715</v>
      </c>
    </row>
    <row r="164117" spans="3:3" x14ac:dyDescent="0.15">
      <c r="C164117" s="40">
        <f>IFERROR(IF(ISNUMBER(C163986),1/C163986,0),0)</f>
        <v>0.33333333333333331</v>
      </c>
    </row>
    <row r="164118" spans="3:3" x14ac:dyDescent="0.15">
      <c r="C164118" s="39">
        <f t="shared" ref="C164118:C164124" si="76">IFERROR(1/(IF(C164065="Replace",IF(ISNUMBER(C163996),C163996,0),C164108)+IF(ISNUMBER(C164053),C164053,0)),0)</f>
        <v>0.6</v>
      </c>
    </row>
    <row r="164119" spans="3:3" x14ac:dyDescent="0.15">
      <c r="C164119" s="39">
        <f t="shared" si="76"/>
        <v>0.50847457627118642</v>
      </c>
    </row>
    <row r="164120" spans="3:3" x14ac:dyDescent="0.15">
      <c r="C164120" s="39">
        <f t="shared" si="76"/>
        <v>1.2</v>
      </c>
    </row>
    <row r="164121" spans="3:3" x14ac:dyDescent="0.15">
      <c r="C164121" s="39">
        <f t="shared" si="76"/>
        <v>1.2</v>
      </c>
    </row>
    <row r="164122" spans="3:3" x14ac:dyDescent="0.15">
      <c r="C164122" s="39">
        <f t="shared" si="76"/>
        <v>1.2</v>
      </c>
    </row>
    <row r="164123" spans="3:3" x14ac:dyDescent="0.15">
      <c r="C164123" s="39">
        <f t="shared" si="76"/>
        <v>1.0810810810810809</v>
      </c>
    </row>
    <row r="164124" spans="3:3" x14ac:dyDescent="0.15">
      <c r="C164124" s="39">
        <f t="shared" si="76"/>
        <v>1.6</v>
      </c>
    </row>
    <row r="164125" spans="3:3" x14ac:dyDescent="0.15">
      <c r="C164125" s="41">
        <f>IFERROR(1/(IF(C164072="Replace",0,C164115)+IF(ISNUMBER(C164060),C164060,0)),0)</f>
        <v>2.8</v>
      </c>
    </row>
    <row r="164126" spans="3:3" x14ac:dyDescent="0.15">
      <c r="C164126" s="41">
        <f>IFERROR(1/(IF(C164073="Replace",0,C164116)+IF(ISNUMBER(C164061),C164061,0)),0)</f>
        <v>2.8</v>
      </c>
    </row>
    <row r="164127" spans="3:3" x14ac:dyDescent="0.15">
      <c r="C164127" s="41">
        <f>IFERROR(1/(IF(C164074="Replace",0,C164117)+IF(ISNUMBER(C164062),C164062,0)),0)</f>
        <v>3</v>
      </c>
    </row>
    <row r="164128" spans="3:3" x14ac:dyDescent="0.15">
      <c r="C164128" s="42">
        <f t="shared" ref="C164128:C164134" si="77">IF(C163977&gt;0,(1-C164075)*1/(1/C163977+C163996),0)+C164075*C164118</f>
        <v>0.6</v>
      </c>
    </row>
    <row r="164129" spans="3:3" x14ac:dyDescent="0.15">
      <c r="C164129" s="42">
        <f t="shared" si="77"/>
        <v>0.50847457627118642</v>
      </c>
    </row>
    <row r="164130" spans="3:3" x14ac:dyDescent="0.15">
      <c r="C164130" s="42">
        <f t="shared" si="77"/>
        <v>1.2</v>
      </c>
    </row>
    <row r="164131" spans="3:3" x14ac:dyDescent="0.15">
      <c r="C164131" s="42">
        <f t="shared" si="77"/>
        <v>1.2</v>
      </c>
    </row>
    <row r="164132" spans="3:3" x14ac:dyDescent="0.15">
      <c r="C164132" s="42">
        <f t="shared" si="77"/>
        <v>1.2</v>
      </c>
    </row>
    <row r="164133" spans="3:3" x14ac:dyDescent="0.15">
      <c r="C164133" s="42">
        <f t="shared" si="77"/>
        <v>1.0810810810810809</v>
      </c>
    </row>
    <row r="164134" spans="3:3" x14ac:dyDescent="0.15">
      <c r="C164134" s="42">
        <f t="shared" si="77"/>
        <v>1.6</v>
      </c>
    </row>
    <row r="164135" spans="3:3" x14ac:dyDescent="0.15">
      <c r="C164135" s="43">
        <f>(1-C164082)*C163984+C164082*C164125</f>
        <v>2.8</v>
      </c>
    </row>
    <row r="164136" spans="3:3" x14ac:dyDescent="0.15">
      <c r="C164136" s="43">
        <f>(1-C164083)*C163985+C164083*C164126</f>
        <v>2.8</v>
      </c>
    </row>
    <row r="164137" spans="3:3" x14ac:dyDescent="0.15">
      <c r="C164137" s="43">
        <f>(1-C164084)*C163986+C164084*C164127</f>
        <v>3</v>
      </c>
    </row>
    <row r="164138" spans="3:3" x14ac:dyDescent="0.15">
      <c r="C164138" s="39">
        <f>IFERROR((IF(C164053&gt;0,C164075*C163939,0)+IF(C164054&gt;0,C164076*C163940,0)+IF(C164055&gt;0,C164077*C163941,0)+IF(C164056&gt;0,C164078*C163942,0)+IF(C164057&gt;0,C164079*C163943,0)+IF(C164058&gt;0,C164080*C163944,0)+IF(C164059&gt;0,C164081*C163945,0)+IF(C164060&gt;0,C164082*C163946,0)+IF(C164061&gt;0,C164083*C163947,0)+IF(C164062&gt;0,C164084*C163948,0))/SUM(C163939:C163948),0)</f>
        <v>0</v>
      </c>
    </row>
    <row r="164139" spans="3:3" x14ac:dyDescent="0.15">
      <c r="C164139" s="30" t="str">
        <f>IF(OR(C163955="",C163954=C163955),C163954,IF(C163849="Variation",C163955,IF(C164138=0,C163954,IF(C164138=1,C163955,C163954&amp;"("&amp;TEXT(1-C164138,"##0%")&amp;")."&amp;C163955&amp;"("&amp;TEXT(C164138,"##0%")&amp;")"))))</f>
        <v>Medium</v>
      </c>
    </row>
    <row r="164140" spans="3:3" x14ac:dyDescent="0.15">
      <c r="C164140" s="39">
        <f>IFERROR(IF(C163955&lt;&gt;"",IF(C163849="Variation",C163975,(1-C164138)*C163974+C164138*C163975),C163974),0)</f>
        <v>0.1</v>
      </c>
    </row>
    <row r="164141" spans="3:3" x14ac:dyDescent="0.15">
      <c r="C164141" s="39">
        <f t="shared" ref="C164141:C164147" si="78">IF(ISERROR(C164128*C163939*C164003),0,C164128*C163939*C164003)</f>
        <v>0</v>
      </c>
    </row>
    <row r="164142" spans="3:3" x14ac:dyDescent="0.15">
      <c r="C164142" s="39">
        <f t="shared" si="78"/>
        <v>23.491525423728813</v>
      </c>
    </row>
    <row r="164143" spans="3:3" x14ac:dyDescent="0.15">
      <c r="C164143" s="39">
        <f t="shared" si="78"/>
        <v>48.503999999999998</v>
      </c>
    </row>
    <row r="164144" spans="3:3" x14ac:dyDescent="0.15">
      <c r="C164144" s="39">
        <f t="shared" si="78"/>
        <v>0</v>
      </c>
    </row>
    <row r="164145" spans="3:3" x14ac:dyDescent="0.15">
      <c r="C164145" s="39">
        <f t="shared" si="78"/>
        <v>0</v>
      </c>
    </row>
    <row r="164146" spans="3:3" x14ac:dyDescent="0.15">
      <c r="C164146" s="39">
        <f t="shared" si="78"/>
        <v>24.972972972972972</v>
      </c>
    </row>
    <row r="164147" spans="3:3" x14ac:dyDescent="0.15">
      <c r="C164147" s="39">
        <f t="shared" si="78"/>
        <v>0</v>
      </c>
    </row>
    <row r="164148" spans="3:3" x14ac:dyDescent="0.15">
      <c r="C164148" s="40">
        <f>IF(ISERROR(C164135*C163946*1),0,C164135*C163946*1)</f>
        <v>37.855999999999995</v>
      </c>
    </row>
    <row r="164149" spans="3:3" x14ac:dyDescent="0.15">
      <c r="C164149" s="40">
        <f>IF(ISERROR(C164136*C163947*1),0,C164136*C163947*1)</f>
        <v>0</v>
      </c>
    </row>
    <row r="164150" spans="3:3" x14ac:dyDescent="0.15">
      <c r="C164150" s="40">
        <f>IF(ISERROR(C164137*C163948*1),0,C164137*C163948*1)</f>
        <v>6</v>
      </c>
    </row>
    <row r="164151" spans="3:3" x14ac:dyDescent="0.15">
      <c r="C164151" s="39">
        <f>SUM(C163939:C163948)*C164140</f>
        <v>14.834000000000001</v>
      </c>
    </row>
    <row r="164152" spans="3:3" x14ac:dyDescent="0.15">
      <c r="C164152" s="39">
        <f>IFERROR(SUM(C164141:C164151)/C163868,0)</f>
        <v>1.3262204856155895</v>
      </c>
    </row>
    <row r="164153" spans="3:3" x14ac:dyDescent="0.15">
      <c r="C164153" s="39">
        <f>0.34*(C164099+C163976)*C164100</f>
        <v>0.51000000000000012</v>
      </c>
    </row>
    <row r="164154" spans="3:3" x14ac:dyDescent="0.15">
      <c r="C164154" s="44">
        <f>(C164096-C164089)*C164087</f>
        <v>3326.4</v>
      </c>
    </row>
    <row r="164155" spans="3:3" x14ac:dyDescent="0.15">
      <c r="C164155" s="39">
        <f>IF(C164152&lt;=1,C164097+(1-C164152)/0.5*(1-C164097),IF(C164152&gt;=4,C164098,C164097+(C164152-1)*(C164098-C164097)/(4-1)))</f>
        <v>0.88912598381281371</v>
      </c>
    </row>
    <row r="164156" spans="3:3" x14ac:dyDescent="0.15">
      <c r="C164156" s="44">
        <f>C164152*0.024*C164154*C164155</f>
        <v>94.13795245360761</v>
      </c>
    </row>
    <row r="164157" spans="3:3" x14ac:dyDescent="0.15">
      <c r="C164157" s="44">
        <f>C164153*0.024*C164154*C164155</f>
        <v>36.200885352072518</v>
      </c>
    </row>
    <row r="164158" spans="3:3" x14ac:dyDescent="0.15">
      <c r="C164158" s="44">
        <f>C164156+C164157</f>
        <v>130.33883780568013</v>
      </c>
    </row>
    <row r="164159" spans="3:3" x14ac:dyDescent="0.15">
      <c r="C164159" s="39">
        <f>IFERROR((IF(LEN(C164017)&gt;1,IF(ISERROR(C164063),0,C164063),IF(ISERROR(C163987),0,C163987))*C163946+IF(LEN(C164018)&gt;1,IF(ISERROR(C164064),0,C164064),IF(ISERROR(C163988),0,C163988))*C163947)/(C163946+C163947),0)</f>
        <v>0.75000000000000011</v>
      </c>
    </row>
    <row r="164160" spans="3:3" x14ac:dyDescent="0.15">
      <c r="C164160" s="45">
        <f>C163949*C164090*C164103*(1-C164105)*C164106*C164159</f>
        <v>0</v>
      </c>
    </row>
    <row r="164161" spans="3:3" x14ac:dyDescent="0.15">
      <c r="C164161" s="44">
        <f>C163950*C164091*C$164104*(1-C$164105)*C$164106*C$164159</f>
        <v>0</v>
      </c>
    </row>
    <row r="164162" spans="3:3" x14ac:dyDescent="0.15">
      <c r="C164162" s="44">
        <f>C163951*C164092*C$164104*(1-C$164105)*C$164106*C$164159</f>
        <v>908.11287000000016</v>
      </c>
    </row>
    <row r="164163" spans="3:3" x14ac:dyDescent="0.15">
      <c r="C164163" s="44">
        <f>C163952*C164093*C$164104*(1-C$164105)*C$164106*C$164159</f>
        <v>0</v>
      </c>
    </row>
    <row r="164164" spans="3:3" x14ac:dyDescent="0.15">
      <c r="C164164" s="44">
        <f>C163953*C164094*C$164104*(1-C$164105)*C$164106*C$164159</f>
        <v>187.95199499999998</v>
      </c>
    </row>
    <row r="164165" spans="3:3" x14ac:dyDescent="0.15">
      <c r="C164165" s="44">
        <f>IFERROR(SUM(C164160:C164164)/C163868,0)</f>
        <v>9.3385436227315317</v>
      </c>
    </row>
    <row r="164166" spans="3:3" x14ac:dyDescent="0.15">
      <c r="C164166" s="44">
        <f>C164101*0.024*C164087</f>
        <v>15.552000000000001</v>
      </c>
    </row>
    <row r="164167" spans="3:3" x14ac:dyDescent="0.15">
      <c r="C164167" s="44">
        <f>C164107/(C164152+C164153)</f>
        <v>24.506860887631277</v>
      </c>
    </row>
    <row r="164168" spans="3:3" x14ac:dyDescent="0.15">
      <c r="C164168" s="39">
        <f>0.8+C164167/30</f>
        <v>1.6168953629210425</v>
      </c>
    </row>
    <row r="164169" spans="3:3" x14ac:dyDescent="0.15">
      <c r="C164169" s="42">
        <f>IFERROR((C164165+C164166)/C164158,0)</f>
        <v>0.19096797272230098</v>
      </c>
    </row>
    <row r="164170" spans="3:3" x14ac:dyDescent="0.15">
      <c r="C164170" s="39">
        <f>(1-C164169^C164168)/(1-C164169^(C164168+1))</f>
        <v>0.94362386271828624</v>
      </c>
    </row>
    <row r="164171" spans="3:3" x14ac:dyDescent="0.15">
      <c r="C164171" s="46">
        <f>C164158-C164170*(C164165+C164166)</f>
        <v>106.8515268872402</v>
      </c>
    </row>
    <row r="164173" spans="3:3" x14ac:dyDescent="0.15">
      <c r="C164173" s="48">
        <v>106.8515268872402</v>
      </c>
    </row>
    <row r="180225" spans="3:3" x14ac:dyDescent="0.15">
      <c r="C180225" s="24" t="s">
        <v>370</v>
      </c>
    </row>
    <row r="180226" spans="3:3" x14ac:dyDescent="0.15">
      <c r="C180226" s="25">
        <v>0</v>
      </c>
    </row>
    <row r="180227" spans="3:3" x14ac:dyDescent="0.15">
      <c r="C180227" s="25">
        <v>0</v>
      </c>
    </row>
    <row r="180228" spans="3:3" x14ac:dyDescent="0.15">
      <c r="C180228" s="26">
        <v>40428</v>
      </c>
    </row>
    <row r="180229" spans="3:3" x14ac:dyDescent="0.15">
      <c r="C180229" s="26">
        <v>0</v>
      </c>
    </row>
    <row r="180230" spans="3:3" x14ac:dyDescent="0.15">
      <c r="C180230" s="25" t="s">
        <v>152</v>
      </c>
    </row>
    <row r="180231" spans="3:3" x14ac:dyDescent="0.15">
      <c r="C180231" s="25" t="s">
        <v>15</v>
      </c>
    </row>
    <row r="180232" spans="3:3" x14ac:dyDescent="0.15">
      <c r="C180232" s="25">
        <v>1</v>
      </c>
    </row>
    <row r="180233" spans="3:3" x14ac:dyDescent="0.15">
      <c r="C180233" s="25" t="s">
        <v>208</v>
      </c>
    </row>
    <row r="180234" spans="3:3" x14ac:dyDescent="0.15">
      <c r="C180234" s="25" t="s">
        <v>371</v>
      </c>
    </row>
    <row r="180235" spans="3:3" x14ac:dyDescent="0.15">
      <c r="C180235" s="25">
        <v>0</v>
      </c>
    </row>
    <row r="180236" spans="3:3" x14ac:dyDescent="0.15">
      <c r="C180236" s="25">
        <v>0</v>
      </c>
    </row>
    <row r="180237" spans="3:3" x14ac:dyDescent="0.15">
      <c r="C180237" s="25" t="s">
        <v>372</v>
      </c>
    </row>
    <row r="180238" spans="3:3" x14ac:dyDescent="0.15">
      <c r="C180238" s="25" t="s">
        <v>360</v>
      </c>
    </row>
    <row r="180239" spans="3:3" x14ac:dyDescent="0.15">
      <c r="C180239" s="25" t="s">
        <v>373</v>
      </c>
    </row>
    <row r="180240" spans="3:3" x14ac:dyDescent="0.15">
      <c r="C180240" s="25" t="s">
        <v>105</v>
      </c>
    </row>
    <row r="180241" spans="3:3" x14ac:dyDescent="0.15">
      <c r="C180241" s="25">
        <v>1958</v>
      </c>
    </row>
    <row r="180242" spans="3:3" x14ac:dyDescent="0.15">
      <c r="C180242" s="25">
        <v>1968</v>
      </c>
    </row>
    <row r="180243" spans="3:3" x14ac:dyDescent="0.15">
      <c r="C180243" s="25" t="s">
        <v>289</v>
      </c>
    </row>
    <row r="180244" spans="3:3" x14ac:dyDescent="0.15">
      <c r="C180244" s="24">
        <v>374.2</v>
      </c>
    </row>
    <row r="180245" spans="3:3" x14ac:dyDescent="0.15">
      <c r="C180245" s="24">
        <v>119.744</v>
      </c>
    </row>
    <row r="180246" spans="3:3" x14ac:dyDescent="0.15">
      <c r="C180246" s="24">
        <v>0</v>
      </c>
    </row>
    <row r="180247" spans="3:3" x14ac:dyDescent="0.15">
      <c r="C180247" s="24">
        <v>0</v>
      </c>
    </row>
    <row r="180248" spans="3:3" x14ac:dyDescent="0.15">
      <c r="C180248" s="24">
        <v>0</v>
      </c>
    </row>
    <row r="180249" spans="3:3" x14ac:dyDescent="0.15">
      <c r="C180249" s="24">
        <v>106.7</v>
      </c>
    </row>
    <row r="180250" spans="3:3" x14ac:dyDescent="0.15">
      <c r="C180250" s="27">
        <f>IF(C180247&gt;0,C180247,IF(C180246&gt;0,0.85*C180246,IF(C180249&gt;0,1.1*C180249,IF(C180248&gt;0,1.4*C180248,0.85/3*C180244))))</f>
        <v>117.37000000000002</v>
      </c>
    </row>
    <row r="180251" spans="3:3" x14ac:dyDescent="0.15">
      <c r="C180251" s="24">
        <v>0</v>
      </c>
    </row>
    <row r="180252" spans="3:3" x14ac:dyDescent="0.15">
      <c r="C180252" s="27">
        <f>IF(C180251&gt;0,C180251,C180250)</f>
        <v>117.37000000000002</v>
      </c>
    </row>
    <row r="180253" spans="3:3" x14ac:dyDescent="0.15">
      <c r="C180253" s="24">
        <v>1</v>
      </c>
    </row>
    <row r="180254" spans="3:3" x14ac:dyDescent="0.15">
      <c r="C180254" s="24">
        <v>2</v>
      </c>
    </row>
    <row r="180255" spans="3:3" x14ac:dyDescent="0.15">
      <c r="C180255" s="28" t="s">
        <v>374</v>
      </c>
    </row>
    <row r="180256" spans="3:3" x14ac:dyDescent="0.15">
      <c r="C180256" s="28" t="s">
        <v>375</v>
      </c>
    </row>
    <row r="180257" spans="3:3" x14ac:dyDescent="0.15">
      <c r="C180257" s="28" t="s">
        <v>2</v>
      </c>
    </row>
    <row r="180258" spans="3:3" x14ac:dyDescent="0.15">
      <c r="C180258" s="28" t="s">
        <v>376</v>
      </c>
    </row>
    <row r="180259" spans="3:3" x14ac:dyDescent="0.15">
      <c r="C180259" s="24">
        <v>0</v>
      </c>
    </row>
    <row r="180260" spans="3:3" x14ac:dyDescent="0.15">
      <c r="C180260" s="24">
        <v>0</v>
      </c>
    </row>
    <row r="180261" spans="3:3" x14ac:dyDescent="0.15">
      <c r="C180261" s="24">
        <v>0</v>
      </c>
    </row>
    <row r="180262" spans="3:3" x14ac:dyDescent="0.15">
      <c r="C180262" s="24">
        <v>0</v>
      </c>
    </row>
    <row r="180263" spans="3:3" x14ac:dyDescent="0.15">
      <c r="C180263" s="24">
        <v>0</v>
      </c>
    </row>
    <row r="180264" spans="3:3" x14ac:dyDescent="0.15">
      <c r="C180264" s="24">
        <v>0</v>
      </c>
    </row>
    <row r="180265" spans="3:3" x14ac:dyDescent="0.15">
      <c r="C180265" s="28">
        <v>0</v>
      </c>
    </row>
    <row r="180266" spans="3:3" x14ac:dyDescent="0.15">
      <c r="C180266" s="28">
        <v>0</v>
      </c>
    </row>
    <row r="180267" spans="3:3" x14ac:dyDescent="0.15">
      <c r="C180267" s="24">
        <v>0</v>
      </c>
    </row>
    <row r="180268" spans="3:3" x14ac:dyDescent="0.15">
      <c r="C180268" s="24">
        <v>0</v>
      </c>
    </row>
    <row r="180269" spans="3:3" x14ac:dyDescent="0.15">
      <c r="C180269" s="24">
        <v>46.2</v>
      </c>
    </row>
    <row r="180270" spans="3:3" x14ac:dyDescent="0.15">
      <c r="C180270" s="24">
        <v>40.42</v>
      </c>
    </row>
    <row r="180271" spans="3:3" x14ac:dyDescent="0.15">
      <c r="C180271" s="24">
        <v>0</v>
      </c>
    </row>
    <row r="180272" spans="3:3" x14ac:dyDescent="0.15">
      <c r="C180272" s="24">
        <v>0</v>
      </c>
    </row>
    <row r="180273" spans="3:3" x14ac:dyDescent="0.15">
      <c r="C180273" s="24">
        <v>46.2</v>
      </c>
    </row>
    <row r="180274" spans="3:3" x14ac:dyDescent="0.15">
      <c r="C180274" s="24">
        <v>0</v>
      </c>
    </row>
    <row r="180275" spans="3:3" x14ac:dyDescent="0.15">
      <c r="C180275" s="24">
        <v>13.52</v>
      </c>
    </row>
    <row r="180276" spans="3:3" x14ac:dyDescent="0.15">
      <c r="C180276" s="24">
        <v>0</v>
      </c>
    </row>
    <row r="180277" spans="3:3" x14ac:dyDescent="0.15">
      <c r="C180277" s="24">
        <v>2</v>
      </c>
    </row>
    <row r="180278" spans="3:3" x14ac:dyDescent="0.15">
      <c r="C180278" s="24">
        <v>0</v>
      </c>
    </row>
    <row r="180279" spans="3:3" x14ac:dyDescent="0.15">
      <c r="C180279" s="24">
        <v>0</v>
      </c>
    </row>
    <row r="180280" spans="3:3" x14ac:dyDescent="0.15">
      <c r="C180280" s="24">
        <v>8.1300000000000008</v>
      </c>
    </row>
    <row r="180281" spans="3:3" x14ac:dyDescent="0.15">
      <c r="C180281" s="24">
        <v>0</v>
      </c>
    </row>
    <row r="180282" spans="3:3" x14ac:dyDescent="0.15">
      <c r="C180282" s="24">
        <v>5.39</v>
      </c>
    </row>
    <row r="180283" spans="3:3" x14ac:dyDescent="0.15">
      <c r="C180283" s="28" t="s">
        <v>295</v>
      </c>
    </row>
    <row r="180284" spans="3:3" x14ac:dyDescent="0.15">
      <c r="C180284" s="29">
        <f>IF(OR(C$180256="C",C$180256="PI",C$180256="NI"),1.6,IF(C$180256="P",0.8,IF(C$180256="-",1.2,0)))</f>
        <v>1.2</v>
      </c>
    </row>
    <row r="180285" spans="3:3" x14ac:dyDescent="0.15">
      <c r="C180285" s="29">
        <f>IF(OR(C$180256="C",C$180256="PI",C$180256="NI"),15,IF(C$180256="P",7,IF(C$180256="-",5,0)))</f>
        <v>5</v>
      </c>
    </row>
    <row r="180286" spans="3:3" x14ac:dyDescent="0.15">
      <c r="C180286" s="29">
        <f>IF(OR(C$180256="C",C$180256="PI",C$180256="NI"),0,IF(C$180256="P",0.6,IF(C$180256="-",0,1.2)))</f>
        <v>0</v>
      </c>
    </row>
    <row r="180287" spans="3:3" x14ac:dyDescent="0.15">
      <c r="C180287" s="29">
        <f>IF(OR(C$180256="C",C$180256="PI",C$180256="NI"),0,IF(C$180256="P",3,IF(C$180256="-",0,5)))</f>
        <v>0</v>
      </c>
    </row>
    <row r="180288" spans="3:3" x14ac:dyDescent="0.15">
      <c r="C180288" s="29">
        <f>IF(LEFT(C$180256,1)="C",1,IF(LEFT(C$180256,1)="P",0.5,0))</f>
        <v>0</v>
      </c>
    </row>
    <row r="180289" spans="3:3" x14ac:dyDescent="0.15">
      <c r="C180289" s="29">
        <f>IF(LEFT(C$180257,1)="C",1,IF(LEFT(C$180257,1)="P",0.5,0))</f>
        <v>0</v>
      </c>
    </row>
    <row r="180290" spans="3:3" x14ac:dyDescent="0.15">
      <c r="C180290" s="29">
        <f>0.7*C180288+C180254+C180289</f>
        <v>2</v>
      </c>
    </row>
    <row r="180291" spans="3:3" x14ac:dyDescent="0.15">
      <c r="C180291" s="27">
        <f>IFERROR(C180252/C180290,0)</f>
        <v>58.685000000000009</v>
      </c>
    </row>
    <row r="180292" spans="3:3" x14ac:dyDescent="0.15">
      <c r="C180292" s="29">
        <f>IF(RIGHT(C$180256,1)="I",1,C180288)*0.7+C180254+IF(RIGHT(C$180257,1)="I",1,C180289)</f>
        <v>2</v>
      </c>
    </row>
    <row r="180293" spans="3:3" x14ac:dyDescent="0.15">
      <c r="C180293" s="27">
        <f>IF(ISNUMBER(#REF!),#REF!/2.5,1)</f>
        <v>1</v>
      </c>
    </row>
    <row r="180294" spans="3:3" x14ac:dyDescent="0.15">
      <c r="C180294" s="27">
        <f>IF(C180266="Simple",0.9,IF(C180266="Complex",1.3,1))</f>
        <v>1</v>
      </c>
    </row>
    <row r="180295" spans="3:3" x14ac:dyDescent="0.15">
      <c r="C180295" s="27">
        <f>IF(C180265="Simple",0.9,IF(C180265="Complex",1.2,1))</f>
        <v>1</v>
      </c>
    </row>
    <row r="180296" spans="3:3" x14ac:dyDescent="0.15">
      <c r="C180296" s="27">
        <f>C180293*C180295*(0.7*C180291+IF(C180258="B_N2",5,IF(C180258="B_N1",25,50)))</f>
        <v>46.079500000000003</v>
      </c>
    </row>
    <row r="180297" spans="3:3" x14ac:dyDescent="0.15">
      <c r="C180297" s="27">
        <f>ROUND(3/0.85,1)*C180293*C180252</f>
        <v>410.79500000000007</v>
      </c>
    </row>
    <row r="180298" spans="3:3" x14ac:dyDescent="0.15">
      <c r="C180298" s="27">
        <f>C$180294*(C$180284*C$180291+C$180285)</f>
        <v>75.422000000000011</v>
      </c>
    </row>
    <row r="180299" spans="3:3" x14ac:dyDescent="0.15">
      <c r="C180299" s="27">
        <f>(C$180286*C$180291+C$180287)</f>
        <v>0</v>
      </c>
    </row>
    <row r="180300" spans="3:3" x14ac:dyDescent="0.15">
      <c r="C180300" s="27">
        <f>C180292*C180296-C180301-C180305-C180306</f>
        <v>71.03240000000001</v>
      </c>
    </row>
    <row r="180301" spans="3:3" x14ac:dyDescent="0.15">
      <c r="C180301" s="27">
        <f>0.5*IF(RIGHT(C180257,1)="I",1,C180289)*C180296</f>
        <v>0</v>
      </c>
    </row>
    <row r="180302" spans="3:3" x14ac:dyDescent="0.15">
      <c r="C180302" s="30" t="str">
        <f>IF(C$180257="P","Unh","Soil")</f>
        <v>Soil</v>
      </c>
    </row>
    <row r="180303" spans="3:3" x14ac:dyDescent="0.15">
      <c r="C180303" s="27">
        <f>1.2*C180291+5</f>
        <v>75.422000000000011</v>
      </c>
    </row>
    <row r="180304" spans="3:3" x14ac:dyDescent="0.15">
      <c r="C180304" s="30" t="str">
        <f>IF(C$180257="-","Soil","Cellar")</f>
        <v>Cellar</v>
      </c>
    </row>
    <row r="180305" spans="3:3" x14ac:dyDescent="0.15">
      <c r="C180305" s="27">
        <f>(0.18*C$180252)-C180306</f>
        <v>18.452900000000003</v>
      </c>
    </row>
    <row r="180306" spans="3:3" x14ac:dyDescent="0.15">
      <c r="C180306" s="27">
        <f>0.01*C$180252+1.5</f>
        <v>2.6737000000000002</v>
      </c>
    </row>
    <row r="180307" spans="3:3" x14ac:dyDescent="0.15">
      <c r="C180307" s="27">
        <f>SUM(C180298:C180306)</f>
        <v>243.00300000000004</v>
      </c>
    </row>
    <row r="180308" spans="3:3" x14ac:dyDescent="0.15">
      <c r="C180308" s="27">
        <f>SUM(C180268:C180277)</f>
        <v>148.34</v>
      </c>
    </row>
    <row r="180309" spans="3:3" x14ac:dyDescent="0.15">
      <c r="C180309" s="30">
        <f>IFERROR(C180308/C180307,0)</f>
        <v>0.61044513853738425</v>
      </c>
    </row>
    <row r="180310" spans="3:3" x14ac:dyDescent="0.15">
      <c r="C180310" s="31">
        <v>0.8</v>
      </c>
    </row>
    <row r="180311" spans="3:3" x14ac:dyDescent="0.15">
      <c r="C180311" s="31">
        <v>1.25</v>
      </c>
    </row>
    <row r="180312" spans="3:3" x14ac:dyDescent="0.15">
      <c r="C180312" s="32">
        <f>IF(AND(C180309&gt;=C180310,C180309&lt;=C180311),1,0)</f>
        <v>0</v>
      </c>
    </row>
    <row r="180313" spans="3:3" x14ac:dyDescent="0.15">
      <c r="C180313" s="30">
        <f>IFERROR((C180273+C180274)/(C180303),0)</f>
        <v>0.61255336639176894</v>
      </c>
    </row>
    <row r="180314" spans="3:3" x14ac:dyDescent="0.15">
      <c r="C180314" s="31">
        <v>0.9</v>
      </c>
    </row>
    <row r="180315" spans="3:3" x14ac:dyDescent="0.15">
      <c r="C180315" s="31">
        <v>1.3</v>
      </c>
    </row>
    <row r="180316" spans="3:3" x14ac:dyDescent="0.15">
      <c r="C180316" s="32">
        <f>IF(AND(C180313&gt;=C180314,C180313&lt;=C180315),1,0)</f>
        <v>0</v>
      </c>
    </row>
    <row r="180317" spans="3:3" x14ac:dyDescent="0.15">
      <c r="C180317" s="33">
        <f>IF(C180288+C180289=0,1,0)</f>
        <v>1</v>
      </c>
    </row>
    <row r="180318" spans="3:3" x14ac:dyDescent="0.15">
      <c r="C180318" s="30">
        <f>IFERROR((C180275+C180276+C180277)/(C180305+C180306),0)</f>
        <v>0.73461891643709809</v>
      </c>
    </row>
    <row r="180319" spans="3:3" x14ac:dyDescent="0.15">
      <c r="C180319" s="31">
        <v>0.67</v>
      </c>
    </row>
    <row r="180320" spans="3:3" x14ac:dyDescent="0.15">
      <c r="C180320" s="31">
        <v>1.5</v>
      </c>
    </row>
    <row r="180321" spans="3:3" x14ac:dyDescent="0.15">
      <c r="C180321" s="34">
        <f>IF(AND(C180318&gt;=C180319,C180318&lt;=C180320),1,0)</f>
        <v>1</v>
      </c>
    </row>
    <row r="180322" spans="3:3" x14ac:dyDescent="0.15">
      <c r="C180322" s="34">
        <f>C180312*IF(C180317=1,C180316,1)*C180321</f>
        <v>0</v>
      </c>
    </row>
    <row r="180323" spans="3:3" x14ac:dyDescent="0.15">
      <c r="C180323" s="27">
        <f>IF(C$180283="Estimation",C180298,C180268)</f>
        <v>0</v>
      </c>
    </row>
    <row r="180324" spans="3:3" x14ac:dyDescent="0.15">
      <c r="C180324" s="27">
        <f>IF(C$180283="Estimation",C180299,C180269)</f>
        <v>46.2</v>
      </c>
    </row>
    <row r="180325" spans="3:3" x14ac:dyDescent="0.15">
      <c r="C180325" s="27">
        <f>IF(C$180283="Estimation",C180300,C180270)</f>
        <v>40.42</v>
      </c>
    </row>
    <row r="180326" spans="3:3" x14ac:dyDescent="0.15">
      <c r="C180326" s="27">
        <f>IF(C$180283="Estimation",IF(C180302="Soil",0,C180301),C180271)</f>
        <v>0</v>
      </c>
    </row>
    <row r="180327" spans="3:3" x14ac:dyDescent="0.15">
      <c r="C180327" s="27">
        <f>IF(C$180283="Estimation",C180301-C180326,C180272)</f>
        <v>0</v>
      </c>
    </row>
    <row r="180328" spans="3:3" x14ac:dyDescent="0.15">
      <c r="C180328" s="27">
        <f>IF(C$180283="Estimation",IF(C180304="Soil",0,C180303),C180273)</f>
        <v>46.2</v>
      </c>
    </row>
    <row r="180329" spans="3:3" x14ac:dyDescent="0.15">
      <c r="C180329" s="27">
        <f>IF(C$180283="Estimation",C180303-C180328,C180274)</f>
        <v>0</v>
      </c>
    </row>
    <row r="180330" spans="3:3" x14ac:dyDescent="0.15">
      <c r="C180330" s="27">
        <f>IF(C$180283="Estimation",C180305,C180275)</f>
        <v>13.52</v>
      </c>
    </row>
    <row r="180331" spans="3:3" x14ac:dyDescent="0.15">
      <c r="C180331" s="27">
        <f>IF(C$180283="Estimation",0,C180276)</f>
        <v>0</v>
      </c>
    </row>
    <row r="180332" spans="3:3" x14ac:dyDescent="0.15">
      <c r="C180332" s="27">
        <f>IF(C$180283="Estimation",C180306,C180277)</f>
        <v>2</v>
      </c>
    </row>
    <row r="180333" spans="3:3" x14ac:dyDescent="0.15">
      <c r="C180333" s="35">
        <f>IF(C$180283="Estimation",0,C180278)</f>
        <v>0</v>
      </c>
    </row>
    <row r="180334" spans="3:3" x14ac:dyDescent="0.15">
      <c r="C180334" s="35">
        <f>IF(C$180283="Estimation",0.5*SUM(C$180330:C$180331),C180279)</f>
        <v>0</v>
      </c>
    </row>
    <row r="180335" spans="3:3" x14ac:dyDescent="0.15">
      <c r="C180335" s="35">
        <f>IF(C$180283="Estimation",0,C180280)</f>
        <v>8.1300000000000008</v>
      </c>
    </row>
    <row r="180336" spans="3:3" x14ac:dyDescent="0.15">
      <c r="C180336" s="35">
        <f>IF(C$180283="Estimation",0.5*SUM(C$180330:C$180331),C180281)</f>
        <v>0</v>
      </c>
    </row>
    <row r="180337" spans="3:3" x14ac:dyDescent="0.15">
      <c r="C180337" s="35">
        <f>IF(C$180283="Estimation",0,C180282)</f>
        <v>5.39</v>
      </c>
    </row>
    <row r="180338" spans="3:3" x14ac:dyDescent="0.15">
      <c r="C180338" s="25" t="s">
        <v>288</v>
      </c>
    </row>
    <row r="180339" spans="3:3" x14ac:dyDescent="0.15">
      <c r="C180339" s="25">
        <v>0</v>
      </c>
    </row>
    <row r="180340" spans="3:3" x14ac:dyDescent="0.15">
      <c r="C180340" s="25" t="s">
        <v>288</v>
      </c>
    </row>
    <row r="180341" spans="3:3" x14ac:dyDescent="0.15">
      <c r="C180341" s="25" t="s">
        <v>377</v>
      </c>
    </row>
    <row r="180342" spans="3:3" x14ac:dyDescent="0.15">
      <c r="C180342" s="25" t="s">
        <v>300</v>
      </c>
    </row>
    <row r="180343" spans="3:3" x14ac:dyDescent="0.15">
      <c r="C180343" s="25" t="s">
        <v>302</v>
      </c>
    </row>
    <row r="180344" spans="3:3" x14ac:dyDescent="0.15">
      <c r="C180344" s="25" t="s">
        <v>302</v>
      </c>
    </row>
    <row r="180345" spans="3:3" x14ac:dyDescent="0.15">
      <c r="C180345" s="25" t="s">
        <v>302</v>
      </c>
    </row>
    <row r="180346" spans="3:3" x14ac:dyDescent="0.15">
      <c r="C180346" s="25" t="s">
        <v>301</v>
      </c>
    </row>
    <row r="180347" spans="3:3" x14ac:dyDescent="0.15">
      <c r="C180347" s="25" t="s">
        <v>301</v>
      </c>
    </row>
    <row r="180348" spans="3:3" x14ac:dyDescent="0.15">
      <c r="C180348" s="25" t="s">
        <v>292</v>
      </c>
    </row>
    <row r="180349" spans="3:3" x14ac:dyDescent="0.15">
      <c r="C180349" s="25" t="s">
        <v>292</v>
      </c>
    </row>
    <row r="180350" spans="3:3" x14ac:dyDescent="0.15">
      <c r="C180350" s="25" t="s">
        <v>291</v>
      </c>
    </row>
    <row r="180351" spans="3:3" x14ac:dyDescent="0.15">
      <c r="C180351" s="25" t="s">
        <v>298</v>
      </c>
    </row>
    <row r="180352" spans="3:3" x14ac:dyDescent="0.15">
      <c r="C180352" s="25" t="s">
        <v>299</v>
      </c>
    </row>
    <row r="180353" spans="3:3" x14ac:dyDescent="0.15">
      <c r="C180353" s="25" t="s">
        <v>298</v>
      </c>
    </row>
    <row r="180354" spans="3:3" x14ac:dyDescent="0.15">
      <c r="C180354" s="25" t="s">
        <v>297</v>
      </c>
    </row>
    <row r="180355" spans="3:3" x14ac:dyDescent="0.15">
      <c r="C180355" s="25" t="s">
        <v>296</v>
      </c>
    </row>
    <row r="180356" spans="3:3" x14ac:dyDescent="0.15">
      <c r="C180356" s="25" t="s">
        <v>297</v>
      </c>
    </row>
    <row r="180357" spans="3:3" x14ac:dyDescent="0.15">
      <c r="C180357" s="25" t="s">
        <v>296</v>
      </c>
    </row>
    <row r="180358" spans="3:3" x14ac:dyDescent="0.15">
      <c r="C180358" s="24">
        <v>0.1</v>
      </c>
    </row>
    <row r="180359" spans="3:3" x14ac:dyDescent="0.15">
      <c r="C180359" s="24">
        <v>0</v>
      </c>
    </row>
    <row r="180360" spans="3:3" x14ac:dyDescent="0.15">
      <c r="C180360" s="24">
        <v>0.2</v>
      </c>
    </row>
    <row r="180361" spans="3:3" x14ac:dyDescent="0.15">
      <c r="C180361" s="24">
        <v>0.6</v>
      </c>
    </row>
    <row r="180362" spans="3:3" x14ac:dyDescent="0.15">
      <c r="C180362" s="24">
        <v>0.6</v>
      </c>
    </row>
    <row r="180363" spans="3:3" x14ac:dyDescent="0.15">
      <c r="C180363" s="24">
        <v>1.2</v>
      </c>
    </row>
    <row r="180364" spans="3:3" x14ac:dyDescent="0.15">
      <c r="C180364" s="24">
        <v>1.2</v>
      </c>
    </row>
    <row r="180365" spans="3:3" x14ac:dyDescent="0.15">
      <c r="C180365" s="24">
        <v>1.2</v>
      </c>
    </row>
    <row r="180366" spans="3:3" x14ac:dyDescent="0.15">
      <c r="C180366" s="24">
        <v>1.6</v>
      </c>
    </row>
    <row r="180367" spans="3:3" x14ac:dyDescent="0.15">
      <c r="C180367" s="24">
        <v>1.6</v>
      </c>
    </row>
    <row r="180368" spans="3:3" x14ac:dyDescent="0.15">
      <c r="C180368" s="24">
        <v>2.8</v>
      </c>
    </row>
    <row r="180369" spans="3:3" x14ac:dyDescent="0.15">
      <c r="C180369" s="24">
        <v>2.8</v>
      </c>
    </row>
    <row r="180370" spans="3:3" x14ac:dyDescent="0.15">
      <c r="C180370" s="24">
        <v>3</v>
      </c>
    </row>
    <row r="180371" spans="3:3" x14ac:dyDescent="0.15">
      <c r="C180371" s="24">
        <v>0.75</v>
      </c>
    </row>
    <row r="180372" spans="3:3" x14ac:dyDescent="0.15">
      <c r="C180372" s="24">
        <v>0.75</v>
      </c>
    </row>
    <row r="180373" spans="3:3" x14ac:dyDescent="0.15">
      <c r="C180373" s="24">
        <v>0.05</v>
      </c>
    </row>
    <row r="180374" spans="3:3" x14ac:dyDescent="0.15">
      <c r="C180374" s="24">
        <v>0.05</v>
      </c>
    </row>
    <row r="180375" spans="3:3" x14ac:dyDescent="0.15">
      <c r="C180375" s="24">
        <v>0</v>
      </c>
    </row>
    <row r="180376" spans="3:3" x14ac:dyDescent="0.15">
      <c r="C180376" s="24">
        <v>0</v>
      </c>
    </row>
    <row r="180377" spans="3:3" x14ac:dyDescent="0.15">
      <c r="C180377" s="24">
        <v>0</v>
      </c>
    </row>
    <row r="180378" spans="3:3" x14ac:dyDescent="0.15">
      <c r="C180378" s="24">
        <v>0.01</v>
      </c>
    </row>
    <row r="180379" spans="3:3" x14ac:dyDescent="0.15">
      <c r="C180379" s="24">
        <v>0.01</v>
      </c>
    </row>
    <row r="180380" spans="3:3" x14ac:dyDescent="0.15">
      <c r="C180380" s="24">
        <v>0</v>
      </c>
    </row>
    <row r="180381" spans="3:3" x14ac:dyDescent="0.15">
      <c r="C180381" s="24">
        <v>0.3</v>
      </c>
    </row>
    <row r="180382" spans="3:3" x14ac:dyDescent="0.15">
      <c r="C180382" s="24">
        <v>0</v>
      </c>
    </row>
    <row r="180383" spans="3:3" x14ac:dyDescent="0.15">
      <c r="C180383" s="24">
        <v>0</v>
      </c>
    </row>
    <row r="180384" spans="3:3" x14ac:dyDescent="0.15">
      <c r="C180384" s="24">
        <v>0</v>
      </c>
    </row>
    <row r="180385" spans="3:3" x14ac:dyDescent="0.15">
      <c r="C180385" s="24">
        <v>0.3</v>
      </c>
    </row>
    <row r="180386" spans="3:3" x14ac:dyDescent="0.15">
      <c r="C180386" s="24">
        <v>0</v>
      </c>
    </row>
    <row r="180387" spans="3:3" x14ac:dyDescent="0.15">
      <c r="C180387" s="24">
        <v>0</v>
      </c>
    </row>
    <row r="180388" spans="3:3" x14ac:dyDescent="0.15">
      <c r="C180388" s="24">
        <v>1</v>
      </c>
    </row>
    <row r="180389" spans="3:3" x14ac:dyDescent="0.15">
      <c r="C180389" s="24">
        <v>1</v>
      </c>
    </row>
    <row r="180390" spans="3:3" x14ac:dyDescent="0.15">
      <c r="C180390" s="24">
        <v>0</v>
      </c>
    </row>
    <row r="180391" spans="3:3" x14ac:dyDescent="0.15">
      <c r="C180391" s="24">
        <v>0</v>
      </c>
    </row>
    <row r="180392" spans="3:3" x14ac:dyDescent="0.15">
      <c r="C180392" s="24">
        <v>0.5</v>
      </c>
    </row>
    <row r="180393" spans="3:3" x14ac:dyDescent="0.15">
      <c r="C180393" s="24">
        <v>0</v>
      </c>
    </row>
    <row r="180394" spans="3:3" x14ac:dyDescent="0.15">
      <c r="C180394" s="25">
        <v>0</v>
      </c>
    </row>
    <row r="180395" spans="3:3" x14ac:dyDescent="0.15">
      <c r="C180395" s="25">
        <v>0</v>
      </c>
    </row>
    <row r="180396" spans="3:3" x14ac:dyDescent="0.15">
      <c r="C180396" s="25">
        <v>0</v>
      </c>
    </row>
    <row r="180397" spans="3:3" x14ac:dyDescent="0.15">
      <c r="C180397" s="25">
        <v>0</v>
      </c>
    </row>
    <row r="180398" spans="3:3" x14ac:dyDescent="0.15">
      <c r="C180398" s="25">
        <v>0</v>
      </c>
    </row>
    <row r="180399" spans="3:3" x14ac:dyDescent="0.15">
      <c r="C180399" s="25">
        <v>0</v>
      </c>
    </row>
    <row r="180400" spans="3:3" x14ac:dyDescent="0.15">
      <c r="C180400" s="25">
        <v>0</v>
      </c>
    </row>
    <row r="180401" spans="3:3" x14ac:dyDescent="0.15">
      <c r="C180401" s="25">
        <v>0</v>
      </c>
    </row>
    <row r="180402" spans="3:3" x14ac:dyDescent="0.15">
      <c r="C180402" s="25">
        <v>0</v>
      </c>
    </row>
    <row r="180403" spans="3:3" x14ac:dyDescent="0.15">
      <c r="C180403" s="25">
        <v>0</v>
      </c>
    </row>
    <row r="180404" spans="3:3" x14ac:dyDescent="0.15">
      <c r="C180404" s="24">
        <v>0</v>
      </c>
    </row>
    <row r="180405" spans="3:3" x14ac:dyDescent="0.15">
      <c r="C180405" s="24">
        <v>0</v>
      </c>
    </row>
    <row r="180406" spans="3:3" x14ac:dyDescent="0.15">
      <c r="C180406" s="24">
        <v>0</v>
      </c>
    </row>
    <row r="180407" spans="3:3" x14ac:dyDescent="0.15">
      <c r="C180407" s="24">
        <v>0</v>
      </c>
    </row>
    <row r="180408" spans="3:3" x14ac:dyDescent="0.15">
      <c r="C180408" s="24">
        <v>0</v>
      </c>
    </row>
    <row r="180409" spans="3:3" x14ac:dyDescent="0.15">
      <c r="C180409" s="24">
        <v>0</v>
      </c>
    </row>
    <row r="180410" spans="3:3" x14ac:dyDescent="0.15">
      <c r="C180410" s="24">
        <v>0</v>
      </c>
    </row>
    <row r="180411" spans="3:3" x14ac:dyDescent="0.15">
      <c r="C180411" s="24">
        <v>0</v>
      </c>
    </row>
    <row r="180412" spans="3:3" x14ac:dyDescent="0.15">
      <c r="C180412" s="24">
        <v>0</v>
      </c>
    </row>
    <row r="180413" spans="3:3" x14ac:dyDescent="0.15">
      <c r="C180413" s="24">
        <v>0</v>
      </c>
    </row>
    <row r="180414" spans="3:3" x14ac:dyDescent="0.15">
      <c r="C180414" s="24">
        <v>0</v>
      </c>
    </row>
    <row r="180415" spans="3:3" x14ac:dyDescent="0.15">
      <c r="C180415" s="24">
        <v>0</v>
      </c>
    </row>
    <row r="180416" spans="3:3" x14ac:dyDescent="0.15">
      <c r="C180416" s="24">
        <v>0</v>
      </c>
    </row>
    <row r="180417" spans="3:3" x14ac:dyDescent="0.15">
      <c r="C180417" s="24">
        <v>0</v>
      </c>
    </row>
    <row r="180418" spans="3:3" x14ac:dyDescent="0.15">
      <c r="C180418" s="24">
        <v>0</v>
      </c>
    </row>
    <row r="180419" spans="3:3" x14ac:dyDescent="0.15">
      <c r="C180419" s="24">
        <v>0</v>
      </c>
    </row>
    <row r="180420" spans="3:3" x14ac:dyDescent="0.15">
      <c r="C180420" s="24">
        <v>0</v>
      </c>
    </row>
    <row r="180421" spans="3:3" x14ac:dyDescent="0.15">
      <c r="C180421" s="24">
        <v>0</v>
      </c>
    </row>
    <row r="180422" spans="3:3" x14ac:dyDescent="0.15">
      <c r="C180422" s="24">
        <v>0</v>
      </c>
    </row>
    <row r="180423" spans="3:3" x14ac:dyDescent="0.15">
      <c r="C180423" s="24">
        <v>0</v>
      </c>
    </row>
    <row r="180424" spans="3:3" x14ac:dyDescent="0.15">
      <c r="C180424" s="24">
        <v>0</v>
      </c>
    </row>
    <row r="180425" spans="3:3" x14ac:dyDescent="0.15">
      <c r="C180425" s="24">
        <v>0</v>
      </c>
    </row>
    <row r="180426" spans="3:3" x14ac:dyDescent="0.15">
      <c r="C180426" s="24">
        <v>0</v>
      </c>
    </row>
    <row r="180427" spans="3:3" x14ac:dyDescent="0.15">
      <c r="C180427" s="24">
        <v>0</v>
      </c>
    </row>
    <row r="180428" spans="3:3" x14ac:dyDescent="0.15">
      <c r="C180428" s="24">
        <v>0</v>
      </c>
    </row>
    <row r="180429" spans="3:3" x14ac:dyDescent="0.15">
      <c r="C180429" s="24">
        <v>0</v>
      </c>
    </row>
    <row r="180430" spans="3:3" x14ac:dyDescent="0.15">
      <c r="C180430" s="36">
        <f t="shared" ref="C180430:C180436" si="79">IF(C180423&lt;&gt;0,C180423,C180416)</f>
        <v>0</v>
      </c>
    </row>
    <row r="180431" spans="3:3" x14ac:dyDescent="0.15">
      <c r="C180431" s="36">
        <f t="shared" si="79"/>
        <v>0</v>
      </c>
    </row>
    <row r="180432" spans="3:3" x14ac:dyDescent="0.15">
      <c r="C180432" s="36">
        <f t="shared" si="79"/>
        <v>0</v>
      </c>
    </row>
    <row r="180433" spans="3:3" x14ac:dyDescent="0.15">
      <c r="C180433" s="36">
        <f t="shared" si="79"/>
        <v>0</v>
      </c>
    </row>
    <row r="180434" spans="3:3" x14ac:dyDescent="0.15">
      <c r="C180434" s="36">
        <f t="shared" si="79"/>
        <v>0</v>
      </c>
    </row>
    <row r="180435" spans="3:3" x14ac:dyDescent="0.15">
      <c r="C180435" s="36">
        <f t="shared" si="79"/>
        <v>0</v>
      </c>
    </row>
    <row r="180436" spans="3:3" x14ac:dyDescent="0.15">
      <c r="C180436" s="36">
        <f t="shared" si="79"/>
        <v>0</v>
      </c>
    </row>
    <row r="180437" spans="3:3" x14ac:dyDescent="0.15">
      <c r="C180437" s="36">
        <f t="shared" ref="C180437:C180443" si="80">IFERROR(IF(C180416&lt;&gt;0,C180430/C180416,1)*C180404,0)</f>
        <v>0</v>
      </c>
    </row>
    <row r="180438" spans="3:3" x14ac:dyDescent="0.15">
      <c r="C180438" s="36">
        <f t="shared" si="80"/>
        <v>0</v>
      </c>
    </row>
    <row r="180439" spans="3:3" x14ac:dyDescent="0.15">
      <c r="C180439" s="36">
        <f t="shared" si="80"/>
        <v>0</v>
      </c>
    </row>
    <row r="180440" spans="3:3" x14ac:dyDescent="0.15">
      <c r="C180440" s="36">
        <f t="shared" si="80"/>
        <v>0</v>
      </c>
    </row>
    <row r="180441" spans="3:3" x14ac:dyDescent="0.15">
      <c r="C180441" s="36">
        <f t="shared" si="80"/>
        <v>0</v>
      </c>
    </row>
    <row r="180442" spans="3:3" x14ac:dyDescent="0.15">
      <c r="C180442" s="36">
        <f t="shared" si="80"/>
        <v>0</v>
      </c>
    </row>
    <row r="180443" spans="3:3" x14ac:dyDescent="0.15">
      <c r="C180443" s="36">
        <f t="shared" si="80"/>
        <v>0</v>
      </c>
    </row>
    <row r="180444" spans="3:3" x14ac:dyDescent="0.15">
      <c r="C180444" s="37">
        <f>C180411</f>
        <v>0</v>
      </c>
    </row>
    <row r="180445" spans="3:3" x14ac:dyDescent="0.15">
      <c r="C180445" s="37">
        <f>C180412</f>
        <v>0</v>
      </c>
    </row>
    <row r="180446" spans="3:3" x14ac:dyDescent="0.15">
      <c r="C180446" s="37">
        <f>C180413</f>
        <v>0</v>
      </c>
    </row>
    <row r="180447" spans="3:3" x14ac:dyDescent="0.15">
      <c r="C180447" s="37">
        <f>C180414</f>
        <v>0</v>
      </c>
    </row>
    <row r="180448" spans="3:3" x14ac:dyDescent="0.15">
      <c r="C180448" s="37">
        <f>C180415</f>
        <v>0</v>
      </c>
    </row>
    <row r="180449" spans="3:3" x14ac:dyDescent="0.15">
      <c r="C180449" s="28">
        <v>0</v>
      </c>
    </row>
    <row r="180450" spans="3:3" x14ac:dyDescent="0.15">
      <c r="C180450" s="28">
        <v>0</v>
      </c>
    </row>
    <row r="180451" spans="3:3" x14ac:dyDescent="0.15">
      <c r="C180451" s="28">
        <v>0</v>
      </c>
    </row>
    <row r="180452" spans="3:3" x14ac:dyDescent="0.15">
      <c r="C180452" s="28">
        <v>0</v>
      </c>
    </row>
    <row r="180453" spans="3:3" x14ac:dyDescent="0.15">
      <c r="C180453" s="28">
        <v>0</v>
      </c>
    </row>
    <row r="180454" spans="3:3" x14ac:dyDescent="0.15">
      <c r="C180454" s="28">
        <v>0</v>
      </c>
    </row>
    <row r="180455" spans="3:3" x14ac:dyDescent="0.15">
      <c r="C180455" s="28">
        <v>0</v>
      </c>
    </row>
    <row r="180456" spans="3:3" x14ac:dyDescent="0.15">
      <c r="C180456" s="28">
        <v>0</v>
      </c>
    </row>
    <row r="180457" spans="3:3" x14ac:dyDescent="0.15">
      <c r="C180457" s="28">
        <v>0</v>
      </c>
    </row>
    <row r="180458" spans="3:3" x14ac:dyDescent="0.15">
      <c r="C180458" s="28">
        <v>0</v>
      </c>
    </row>
    <row r="180459" spans="3:3" x14ac:dyDescent="0.15">
      <c r="C180459" s="38">
        <v>1</v>
      </c>
    </row>
    <row r="180460" spans="3:3" x14ac:dyDescent="0.15">
      <c r="C180460" s="38">
        <v>1</v>
      </c>
    </row>
    <row r="180461" spans="3:3" x14ac:dyDescent="0.15">
      <c r="C180461" s="38">
        <v>1</v>
      </c>
    </row>
    <row r="180462" spans="3:3" x14ac:dyDescent="0.15">
      <c r="C180462" s="38">
        <v>1</v>
      </c>
    </row>
    <row r="180463" spans="3:3" x14ac:dyDescent="0.15">
      <c r="C180463" s="38">
        <v>1</v>
      </c>
    </row>
    <row r="180464" spans="3:3" x14ac:dyDescent="0.15">
      <c r="C180464" s="38">
        <v>1</v>
      </c>
    </row>
    <row r="180465" spans="3:3" x14ac:dyDescent="0.15">
      <c r="C180465" s="38">
        <v>1</v>
      </c>
    </row>
    <row r="180466" spans="3:3" x14ac:dyDescent="0.15">
      <c r="C180466" s="38">
        <v>1</v>
      </c>
    </row>
    <row r="180467" spans="3:3" x14ac:dyDescent="0.15">
      <c r="C180467" s="38">
        <v>1</v>
      </c>
    </row>
    <row r="180468" spans="3:3" x14ac:dyDescent="0.15">
      <c r="C180468" s="38">
        <v>1</v>
      </c>
    </row>
    <row r="180469" spans="3:3" x14ac:dyDescent="0.15">
      <c r="C180469" s="25" t="s">
        <v>104</v>
      </c>
    </row>
    <row r="180470" spans="3:3" x14ac:dyDescent="0.15">
      <c r="C180470" s="25" t="s">
        <v>294</v>
      </c>
    </row>
    <row r="180471" spans="3:3" x14ac:dyDescent="0.15">
      <c r="C180471" s="24">
        <v>216</v>
      </c>
    </row>
    <row r="180472" spans="3:3" x14ac:dyDescent="0.15">
      <c r="C180472" s="24">
        <v>12</v>
      </c>
    </row>
    <row r="180473" spans="3:3" x14ac:dyDescent="0.15">
      <c r="C180473" s="24">
        <v>4.5999999999999996</v>
      </c>
    </row>
    <row r="180474" spans="3:3" x14ac:dyDescent="0.15">
      <c r="C180474" s="24">
        <v>368</v>
      </c>
    </row>
    <row r="180475" spans="3:3" x14ac:dyDescent="0.15">
      <c r="C180475" s="24">
        <v>260</v>
      </c>
    </row>
    <row r="180476" spans="3:3" x14ac:dyDescent="0.15">
      <c r="C180476" s="24">
        <v>394</v>
      </c>
    </row>
    <row r="180477" spans="3:3" x14ac:dyDescent="0.15">
      <c r="C180477" s="24">
        <v>222</v>
      </c>
    </row>
    <row r="180478" spans="3:3" x14ac:dyDescent="0.15">
      <c r="C180478" s="24">
        <v>123</v>
      </c>
    </row>
    <row r="180479" spans="3:3" x14ac:dyDescent="0.15">
      <c r="C180479" s="25" t="s">
        <v>153</v>
      </c>
    </row>
    <row r="180480" spans="3:3" x14ac:dyDescent="0.15">
      <c r="C180480" s="24">
        <v>20</v>
      </c>
    </row>
    <row r="180481" spans="3:3" x14ac:dyDescent="0.15">
      <c r="C180481" s="24">
        <v>0.9</v>
      </c>
    </row>
    <row r="180482" spans="3:3" x14ac:dyDescent="0.15">
      <c r="C180482" s="24">
        <v>0.8</v>
      </c>
    </row>
    <row r="180483" spans="3:3" x14ac:dyDescent="0.15">
      <c r="C180483" s="24">
        <v>0.4</v>
      </c>
    </row>
    <row r="180484" spans="3:3" x14ac:dyDescent="0.15">
      <c r="C180484" s="24">
        <v>2.5</v>
      </c>
    </row>
    <row r="180485" spans="3:3" x14ac:dyDescent="0.15">
      <c r="C180485" s="24">
        <v>3</v>
      </c>
    </row>
    <row r="180486" spans="3:3" x14ac:dyDescent="0.15">
      <c r="C180486" s="24">
        <v>10</v>
      </c>
    </row>
    <row r="180487" spans="3:3" x14ac:dyDescent="0.15">
      <c r="C180487" s="31">
        <v>0.8</v>
      </c>
    </row>
    <row r="180488" spans="3:3" x14ac:dyDescent="0.15">
      <c r="C180488" s="31">
        <v>0.6</v>
      </c>
    </row>
    <row r="180489" spans="3:3" x14ac:dyDescent="0.15">
      <c r="C180489" s="31">
        <v>0.3</v>
      </c>
    </row>
    <row r="180490" spans="3:3" x14ac:dyDescent="0.15">
      <c r="C180490" s="31">
        <v>0.9</v>
      </c>
    </row>
    <row r="180491" spans="3:3" x14ac:dyDescent="0.15">
      <c r="C180491" s="24">
        <v>45</v>
      </c>
    </row>
    <row r="180492" spans="3:3" x14ac:dyDescent="0.15">
      <c r="C180492" s="39">
        <f t="shared" ref="C180492:C180498" si="81">IFERROR(IF(ISNUMBER(C180380),C180380,0)+IF(ISNUMBER(C180361),1/C180361-IF(AND(C180449="ReplaceInsulation",NOT(ISERROR(C180437))),C180373/0.04,0),0),0)</f>
        <v>1.6666666666666667</v>
      </c>
    </row>
    <row r="180493" spans="3:3" x14ac:dyDescent="0.15">
      <c r="C180493" s="39">
        <f t="shared" si="81"/>
        <v>1.9666666666666668</v>
      </c>
    </row>
    <row r="180494" spans="3:3" x14ac:dyDescent="0.15">
      <c r="C180494" s="39">
        <f t="shared" si="81"/>
        <v>0.83333333333333337</v>
      </c>
    </row>
    <row r="180495" spans="3:3" x14ac:dyDescent="0.15">
      <c r="C180495" s="39">
        <f t="shared" si="81"/>
        <v>0.83333333333333337</v>
      </c>
    </row>
    <row r="180496" spans="3:3" x14ac:dyDescent="0.15">
      <c r="C180496" s="39">
        <f t="shared" si="81"/>
        <v>0.83333333333333337</v>
      </c>
    </row>
    <row r="180497" spans="3:3" x14ac:dyDescent="0.15">
      <c r="C180497" s="39">
        <f t="shared" si="81"/>
        <v>0.92500000000000004</v>
      </c>
    </row>
    <row r="180498" spans="3:3" x14ac:dyDescent="0.15">
      <c r="C180498" s="39">
        <f t="shared" si="81"/>
        <v>0.625</v>
      </c>
    </row>
    <row r="180499" spans="3:3" x14ac:dyDescent="0.15">
      <c r="C180499" s="40">
        <f>IFERROR(IF(ISNUMBER(C180368),1/C180368,0),0)</f>
        <v>0.35714285714285715</v>
      </c>
    </row>
    <row r="180500" spans="3:3" x14ac:dyDescent="0.15">
      <c r="C180500" s="40">
        <f>IFERROR(IF(ISNUMBER(C180369),1/C180369,0),0)</f>
        <v>0.35714285714285715</v>
      </c>
    </row>
    <row r="180501" spans="3:3" x14ac:dyDescent="0.15">
      <c r="C180501" s="40">
        <f>IFERROR(IF(ISNUMBER(C180370),1/C180370,0),0)</f>
        <v>0.33333333333333331</v>
      </c>
    </row>
    <row r="180502" spans="3:3" x14ac:dyDescent="0.15">
      <c r="C180502" s="39">
        <f t="shared" ref="C180502:C180508" si="82">IFERROR(1/(IF(C180449="Replace",IF(ISNUMBER(C180380),C180380,0),C180492)+IF(ISNUMBER(C180437),C180437,0)),0)</f>
        <v>0.6</v>
      </c>
    </row>
    <row r="180503" spans="3:3" x14ac:dyDescent="0.15">
      <c r="C180503" s="39">
        <f t="shared" si="82"/>
        <v>0.50847457627118642</v>
      </c>
    </row>
    <row r="180504" spans="3:3" x14ac:dyDescent="0.15">
      <c r="C180504" s="39">
        <f t="shared" si="82"/>
        <v>1.2</v>
      </c>
    </row>
    <row r="180505" spans="3:3" x14ac:dyDescent="0.15">
      <c r="C180505" s="39">
        <f t="shared" si="82"/>
        <v>1.2</v>
      </c>
    </row>
    <row r="180506" spans="3:3" x14ac:dyDescent="0.15">
      <c r="C180506" s="39">
        <f t="shared" si="82"/>
        <v>1.2</v>
      </c>
    </row>
    <row r="180507" spans="3:3" x14ac:dyDescent="0.15">
      <c r="C180507" s="39">
        <f t="shared" si="82"/>
        <v>1.0810810810810809</v>
      </c>
    </row>
    <row r="180508" spans="3:3" x14ac:dyDescent="0.15">
      <c r="C180508" s="39">
        <f t="shared" si="82"/>
        <v>1.6</v>
      </c>
    </row>
    <row r="180509" spans="3:3" x14ac:dyDescent="0.15">
      <c r="C180509" s="41">
        <f>IFERROR(1/(IF(C180456="Replace",0,C180499)+IF(ISNUMBER(C180444),C180444,0)),0)</f>
        <v>2.8</v>
      </c>
    </row>
    <row r="180510" spans="3:3" x14ac:dyDescent="0.15">
      <c r="C180510" s="41">
        <f>IFERROR(1/(IF(C180457="Replace",0,C180500)+IF(ISNUMBER(C180445),C180445,0)),0)</f>
        <v>2.8</v>
      </c>
    </row>
    <row r="180511" spans="3:3" x14ac:dyDescent="0.15">
      <c r="C180511" s="41">
        <f>IFERROR(1/(IF(C180458="Replace",0,C180501)+IF(ISNUMBER(C180446),C180446,0)),0)</f>
        <v>3</v>
      </c>
    </row>
    <row r="180512" spans="3:3" x14ac:dyDescent="0.15">
      <c r="C180512" s="42">
        <f t="shared" ref="C180512:C180518" si="83">IF(C180361&gt;0,(1-C180459)*1/(1/C180361+C180380),0)+C180459*C180502</f>
        <v>0.6</v>
      </c>
    </row>
    <row r="180513" spans="3:3" x14ac:dyDescent="0.15">
      <c r="C180513" s="42">
        <f t="shared" si="83"/>
        <v>0.50847457627118642</v>
      </c>
    </row>
    <row r="180514" spans="3:3" x14ac:dyDescent="0.15">
      <c r="C180514" s="42">
        <f t="shared" si="83"/>
        <v>1.2</v>
      </c>
    </row>
    <row r="180515" spans="3:3" x14ac:dyDescent="0.15">
      <c r="C180515" s="42">
        <f t="shared" si="83"/>
        <v>1.2</v>
      </c>
    </row>
    <row r="180516" spans="3:3" x14ac:dyDescent="0.15">
      <c r="C180516" s="42">
        <f t="shared" si="83"/>
        <v>1.2</v>
      </c>
    </row>
    <row r="180517" spans="3:3" x14ac:dyDescent="0.15">
      <c r="C180517" s="42">
        <f t="shared" si="83"/>
        <v>1.0810810810810809</v>
      </c>
    </row>
    <row r="180518" spans="3:3" x14ac:dyDescent="0.15">
      <c r="C180518" s="42">
        <f t="shared" si="83"/>
        <v>1.6</v>
      </c>
    </row>
    <row r="180519" spans="3:3" x14ac:dyDescent="0.15">
      <c r="C180519" s="43">
        <f>(1-C180466)*C180368+C180466*C180509</f>
        <v>2.8</v>
      </c>
    </row>
    <row r="180520" spans="3:3" x14ac:dyDescent="0.15">
      <c r="C180520" s="43">
        <f>(1-C180467)*C180369+C180467*C180510</f>
        <v>2.8</v>
      </c>
    </row>
    <row r="180521" spans="3:3" x14ac:dyDescent="0.15">
      <c r="C180521" s="43">
        <f>(1-C180468)*C180370+C180468*C180511</f>
        <v>3</v>
      </c>
    </row>
    <row r="180522" spans="3:3" x14ac:dyDescent="0.15">
      <c r="C180522" s="39">
        <f>IFERROR((IF(C180437&gt;0,C180459*C180323,0)+IF(C180438&gt;0,C180460*C180324,0)+IF(C180439&gt;0,C180461*C180325,0)+IF(C180440&gt;0,C180462*C180326,0)+IF(C180441&gt;0,C180463*C180327,0)+IF(C180442&gt;0,C180464*C180328,0)+IF(C180443&gt;0,C180465*C180329,0)+IF(C180444&gt;0,C180466*C180330,0)+IF(C180445&gt;0,C180467*C180331,0)+IF(C180446&gt;0,C180468*C180332,0))/SUM(C180323:C180332),0)</f>
        <v>0</v>
      </c>
    </row>
    <row r="180523" spans="3:3" x14ac:dyDescent="0.15">
      <c r="C180523" s="30" t="str">
        <f>IF(OR(C180339="",C180338=C180339),C180338,IF(C180233="Variation",C180339,IF(C180522=0,C180338,IF(C180522=1,C180339,C180338&amp;"("&amp;TEXT(1-C180522,"##0%")&amp;")."&amp;C180339&amp;"("&amp;TEXT(C180522,"##0%")&amp;")"))))</f>
        <v>Medium</v>
      </c>
    </row>
    <row r="180524" spans="3:3" x14ac:dyDescent="0.15">
      <c r="C180524" s="39">
        <f>IFERROR(IF(C180339&lt;&gt;"",IF(C180233="Variation",C180359,(1-C180522)*C180358+C180522*C180359),C180358),0)</f>
        <v>0.1</v>
      </c>
    </row>
    <row r="180525" spans="3:3" x14ac:dyDescent="0.15">
      <c r="C180525" s="39">
        <f t="shared" ref="C180525:C180531" si="84">IF(ISERROR(C180512*C180323*C180387),0,C180512*C180323*C180387)</f>
        <v>0</v>
      </c>
    </row>
    <row r="180526" spans="3:3" x14ac:dyDescent="0.15">
      <c r="C180526" s="39">
        <f t="shared" si="84"/>
        <v>23.491525423728813</v>
      </c>
    </row>
    <row r="180527" spans="3:3" x14ac:dyDescent="0.15">
      <c r="C180527" s="39">
        <f t="shared" si="84"/>
        <v>48.503999999999998</v>
      </c>
    </row>
    <row r="180528" spans="3:3" x14ac:dyDescent="0.15">
      <c r="C180528" s="39">
        <f t="shared" si="84"/>
        <v>0</v>
      </c>
    </row>
    <row r="180529" spans="3:3" x14ac:dyDescent="0.15">
      <c r="C180529" s="39">
        <f t="shared" si="84"/>
        <v>0</v>
      </c>
    </row>
    <row r="180530" spans="3:3" x14ac:dyDescent="0.15">
      <c r="C180530" s="39">
        <f t="shared" si="84"/>
        <v>24.972972972972972</v>
      </c>
    </row>
    <row r="180531" spans="3:3" x14ac:dyDescent="0.15">
      <c r="C180531" s="39">
        <f t="shared" si="84"/>
        <v>0</v>
      </c>
    </row>
    <row r="180532" spans="3:3" x14ac:dyDescent="0.15">
      <c r="C180532" s="40">
        <f>IF(ISERROR(C180519*C180330*1),0,C180519*C180330*1)</f>
        <v>37.855999999999995</v>
      </c>
    </row>
    <row r="180533" spans="3:3" x14ac:dyDescent="0.15">
      <c r="C180533" s="40">
        <f>IF(ISERROR(C180520*C180331*1),0,C180520*C180331*1)</f>
        <v>0</v>
      </c>
    </row>
    <row r="180534" spans="3:3" x14ac:dyDescent="0.15">
      <c r="C180534" s="40">
        <f>IF(ISERROR(C180521*C180332*1),0,C180521*C180332*1)</f>
        <v>6</v>
      </c>
    </row>
    <row r="180535" spans="3:3" x14ac:dyDescent="0.15">
      <c r="C180535" s="39">
        <f>SUM(C180323:C180332)*C180524</f>
        <v>14.834000000000001</v>
      </c>
    </row>
    <row r="180536" spans="3:3" x14ac:dyDescent="0.15">
      <c r="C180536" s="39">
        <f>IFERROR(SUM(C180525:C180535)/C180252,0)</f>
        <v>1.3262204856155895</v>
      </c>
    </row>
    <row r="180537" spans="3:3" x14ac:dyDescent="0.15">
      <c r="C180537" s="39">
        <f>0.34*(C180483+C180360)*C180484</f>
        <v>0.51000000000000012</v>
      </c>
    </row>
    <row r="180538" spans="3:3" x14ac:dyDescent="0.15">
      <c r="C180538" s="44">
        <f>(C180480-C180473)*C180471</f>
        <v>3326.4</v>
      </c>
    </row>
    <row r="180539" spans="3:3" x14ac:dyDescent="0.15">
      <c r="C180539" s="39">
        <f>IF(C180536&lt;=1,C180481+(1-C180536)/0.5*(1-C180481),IF(C180536&gt;=4,C180482,C180481+(C180536-1)*(C180482-C180481)/(4-1)))</f>
        <v>0.88912598381281371</v>
      </c>
    </row>
    <row r="180540" spans="3:3" x14ac:dyDescent="0.15">
      <c r="C180540" s="44">
        <f>C180536*0.024*C180538*C180539</f>
        <v>94.13795245360761</v>
      </c>
    </row>
    <row r="180541" spans="3:3" x14ac:dyDescent="0.15">
      <c r="C180541" s="44">
        <f>C180537*0.024*C180538*C180539</f>
        <v>36.200885352072518</v>
      </c>
    </row>
    <row r="180542" spans="3:3" x14ac:dyDescent="0.15">
      <c r="C180542" s="44">
        <f>C180540+C180541</f>
        <v>130.33883780568013</v>
      </c>
    </row>
    <row r="180543" spans="3:3" x14ac:dyDescent="0.15">
      <c r="C180543" s="39">
        <f>IFERROR((IF(LEN(C180401)&gt;1,IF(ISERROR(C180447),0,C180447),IF(ISERROR(C180371),0,C180371))*C180330+IF(LEN(C180402)&gt;1,IF(ISERROR(C180448),0,C180448),IF(ISERROR(C180372),0,C180372))*C180331)/(C180330+C180331),0)</f>
        <v>0.75000000000000011</v>
      </c>
    </row>
    <row r="180544" spans="3:3" x14ac:dyDescent="0.15">
      <c r="C180544" s="45">
        <f>C180333*C180474*C180487*(1-C180489)*C180490*C180543</f>
        <v>0</v>
      </c>
    </row>
    <row r="180545" spans="3:3" x14ac:dyDescent="0.15">
      <c r="C180545" s="44">
        <f>C180334*C180475*C$180488*(1-C$180489)*C$180490*C$180543</f>
        <v>0</v>
      </c>
    </row>
    <row r="180546" spans="3:3" x14ac:dyDescent="0.15">
      <c r="C180546" s="44">
        <f>C180335*C180476*C$180488*(1-C$180489)*C$180490*C$180543</f>
        <v>908.11287000000016</v>
      </c>
    </row>
    <row r="180547" spans="3:3" x14ac:dyDescent="0.15">
      <c r="C180547" s="44">
        <f>C180336*C180477*C$180488*(1-C$180489)*C$180490*C$180543</f>
        <v>0</v>
      </c>
    </row>
    <row r="180548" spans="3:3" x14ac:dyDescent="0.15">
      <c r="C180548" s="44">
        <f>C180337*C180478*C$180488*(1-C$180489)*C$180490*C$180543</f>
        <v>187.95199499999998</v>
      </c>
    </row>
    <row r="180549" spans="3:3" x14ac:dyDescent="0.15">
      <c r="C180549" s="44">
        <f>IFERROR(SUM(C180544:C180548)/C180252,0)</f>
        <v>9.3385436227315317</v>
      </c>
    </row>
    <row r="180550" spans="3:3" x14ac:dyDescent="0.15">
      <c r="C180550" s="44">
        <f>C180485*0.024*C180471</f>
        <v>15.552000000000001</v>
      </c>
    </row>
    <row r="180551" spans="3:3" x14ac:dyDescent="0.15">
      <c r="C180551" s="44">
        <f>C180491/(C180536+C180537)</f>
        <v>24.506860887631277</v>
      </c>
    </row>
    <row r="180552" spans="3:3" x14ac:dyDescent="0.15">
      <c r="C180552" s="39">
        <f>0.8+C180551/30</f>
        <v>1.6168953629210425</v>
      </c>
    </row>
    <row r="180553" spans="3:3" x14ac:dyDescent="0.15">
      <c r="C180553" s="42">
        <f>IFERROR((C180549+C180550)/C180542,0)</f>
        <v>0.19096797272230098</v>
      </c>
    </row>
    <row r="180554" spans="3:3" x14ac:dyDescent="0.15">
      <c r="C180554" s="39">
        <f>(1-C180553^C180552)/(1-C180553^(C180552+1))</f>
        <v>0.94362386271828624</v>
      </c>
    </row>
    <row r="180555" spans="3:3" x14ac:dyDescent="0.15">
      <c r="C180555" s="46">
        <f>C180542-C180554*(C180549+C180550)</f>
        <v>106.8515268872402</v>
      </c>
    </row>
    <row r="180557" spans="3:3" x14ac:dyDescent="0.15">
      <c r="C180557" s="48">
        <v>106.8515268872402</v>
      </c>
    </row>
    <row r="196609" spans="3:3" x14ac:dyDescent="0.15">
      <c r="C196609" s="24" t="s">
        <v>370</v>
      </c>
    </row>
    <row r="196610" spans="3:3" x14ac:dyDescent="0.15">
      <c r="C196610" s="25">
        <v>0</v>
      </c>
    </row>
    <row r="196611" spans="3:3" x14ac:dyDescent="0.15">
      <c r="C196611" s="25">
        <v>0</v>
      </c>
    </row>
    <row r="196612" spans="3:3" x14ac:dyDescent="0.15">
      <c r="C196612" s="26">
        <v>40428</v>
      </c>
    </row>
    <row r="196613" spans="3:3" x14ac:dyDescent="0.15">
      <c r="C196613" s="26">
        <v>0</v>
      </c>
    </row>
    <row r="196614" spans="3:3" x14ac:dyDescent="0.15">
      <c r="C196614" s="25" t="s">
        <v>152</v>
      </c>
    </row>
    <row r="196615" spans="3:3" x14ac:dyDescent="0.15">
      <c r="C196615" s="25" t="s">
        <v>15</v>
      </c>
    </row>
    <row r="196616" spans="3:3" x14ac:dyDescent="0.15">
      <c r="C196616" s="25">
        <v>1</v>
      </c>
    </row>
    <row r="196617" spans="3:3" x14ac:dyDescent="0.15">
      <c r="C196617" s="25" t="s">
        <v>208</v>
      </c>
    </row>
    <row r="196618" spans="3:3" x14ac:dyDescent="0.15">
      <c r="C196618" s="25" t="s">
        <v>371</v>
      </c>
    </row>
    <row r="196619" spans="3:3" x14ac:dyDescent="0.15">
      <c r="C196619" s="25">
        <v>0</v>
      </c>
    </row>
    <row r="196620" spans="3:3" x14ac:dyDescent="0.15">
      <c r="C196620" s="25">
        <v>0</v>
      </c>
    </row>
    <row r="196621" spans="3:3" x14ac:dyDescent="0.15">
      <c r="C196621" s="25" t="s">
        <v>372</v>
      </c>
    </row>
    <row r="196622" spans="3:3" x14ac:dyDescent="0.15">
      <c r="C196622" s="25" t="s">
        <v>360</v>
      </c>
    </row>
    <row r="196623" spans="3:3" x14ac:dyDescent="0.15">
      <c r="C196623" s="25" t="s">
        <v>373</v>
      </c>
    </row>
    <row r="196624" spans="3:3" x14ac:dyDescent="0.15">
      <c r="C196624" s="25" t="s">
        <v>105</v>
      </c>
    </row>
    <row r="196625" spans="3:3" x14ac:dyDescent="0.15">
      <c r="C196625" s="25">
        <v>1958</v>
      </c>
    </row>
    <row r="196626" spans="3:3" x14ac:dyDescent="0.15">
      <c r="C196626" s="25">
        <v>1968</v>
      </c>
    </row>
    <row r="196627" spans="3:3" x14ac:dyDescent="0.15">
      <c r="C196627" s="25" t="s">
        <v>289</v>
      </c>
    </row>
    <row r="196628" spans="3:3" x14ac:dyDescent="0.15">
      <c r="C196628" s="24">
        <v>374.2</v>
      </c>
    </row>
    <row r="196629" spans="3:3" x14ac:dyDescent="0.15">
      <c r="C196629" s="24">
        <v>119.744</v>
      </c>
    </row>
    <row r="196630" spans="3:3" x14ac:dyDescent="0.15">
      <c r="C196630" s="24">
        <v>0</v>
      </c>
    </row>
    <row r="196631" spans="3:3" x14ac:dyDescent="0.15">
      <c r="C196631" s="24">
        <v>0</v>
      </c>
    </row>
    <row r="196632" spans="3:3" x14ac:dyDescent="0.15">
      <c r="C196632" s="24">
        <v>0</v>
      </c>
    </row>
    <row r="196633" spans="3:3" x14ac:dyDescent="0.15">
      <c r="C196633" s="24">
        <v>106.7</v>
      </c>
    </row>
    <row r="196634" spans="3:3" x14ac:dyDescent="0.15">
      <c r="C196634" s="27">
        <f>IF(C196631&gt;0,C196631,IF(C196630&gt;0,0.85*C196630,IF(C196633&gt;0,1.1*C196633,IF(C196632&gt;0,1.4*C196632,0.85/3*C196628))))</f>
        <v>117.37000000000002</v>
      </c>
    </row>
    <row r="196635" spans="3:3" x14ac:dyDescent="0.15">
      <c r="C196635" s="24">
        <v>0</v>
      </c>
    </row>
    <row r="196636" spans="3:3" x14ac:dyDescent="0.15">
      <c r="C196636" s="27">
        <f>IF(C196635&gt;0,C196635,C196634)</f>
        <v>117.37000000000002</v>
      </c>
    </row>
    <row r="196637" spans="3:3" x14ac:dyDescent="0.15">
      <c r="C196637" s="24">
        <v>1</v>
      </c>
    </row>
    <row r="196638" spans="3:3" x14ac:dyDescent="0.15">
      <c r="C196638" s="24">
        <v>2</v>
      </c>
    </row>
    <row r="196639" spans="3:3" x14ac:dyDescent="0.15">
      <c r="C196639" s="28" t="s">
        <v>374</v>
      </c>
    </row>
    <row r="196640" spans="3:3" x14ac:dyDescent="0.15">
      <c r="C196640" s="28" t="s">
        <v>375</v>
      </c>
    </row>
    <row r="196641" spans="3:3" x14ac:dyDescent="0.15">
      <c r="C196641" s="28" t="s">
        <v>2</v>
      </c>
    </row>
    <row r="196642" spans="3:3" x14ac:dyDescent="0.15">
      <c r="C196642" s="28" t="s">
        <v>376</v>
      </c>
    </row>
    <row r="196643" spans="3:3" x14ac:dyDescent="0.15">
      <c r="C196643" s="24">
        <v>0</v>
      </c>
    </row>
    <row r="196644" spans="3:3" x14ac:dyDescent="0.15">
      <c r="C196644" s="24">
        <v>0</v>
      </c>
    </row>
    <row r="196645" spans="3:3" x14ac:dyDescent="0.15">
      <c r="C196645" s="24">
        <v>0</v>
      </c>
    </row>
    <row r="196646" spans="3:3" x14ac:dyDescent="0.15">
      <c r="C196646" s="24">
        <v>0</v>
      </c>
    </row>
    <row r="196647" spans="3:3" x14ac:dyDescent="0.15">
      <c r="C196647" s="24">
        <v>0</v>
      </c>
    </row>
    <row r="196648" spans="3:3" x14ac:dyDescent="0.15">
      <c r="C196648" s="24">
        <v>0</v>
      </c>
    </row>
    <row r="196649" spans="3:3" x14ac:dyDescent="0.15">
      <c r="C196649" s="28">
        <v>0</v>
      </c>
    </row>
    <row r="196650" spans="3:3" x14ac:dyDescent="0.15">
      <c r="C196650" s="28">
        <v>0</v>
      </c>
    </row>
    <row r="196651" spans="3:3" x14ac:dyDescent="0.15">
      <c r="C196651" s="24">
        <v>0</v>
      </c>
    </row>
    <row r="196652" spans="3:3" x14ac:dyDescent="0.15">
      <c r="C196652" s="24">
        <v>0</v>
      </c>
    </row>
    <row r="196653" spans="3:3" x14ac:dyDescent="0.15">
      <c r="C196653" s="24">
        <v>46.2</v>
      </c>
    </row>
    <row r="196654" spans="3:3" x14ac:dyDescent="0.15">
      <c r="C196654" s="24">
        <v>40.42</v>
      </c>
    </row>
    <row r="196655" spans="3:3" x14ac:dyDescent="0.15">
      <c r="C196655" s="24">
        <v>0</v>
      </c>
    </row>
    <row r="196656" spans="3:3" x14ac:dyDescent="0.15">
      <c r="C196656" s="24">
        <v>0</v>
      </c>
    </row>
    <row r="196657" spans="3:3" x14ac:dyDescent="0.15">
      <c r="C196657" s="24">
        <v>46.2</v>
      </c>
    </row>
    <row r="196658" spans="3:3" x14ac:dyDescent="0.15">
      <c r="C196658" s="24">
        <v>0</v>
      </c>
    </row>
    <row r="196659" spans="3:3" x14ac:dyDescent="0.15">
      <c r="C196659" s="24">
        <v>13.52</v>
      </c>
    </row>
    <row r="196660" spans="3:3" x14ac:dyDescent="0.15">
      <c r="C196660" s="24">
        <v>0</v>
      </c>
    </row>
    <row r="196661" spans="3:3" x14ac:dyDescent="0.15">
      <c r="C196661" s="24">
        <v>2</v>
      </c>
    </row>
    <row r="196662" spans="3:3" x14ac:dyDescent="0.15">
      <c r="C196662" s="24">
        <v>0</v>
      </c>
    </row>
    <row r="196663" spans="3:3" x14ac:dyDescent="0.15">
      <c r="C196663" s="24">
        <v>0</v>
      </c>
    </row>
    <row r="196664" spans="3:3" x14ac:dyDescent="0.15">
      <c r="C196664" s="24">
        <v>8.1300000000000008</v>
      </c>
    </row>
    <row r="196665" spans="3:3" x14ac:dyDescent="0.15">
      <c r="C196665" s="24">
        <v>0</v>
      </c>
    </row>
    <row r="196666" spans="3:3" x14ac:dyDescent="0.15">
      <c r="C196666" s="24">
        <v>5.39</v>
      </c>
    </row>
    <row r="196667" spans="3:3" x14ac:dyDescent="0.15">
      <c r="C196667" s="28" t="s">
        <v>295</v>
      </c>
    </row>
    <row r="196668" spans="3:3" x14ac:dyDescent="0.15">
      <c r="C196668" s="29">
        <f>IF(OR(C$196640="C",C$196640="PI",C$196640="NI"),1.6,IF(C$196640="P",0.8,IF(C$196640="-",1.2,0)))</f>
        <v>1.2</v>
      </c>
    </row>
    <row r="196669" spans="3:3" x14ac:dyDescent="0.15">
      <c r="C196669" s="29">
        <f>IF(OR(C$196640="C",C$196640="PI",C$196640="NI"),15,IF(C$196640="P",7,IF(C$196640="-",5,0)))</f>
        <v>5</v>
      </c>
    </row>
    <row r="196670" spans="3:3" x14ac:dyDescent="0.15">
      <c r="C196670" s="29">
        <f>IF(OR(C$196640="C",C$196640="PI",C$196640="NI"),0,IF(C$196640="P",0.6,IF(C$196640="-",0,1.2)))</f>
        <v>0</v>
      </c>
    </row>
    <row r="196671" spans="3:3" x14ac:dyDescent="0.15">
      <c r="C196671" s="29">
        <f>IF(OR(C$196640="C",C$196640="PI",C$196640="NI"),0,IF(C$196640="P",3,IF(C$196640="-",0,5)))</f>
        <v>0</v>
      </c>
    </row>
    <row r="196672" spans="3:3" x14ac:dyDescent="0.15">
      <c r="C196672" s="29">
        <f>IF(LEFT(C$196640,1)="C",1,IF(LEFT(C$196640,1)="P",0.5,0))</f>
        <v>0</v>
      </c>
    </row>
    <row r="196673" spans="3:3" x14ac:dyDescent="0.15">
      <c r="C196673" s="29">
        <f>IF(LEFT(C$196641,1)="C",1,IF(LEFT(C$196641,1)="P",0.5,0))</f>
        <v>0</v>
      </c>
    </row>
    <row r="196674" spans="3:3" x14ac:dyDescent="0.15">
      <c r="C196674" s="29">
        <f>0.7*C196672+C196638+C196673</f>
        <v>2</v>
      </c>
    </row>
    <row r="196675" spans="3:3" x14ac:dyDescent="0.15">
      <c r="C196675" s="27">
        <f>IFERROR(C196636/C196674,0)</f>
        <v>58.685000000000009</v>
      </c>
    </row>
    <row r="196676" spans="3:3" x14ac:dyDescent="0.15">
      <c r="C196676" s="29">
        <f>IF(RIGHT(C$196640,1)="I",1,C196672)*0.7+C196638+IF(RIGHT(C$196641,1)="I",1,C196673)</f>
        <v>2</v>
      </c>
    </row>
    <row r="196677" spans="3:3" x14ac:dyDescent="0.15">
      <c r="C196677" s="27">
        <f>IF(ISNUMBER(#REF!),#REF!/2.5,1)</f>
        <v>1</v>
      </c>
    </row>
    <row r="196678" spans="3:3" x14ac:dyDescent="0.15">
      <c r="C196678" s="27">
        <f>IF(C196650="Simple",0.9,IF(C196650="Complex",1.3,1))</f>
        <v>1</v>
      </c>
    </row>
    <row r="196679" spans="3:3" x14ac:dyDescent="0.15">
      <c r="C196679" s="27">
        <f>IF(C196649="Simple",0.9,IF(C196649="Complex",1.2,1))</f>
        <v>1</v>
      </c>
    </row>
    <row r="196680" spans="3:3" x14ac:dyDescent="0.15">
      <c r="C196680" s="27">
        <f>C196677*C196679*(0.7*C196675+IF(C196642="B_N2",5,IF(C196642="B_N1",25,50)))</f>
        <v>46.079500000000003</v>
      </c>
    </row>
    <row r="196681" spans="3:3" x14ac:dyDescent="0.15">
      <c r="C196681" s="27">
        <f>ROUND(3/0.85,1)*C196677*C196636</f>
        <v>410.79500000000007</v>
      </c>
    </row>
    <row r="196682" spans="3:3" x14ac:dyDescent="0.15">
      <c r="C196682" s="27">
        <f>C$196678*(C$196668*C$196675+C$196669)</f>
        <v>75.422000000000011</v>
      </c>
    </row>
    <row r="196683" spans="3:3" x14ac:dyDescent="0.15">
      <c r="C196683" s="27">
        <f>(C$196670*C$196675+C$196671)</f>
        <v>0</v>
      </c>
    </row>
    <row r="196684" spans="3:3" x14ac:dyDescent="0.15">
      <c r="C196684" s="27">
        <f>C196676*C196680-C196685-C196689-C196690</f>
        <v>71.03240000000001</v>
      </c>
    </row>
    <row r="196685" spans="3:3" x14ac:dyDescent="0.15">
      <c r="C196685" s="27">
        <f>0.5*IF(RIGHT(C196641,1)="I",1,C196673)*C196680</f>
        <v>0</v>
      </c>
    </row>
    <row r="196686" spans="3:3" x14ac:dyDescent="0.15">
      <c r="C196686" s="30" t="str">
        <f>IF(C$196641="P","Unh","Soil")</f>
        <v>Soil</v>
      </c>
    </row>
    <row r="196687" spans="3:3" x14ac:dyDescent="0.15">
      <c r="C196687" s="27">
        <f>1.2*C196675+5</f>
        <v>75.422000000000011</v>
      </c>
    </row>
    <row r="196688" spans="3:3" x14ac:dyDescent="0.15">
      <c r="C196688" s="30" t="str">
        <f>IF(C$196641="-","Soil","Cellar")</f>
        <v>Cellar</v>
      </c>
    </row>
    <row r="196689" spans="3:3" x14ac:dyDescent="0.15">
      <c r="C196689" s="27">
        <f>(0.18*C$196636)-C196690</f>
        <v>18.452900000000003</v>
      </c>
    </row>
    <row r="196690" spans="3:3" x14ac:dyDescent="0.15">
      <c r="C196690" s="27">
        <f>0.01*C$196636+1.5</f>
        <v>2.6737000000000002</v>
      </c>
    </row>
    <row r="196691" spans="3:3" x14ac:dyDescent="0.15">
      <c r="C196691" s="27">
        <f>SUM(C196682:C196690)</f>
        <v>243.00300000000004</v>
      </c>
    </row>
    <row r="196692" spans="3:3" x14ac:dyDescent="0.15">
      <c r="C196692" s="27">
        <f>SUM(C196652:C196661)</f>
        <v>148.34</v>
      </c>
    </row>
    <row r="196693" spans="3:3" x14ac:dyDescent="0.15">
      <c r="C196693" s="30">
        <f>IFERROR(C196692/C196691,0)</f>
        <v>0.61044513853738425</v>
      </c>
    </row>
    <row r="196694" spans="3:3" x14ac:dyDescent="0.15">
      <c r="C196694" s="31">
        <v>0.8</v>
      </c>
    </row>
    <row r="196695" spans="3:3" x14ac:dyDescent="0.15">
      <c r="C196695" s="31">
        <v>1.25</v>
      </c>
    </row>
    <row r="196696" spans="3:3" x14ac:dyDescent="0.15">
      <c r="C196696" s="32">
        <f>IF(AND(C196693&gt;=C196694,C196693&lt;=C196695),1,0)</f>
        <v>0</v>
      </c>
    </row>
    <row r="196697" spans="3:3" x14ac:dyDescent="0.15">
      <c r="C196697" s="30">
        <f>IFERROR((C196657+C196658)/(C196687),0)</f>
        <v>0.61255336639176894</v>
      </c>
    </row>
    <row r="196698" spans="3:3" x14ac:dyDescent="0.15">
      <c r="C196698" s="31">
        <v>0.9</v>
      </c>
    </row>
    <row r="196699" spans="3:3" x14ac:dyDescent="0.15">
      <c r="C196699" s="31">
        <v>1.3</v>
      </c>
    </row>
    <row r="196700" spans="3:3" x14ac:dyDescent="0.15">
      <c r="C196700" s="32">
        <f>IF(AND(C196697&gt;=C196698,C196697&lt;=C196699),1,0)</f>
        <v>0</v>
      </c>
    </row>
    <row r="196701" spans="3:3" x14ac:dyDescent="0.15">
      <c r="C196701" s="33">
        <f>IF(C196672+C196673=0,1,0)</f>
        <v>1</v>
      </c>
    </row>
    <row r="196702" spans="3:3" x14ac:dyDescent="0.15">
      <c r="C196702" s="30">
        <f>IFERROR((C196659+C196660+C196661)/(C196689+C196690),0)</f>
        <v>0.73461891643709809</v>
      </c>
    </row>
    <row r="196703" spans="3:3" x14ac:dyDescent="0.15">
      <c r="C196703" s="31">
        <v>0.67</v>
      </c>
    </row>
    <row r="196704" spans="3:3" x14ac:dyDescent="0.15">
      <c r="C196704" s="31">
        <v>1.5</v>
      </c>
    </row>
    <row r="196705" spans="3:3" x14ac:dyDescent="0.15">
      <c r="C196705" s="34">
        <f>IF(AND(C196702&gt;=C196703,C196702&lt;=C196704),1,0)</f>
        <v>1</v>
      </c>
    </row>
    <row r="196706" spans="3:3" x14ac:dyDescent="0.15">
      <c r="C196706" s="34">
        <f>C196696*IF(C196701=1,C196700,1)*C196705</f>
        <v>0</v>
      </c>
    </row>
    <row r="196707" spans="3:3" x14ac:dyDescent="0.15">
      <c r="C196707" s="27">
        <f>IF(C$196667="Estimation",C196682,C196652)</f>
        <v>0</v>
      </c>
    </row>
    <row r="196708" spans="3:3" x14ac:dyDescent="0.15">
      <c r="C196708" s="27">
        <f>IF(C$196667="Estimation",C196683,C196653)</f>
        <v>46.2</v>
      </c>
    </row>
    <row r="196709" spans="3:3" x14ac:dyDescent="0.15">
      <c r="C196709" s="27">
        <f>IF(C$196667="Estimation",C196684,C196654)</f>
        <v>40.42</v>
      </c>
    </row>
    <row r="196710" spans="3:3" x14ac:dyDescent="0.15">
      <c r="C196710" s="27">
        <f>IF(C$196667="Estimation",IF(C196686="Soil",0,C196685),C196655)</f>
        <v>0</v>
      </c>
    </row>
    <row r="196711" spans="3:3" x14ac:dyDescent="0.15">
      <c r="C196711" s="27">
        <f>IF(C$196667="Estimation",C196685-C196710,C196656)</f>
        <v>0</v>
      </c>
    </row>
    <row r="196712" spans="3:3" x14ac:dyDescent="0.15">
      <c r="C196712" s="27">
        <f>IF(C$196667="Estimation",IF(C196688="Soil",0,C196687),C196657)</f>
        <v>46.2</v>
      </c>
    </row>
    <row r="196713" spans="3:3" x14ac:dyDescent="0.15">
      <c r="C196713" s="27">
        <f>IF(C$196667="Estimation",C196687-C196712,C196658)</f>
        <v>0</v>
      </c>
    </row>
    <row r="196714" spans="3:3" x14ac:dyDescent="0.15">
      <c r="C196714" s="27">
        <f>IF(C$196667="Estimation",C196689,C196659)</f>
        <v>13.52</v>
      </c>
    </row>
    <row r="196715" spans="3:3" x14ac:dyDescent="0.15">
      <c r="C196715" s="27">
        <f>IF(C$196667="Estimation",0,C196660)</f>
        <v>0</v>
      </c>
    </row>
    <row r="196716" spans="3:3" x14ac:dyDescent="0.15">
      <c r="C196716" s="27">
        <f>IF(C$196667="Estimation",C196690,C196661)</f>
        <v>2</v>
      </c>
    </row>
    <row r="196717" spans="3:3" x14ac:dyDescent="0.15">
      <c r="C196717" s="35">
        <f>IF(C$196667="Estimation",0,C196662)</f>
        <v>0</v>
      </c>
    </row>
    <row r="196718" spans="3:3" x14ac:dyDescent="0.15">
      <c r="C196718" s="35">
        <f>IF(C$196667="Estimation",0.5*SUM(C$196714:C$196715),C196663)</f>
        <v>0</v>
      </c>
    </row>
    <row r="196719" spans="3:3" x14ac:dyDescent="0.15">
      <c r="C196719" s="35">
        <f>IF(C$196667="Estimation",0,C196664)</f>
        <v>8.1300000000000008</v>
      </c>
    </row>
    <row r="196720" spans="3:3" x14ac:dyDescent="0.15">
      <c r="C196720" s="35">
        <f>IF(C$196667="Estimation",0.5*SUM(C$196714:C$196715),C196665)</f>
        <v>0</v>
      </c>
    </row>
    <row r="196721" spans="3:3" x14ac:dyDescent="0.15">
      <c r="C196721" s="35">
        <f>IF(C$196667="Estimation",0,C196666)</f>
        <v>5.39</v>
      </c>
    </row>
    <row r="196722" spans="3:3" x14ac:dyDescent="0.15">
      <c r="C196722" s="25" t="s">
        <v>288</v>
      </c>
    </row>
    <row r="196723" spans="3:3" x14ac:dyDescent="0.15">
      <c r="C196723" s="25">
        <v>0</v>
      </c>
    </row>
    <row r="196724" spans="3:3" x14ac:dyDescent="0.15">
      <c r="C196724" s="25" t="s">
        <v>288</v>
      </c>
    </row>
    <row r="196725" spans="3:3" x14ac:dyDescent="0.15">
      <c r="C196725" s="25" t="s">
        <v>377</v>
      </c>
    </row>
    <row r="196726" spans="3:3" x14ac:dyDescent="0.15">
      <c r="C196726" s="25" t="s">
        <v>300</v>
      </c>
    </row>
    <row r="196727" spans="3:3" x14ac:dyDescent="0.15">
      <c r="C196727" s="25" t="s">
        <v>302</v>
      </c>
    </row>
    <row r="196728" spans="3:3" x14ac:dyDescent="0.15">
      <c r="C196728" s="25" t="s">
        <v>302</v>
      </c>
    </row>
    <row r="196729" spans="3:3" x14ac:dyDescent="0.15">
      <c r="C196729" s="25" t="s">
        <v>302</v>
      </c>
    </row>
    <row r="196730" spans="3:3" x14ac:dyDescent="0.15">
      <c r="C196730" s="25" t="s">
        <v>301</v>
      </c>
    </row>
    <row r="196731" spans="3:3" x14ac:dyDescent="0.15">
      <c r="C196731" s="25" t="s">
        <v>301</v>
      </c>
    </row>
    <row r="196732" spans="3:3" x14ac:dyDescent="0.15">
      <c r="C196732" s="25" t="s">
        <v>292</v>
      </c>
    </row>
    <row r="196733" spans="3:3" x14ac:dyDescent="0.15">
      <c r="C196733" s="25" t="s">
        <v>292</v>
      </c>
    </row>
    <row r="196734" spans="3:3" x14ac:dyDescent="0.15">
      <c r="C196734" s="25" t="s">
        <v>291</v>
      </c>
    </row>
    <row r="196735" spans="3:3" x14ac:dyDescent="0.15">
      <c r="C196735" s="25" t="s">
        <v>298</v>
      </c>
    </row>
    <row r="196736" spans="3:3" x14ac:dyDescent="0.15">
      <c r="C196736" s="25" t="s">
        <v>299</v>
      </c>
    </row>
    <row r="196737" spans="3:3" x14ac:dyDescent="0.15">
      <c r="C196737" s="25" t="s">
        <v>298</v>
      </c>
    </row>
    <row r="196738" spans="3:3" x14ac:dyDescent="0.15">
      <c r="C196738" s="25" t="s">
        <v>297</v>
      </c>
    </row>
    <row r="196739" spans="3:3" x14ac:dyDescent="0.15">
      <c r="C196739" s="25" t="s">
        <v>296</v>
      </c>
    </row>
    <row r="196740" spans="3:3" x14ac:dyDescent="0.15">
      <c r="C196740" s="25" t="s">
        <v>297</v>
      </c>
    </row>
    <row r="196741" spans="3:3" x14ac:dyDescent="0.15">
      <c r="C196741" s="25" t="s">
        <v>296</v>
      </c>
    </row>
    <row r="196742" spans="3:3" x14ac:dyDescent="0.15">
      <c r="C196742" s="24">
        <v>0.1</v>
      </c>
    </row>
    <row r="196743" spans="3:3" x14ac:dyDescent="0.15">
      <c r="C196743" s="24">
        <v>0</v>
      </c>
    </row>
    <row r="196744" spans="3:3" x14ac:dyDescent="0.15">
      <c r="C196744" s="24">
        <v>0.2</v>
      </c>
    </row>
    <row r="196745" spans="3:3" x14ac:dyDescent="0.15">
      <c r="C196745" s="24">
        <v>0.6</v>
      </c>
    </row>
    <row r="196746" spans="3:3" x14ac:dyDescent="0.15">
      <c r="C196746" s="24">
        <v>0.6</v>
      </c>
    </row>
    <row r="196747" spans="3:3" x14ac:dyDescent="0.15">
      <c r="C196747" s="24">
        <v>1.2</v>
      </c>
    </row>
    <row r="196748" spans="3:3" x14ac:dyDescent="0.15">
      <c r="C196748" s="24">
        <v>1.2</v>
      </c>
    </row>
    <row r="196749" spans="3:3" x14ac:dyDescent="0.15">
      <c r="C196749" s="24">
        <v>1.2</v>
      </c>
    </row>
    <row r="196750" spans="3:3" x14ac:dyDescent="0.15">
      <c r="C196750" s="24">
        <v>1.6</v>
      </c>
    </row>
    <row r="196751" spans="3:3" x14ac:dyDescent="0.15">
      <c r="C196751" s="24">
        <v>1.6</v>
      </c>
    </row>
    <row r="196752" spans="3:3" x14ac:dyDescent="0.15">
      <c r="C196752" s="24">
        <v>2.8</v>
      </c>
    </row>
    <row r="196753" spans="3:3" x14ac:dyDescent="0.15">
      <c r="C196753" s="24">
        <v>2.8</v>
      </c>
    </row>
    <row r="196754" spans="3:3" x14ac:dyDescent="0.15">
      <c r="C196754" s="24">
        <v>3</v>
      </c>
    </row>
    <row r="196755" spans="3:3" x14ac:dyDescent="0.15">
      <c r="C196755" s="24">
        <v>0.75</v>
      </c>
    </row>
    <row r="196756" spans="3:3" x14ac:dyDescent="0.15">
      <c r="C196756" s="24">
        <v>0.75</v>
      </c>
    </row>
    <row r="196757" spans="3:3" x14ac:dyDescent="0.15">
      <c r="C196757" s="24">
        <v>0.05</v>
      </c>
    </row>
    <row r="196758" spans="3:3" x14ac:dyDescent="0.15">
      <c r="C196758" s="24">
        <v>0.05</v>
      </c>
    </row>
    <row r="196759" spans="3:3" x14ac:dyDescent="0.15">
      <c r="C196759" s="24">
        <v>0</v>
      </c>
    </row>
    <row r="196760" spans="3:3" x14ac:dyDescent="0.15">
      <c r="C196760" s="24">
        <v>0</v>
      </c>
    </row>
    <row r="196761" spans="3:3" x14ac:dyDescent="0.15">
      <c r="C196761" s="24">
        <v>0</v>
      </c>
    </row>
    <row r="196762" spans="3:3" x14ac:dyDescent="0.15">
      <c r="C196762" s="24">
        <v>0.01</v>
      </c>
    </row>
    <row r="196763" spans="3:3" x14ac:dyDescent="0.15">
      <c r="C196763" s="24">
        <v>0.01</v>
      </c>
    </row>
    <row r="196764" spans="3:3" x14ac:dyDescent="0.15">
      <c r="C196764" s="24">
        <v>0</v>
      </c>
    </row>
    <row r="196765" spans="3:3" x14ac:dyDescent="0.15">
      <c r="C196765" s="24">
        <v>0.3</v>
      </c>
    </row>
    <row r="196766" spans="3:3" x14ac:dyDescent="0.15">
      <c r="C196766" s="24">
        <v>0</v>
      </c>
    </row>
    <row r="196767" spans="3:3" x14ac:dyDescent="0.15">
      <c r="C196767" s="24">
        <v>0</v>
      </c>
    </row>
    <row r="196768" spans="3:3" x14ac:dyDescent="0.15">
      <c r="C196768" s="24">
        <v>0</v>
      </c>
    </row>
    <row r="196769" spans="3:3" x14ac:dyDescent="0.15">
      <c r="C196769" s="24">
        <v>0.3</v>
      </c>
    </row>
    <row r="196770" spans="3:3" x14ac:dyDescent="0.15">
      <c r="C196770" s="24">
        <v>0</v>
      </c>
    </row>
    <row r="196771" spans="3:3" x14ac:dyDescent="0.15">
      <c r="C196771" s="24">
        <v>0</v>
      </c>
    </row>
    <row r="196772" spans="3:3" x14ac:dyDescent="0.15">
      <c r="C196772" s="24">
        <v>1</v>
      </c>
    </row>
    <row r="196773" spans="3:3" x14ac:dyDescent="0.15">
      <c r="C196773" s="24">
        <v>1</v>
      </c>
    </row>
    <row r="196774" spans="3:3" x14ac:dyDescent="0.15">
      <c r="C196774" s="24">
        <v>0</v>
      </c>
    </row>
    <row r="196775" spans="3:3" x14ac:dyDescent="0.15">
      <c r="C196775" s="24">
        <v>0</v>
      </c>
    </row>
    <row r="196776" spans="3:3" x14ac:dyDescent="0.15">
      <c r="C196776" s="24">
        <v>0.5</v>
      </c>
    </row>
    <row r="196777" spans="3:3" x14ac:dyDescent="0.15">
      <c r="C196777" s="24">
        <v>0</v>
      </c>
    </row>
    <row r="196778" spans="3:3" x14ac:dyDescent="0.15">
      <c r="C196778" s="25">
        <v>0</v>
      </c>
    </row>
    <row r="196779" spans="3:3" x14ac:dyDescent="0.15">
      <c r="C196779" s="25">
        <v>0</v>
      </c>
    </row>
    <row r="196780" spans="3:3" x14ac:dyDescent="0.15">
      <c r="C196780" s="25">
        <v>0</v>
      </c>
    </row>
    <row r="196781" spans="3:3" x14ac:dyDescent="0.15">
      <c r="C196781" s="25">
        <v>0</v>
      </c>
    </row>
    <row r="196782" spans="3:3" x14ac:dyDescent="0.15">
      <c r="C196782" s="25">
        <v>0</v>
      </c>
    </row>
    <row r="196783" spans="3:3" x14ac:dyDescent="0.15">
      <c r="C196783" s="25">
        <v>0</v>
      </c>
    </row>
    <row r="196784" spans="3:3" x14ac:dyDescent="0.15">
      <c r="C196784" s="25">
        <v>0</v>
      </c>
    </row>
    <row r="196785" spans="3:3" x14ac:dyDescent="0.15">
      <c r="C196785" s="25">
        <v>0</v>
      </c>
    </row>
    <row r="196786" spans="3:3" x14ac:dyDescent="0.15">
      <c r="C196786" s="25">
        <v>0</v>
      </c>
    </row>
    <row r="196787" spans="3:3" x14ac:dyDescent="0.15">
      <c r="C196787" s="25">
        <v>0</v>
      </c>
    </row>
    <row r="196788" spans="3:3" x14ac:dyDescent="0.15">
      <c r="C196788" s="24">
        <v>0</v>
      </c>
    </row>
    <row r="196789" spans="3:3" x14ac:dyDescent="0.15">
      <c r="C196789" s="24">
        <v>0</v>
      </c>
    </row>
    <row r="196790" spans="3:3" x14ac:dyDescent="0.15">
      <c r="C196790" s="24">
        <v>0</v>
      </c>
    </row>
    <row r="196791" spans="3:3" x14ac:dyDescent="0.15">
      <c r="C196791" s="24">
        <v>0</v>
      </c>
    </row>
    <row r="196792" spans="3:3" x14ac:dyDescent="0.15">
      <c r="C196792" s="24">
        <v>0</v>
      </c>
    </row>
    <row r="196793" spans="3:3" x14ac:dyDescent="0.15">
      <c r="C196793" s="24">
        <v>0</v>
      </c>
    </row>
    <row r="196794" spans="3:3" x14ac:dyDescent="0.15">
      <c r="C196794" s="24">
        <v>0</v>
      </c>
    </row>
    <row r="196795" spans="3:3" x14ac:dyDescent="0.15">
      <c r="C196795" s="24">
        <v>0</v>
      </c>
    </row>
    <row r="196796" spans="3:3" x14ac:dyDescent="0.15">
      <c r="C196796" s="24">
        <v>0</v>
      </c>
    </row>
    <row r="196797" spans="3:3" x14ac:dyDescent="0.15">
      <c r="C196797" s="24">
        <v>0</v>
      </c>
    </row>
    <row r="196798" spans="3:3" x14ac:dyDescent="0.15">
      <c r="C196798" s="24">
        <v>0</v>
      </c>
    </row>
    <row r="196799" spans="3:3" x14ac:dyDescent="0.15">
      <c r="C196799" s="24">
        <v>0</v>
      </c>
    </row>
    <row r="196800" spans="3:3" x14ac:dyDescent="0.15">
      <c r="C196800" s="24">
        <v>0</v>
      </c>
    </row>
    <row r="196801" spans="3:3" x14ac:dyDescent="0.15">
      <c r="C196801" s="24">
        <v>0</v>
      </c>
    </row>
    <row r="196802" spans="3:3" x14ac:dyDescent="0.15">
      <c r="C196802" s="24">
        <v>0</v>
      </c>
    </row>
    <row r="196803" spans="3:3" x14ac:dyDescent="0.15">
      <c r="C196803" s="24">
        <v>0</v>
      </c>
    </row>
    <row r="196804" spans="3:3" x14ac:dyDescent="0.15">
      <c r="C196804" s="24">
        <v>0</v>
      </c>
    </row>
    <row r="196805" spans="3:3" x14ac:dyDescent="0.15">
      <c r="C196805" s="24">
        <v>0</v>
      </c>
    </row>
    <row r="196806" spans="3:3" x14ac:dyDescent="0.15">
      <c r="C196806" s="24">
        <v>0</v>
      </c>
    </row>
    <row r="196807" spans="3:3" x14ac:dyDescent="0.15">
      <c r="C196807" s="24">
        <v>0</v>
      </c>
    </row>
    <row r="196808" spans="3:3" x14ac:dyDescent="0.15">
      <c r="C196808" s="24">
        <v>0</v>
      </c>
    </row>
    <row r="196809" spans="3:3" x14ac:dyDescent="0.15">
      <c r="C196809" s="24">
        <v>0</v>
      </c>
    </row>
    <row r="196810" spans="3:3" x14ac:dyDescent="0.15">
      <c r="C196810" s="24">
        <v>0</v>
      </c>
    </row>
    <row r="196811" spans="3:3" x14ac:dyDescent="0.15">
      <c r="C196811" s="24">
        <v>0</v>
      </c>
    </row>
    <row r="196812" spans="3:3" x14ac:dyDescent="0.15">
      <c r="C196812" s="24">
        <v>0</v>
      </c>
    </row>
    <row r="196813" spans="3:3" x14ac:dyDescent="0.15">
      <c r="C196813" s="24">
        <v>0</v>
      </c>
    </row>
    <row r="196814" spans="3:3" x14ac:dyDescent="0.15">
      <c r="C196814" s="36">
        <f t="shared" ref="C196814:C196820" si="85">IF(C196807&lt;&gt;0,C196807,C196800)</f>
        <v>0</v>
      </c>
    </row>
    <row r="196815" spans="3:3" x14ac:dyDescent="0.15">
      <c r="C196815" s="36">
        <f t="shared" si="85"/>
        <v>0</v>
      </c>
    </row>
    <row r="196816" spans="3:3" x14ac:dyDescent="0.15">
      <c r="C196816" s="36">
        <f t="shared" si="85"/>
        <v>0</v>
      </c>
    </row>
    <row r="196817" spans="3:3" x14ac:dyDescent="0.15">
      <c r="C196817" s="36">
        <f t="shared" si="85"/>
        <v>0</v>
      </c>
    </row>
    <row r="196818" spans="3:3" x14ac:dyDescent="0.15">
      <c r="C196818" s="36">
        <f t="shared" si="85"/>
        <v>0</v>
      </c>
    </row>
    <row r="196819" spans="3:3" x14ac:dyDescent="0.15">
      <c r="C196819" s="36">
        <f t="shared" si="85"/>
        <v>0</v>
      </c>
    </row>
    <row r="196820" spans="3:3" x14ac:dyDescent="0.15">
      <c r="C196820" s="36">
        <f t="shared" si="85"/>
        <v>0</v>
      </c>
    </row>
    <row r="196821" spans="3:3" x14ac:dyDescent="0.15">
      <c r="C196821" s="36">
        <f t="shared" ref="C196821:C196827" si="86">IFERROR(IF(C196800&lt;&gt;0,C196814/C196800,1)*C196788,0)</f>
        <v>0</v>
      </c>
    </row>
    <row r="196822" spans="3:3" x14ac:dyDescent="0.15">
      <c r="C196822" s="36">
        <f t="shared" si="86"/>
        <v>0</v>
      </c>
    </row>
    <row r="196823" spans="3:3" x14ac:dyDescent="0.15">
      <c r="C196823" s="36">
        <f t="shared" si="86"/>
        <v>0</v>
      </c>
    </row>
    <row r="196824" spans="3:3" x14ac:dyDescent="0.15">
      <c r="C196824" s="36">
        <f t="shared" si="86"/>
        <v>0</v>
      </c>
    </row>
    <row r="196825" spans="3:3" x14ac:dyDescent="0.15">
      <c r="C196825" s="36">
        <f t="shared" si="86"/>
        <v>0</v>
      </c>
    </row>
    <row r="196826" spans="3:3" x14ac:dyDescent="0.15">
      <c r="C196826" s="36">
        <f t="shared" si="86"/>
        <v>0</v>
      </c>
    </row>
    <row r="196827" spans="3:3" x14ac:dyDescent="0.15">
      <c r="C196827" s="36">
        <f t="shared" si="86"/>
        <v>0</v>
      </c>
    </row>
    <row r="196828" spans="3:3" x14ac:dyDescent="0.15">
      <c r="C196828" s="37">
        <f>C196795</f>
        <v>0</v>
      </c>
    </row>
    <row r="196829" spans="3:3" x14ac:dyDescent="0.15">
      <c r="C196829" s="37">
        <f>C196796</f>
        <v>0</v>
      </c>
    </row>
    <row r="196830" spans="3:3" x14ac:dyDescent="0.15">
      <c r="C196830" s="37">
        <f>C196797</f>
        <v>0</v>
      </c>
    </row>
    <row r="196831" spans="3:3" x14ac:dyDescent="0.15">
      <c r="C196831" s="37">
        <f>C196798</f>
        <v>0</v>
      </c>
    </row>
    <row r="196832" spans="3:3" x14ac:dyDescent="0.15">
      <c r="C196832" s="37">
        <f>C196799</f>
        <v>0</v>
      </c>
    </row>
    <row r="196833" spans="3:3" x14ac:dyDescent="0.15">
      <c r="C196833" s="28">
        <v>0</v>
      </c>
    </row>
    <row r="196834" spans="3:3" x14ac:dyDescent="0.15">
      <c r="C196834" s="28">
        <v>0</v>
      </c>
    </row>
    <row r="196835" spans="3:3" x14ac:dyDescent="0.15">
      <c r="C196835" s="28">
        <v>0</v>
      </c>
    </row>
    <row r="196836" spans="3:3" x14ac:dyDescent="0.15">
      <c r="C196836" s="28">
        <v>0</v>
      </c>
    </row>
    <row r="196837" spans="3:3" x14ac:dyDescent="0.15">
      <c r="C196837" s="28">
        <v>0</v>
      </c>
    </row>
    <row r="196838" spans="3:3" x14ac:dyDescent="0.15">
      <c r="C196838" s="28">
        <v>0</v>
      </c>
    </row>
    <row r="196839" spans="3:3" x14ac:dyDescent="0.15">
      <c r="C196839" s="28">
        <v>0</v>
      </c>
    </row>
    <row r="196840" spans="3:3" x14ac:dyDescent="0.15">
      <c r="C196840" s="28">
        <v>0</v>
      </c>
    </row>
    <row r="196841" spans="3:3" x14ac:dyDescent="0.15">
      <c r="C196841" s="28">
        <v>0</v>
      </c>
    </row>
    <row r="196842" spans="3:3" x14ac:dyDescent="0.15">
      <c r="C196842" s="28">
        <v>0</v>
      </c>
    </row>
    <row r="196843" spans="3:3" x14ac:dyDescent="0.15">
      <c r="C196843" s="38">
        <v>1</v>
      </c>
    </row>
    <row r="196844" spans="3:3" x14ac:dyDescent="0.15">
      <c r="C196844" s="38">
        <v>1</v>
      </c>
    </row>
    <row r="196845" spans="3:3" x14ac:dyDescent="0.15">
      <c r="C196845" s="38">
        <v>1</v>
      </c>
    </row>
    <row r="196846" spans="3:3" x14ac:dyDescent="0.15">
      <c r="C196846" s="38">
        <v>1</v>
      </c>
    </row>
    <row r="196847" spans="3:3" x14ac:dyDescent="0.15">
      <c r="C196847" s="38">
        <v>1</v>
      </c>
    </row>
    <row r="196848" spans="3:3" x14ac:dyDescent="0.15">
      <c r="C196848" s="38">
        <v>1</v>
      </c>
    </row>
    <row r="196849" spans="3:3" x14ac:dyDescent="0.15">
      <c r="C196849" s="38">
        <v>1</v>
      </c>
    </row>
    <row r="196850" spans="3:3" x14ac:dyDescent="0.15">
      <c r="C196850" s="38">
        <v>1</v>
      </c>
    </row>
    <row r="196851" spans="3:3" x14ac:dyDescent="0.15">
      <c r="C196851" s="38">
        <v>1</v>
      </c>
    </row>
    <row r="196852" spans="3:3" x14ac:dyDescent="0.15">
      <c r="C196852" s="38">
        <v>1</v>
      </c>
    </row>
    <row r="196853" spans="3:3" x14ac:dyDescent="0.15">
      <c r="C196853" s="25" t="s">
        <v>104</v>
      </c>
    </row>
    <row r="196854" spans="3:3" x14ac:dyDescent="0.15">
      <c r="C196854" s="25" t="s">
        <v>294</v>
      </c>
    </row>
    <row r="196855" spans="3:3" x14ac:dyDescent="0.15">
      <c r="C196855" s="24">
        <v>216</v>
      </c>
    </row>
    <row r="196856" spans="3:3" x14ac:dyDescent="0.15">
      <c r="C196856" s="24">
        <v>12</v>
      </c>
    </row>
    <row r="196857" spans="3:3" x14ac:dyDescent="0.15">
      <c r="C196857" s="24">
        <v>4.5999999999999996</v>
      </c>
    </row>
    <row r="196858" spans="3:3" x14ac:dyDescent="0.15">
      <c r="C196858" s="24">
        <v>368</v>
      </c>
    </row>
    <row r="196859" spans="3:3" x14ac:dyDescent="0.15">
      <c r="C196859" s="24">
        <v>260</v>
      </c>
    </row>
    <row r="196860" spans="3:3" x14ac:dyDescent="0.15">
      <c r="C196860" s="24">
        <v>394</v>
      </c>
    </row>
    <row r="196861" spans="3:3" x14ac:dyDescent="0.15">
      <c r="C196861" s="24">
        <v>222</v>
      </c>
    </row>
    <row r="196862" spans="3:3" x14ac:dyDescent="0.15">
      <c r="C196862" s="24">
        <v>123</v>
      </c>
    </row>
    <row r="196863" spans="3:3" x14ac:dyDescent="0.15">
      <c r="C196863" s="25" t="s">
        <v>153</v>
      </c>
    </row>
    <row r="196864" spans="3:3" x14ac:dyDescent="0.15">
      <c r="C196864" s="24">
        <v>20</v>
      </c>
    </row>
    <row r="196865" spans="3:3" x14ac:dyDescent="0.15">
      <c r="C196865" s="24">
        <v>0.9</v>
      </c>
    </row>
    <row r="196866" spans="3:3" x14ac:dyDescent="0.15">
      <c r="C196866" s="24">
        <v>0.8</v>
      </c>
    </row>
    <row r="196867" spans="3:3" x14ac:dyDescent="0.15">
      <c r="C196867" s="24">
        <v>0.4</v>
      </c>
    </row>
    <row r="196868" spans="3:3" x14ac:dyDescent="0.15">
      <c r="C196868" s="24">
        <v>2.5</v>
      </c>
    </row>
    <row r="196869" spans="3:3" x14ac:dyDescent="0.15">
      <c r="C196869" s="24">
        <v>3</v>
      </c>
    </row>
    <row r="196870" spans="3:3" x14ac:dyDescent="0.15">
      <c r="C196870" s="24">
        <v>10</v>
      </c>
    </row>
    <row r="196871" spans="3:3" x14ac:dyDescent="0.15">
      <c r="C196871" s="31">
        <v>0.8</v>
      </c>
    </row>
    <row r="196872" spans="3:3" x14ac:dyDescent="0.15">
      <c r="C196872" s="31">
        <v>0.6</v>
      </c>
    </row>
    <row r="196873" spans="3:3" x14ac:dyDescent="0.15">
      <c r="C196873" s="31">
        <v>0.3</v>
      </c>
    </row>
    <row r="196874" spans="3:3" x14ac:dyDescent="0.15">
      <c r="C196874" s="31">
        <v>0.9</v>
      </c>
    </row>
    <row r="196875" spans="3:3" x14ac:dyDescent="0.15">
      <c r="C196875" s="24">
        <v>45</v>
      </c>
    </row>
    <row r="196876" spans="3:3" x14ac:dyDescent="0.15">
      <c r="C196876" s="39">
        <f t="shared" ref="C196876:C196882" si="87">IFERROR(IF(ISNUMBER(C196764),C196764,0)+IF(ISNUMBER(C196745),1/C196745-IF(AND(C196833="ReplaceInsulation",NOT(ISERROR(C196821))),C196757/0.04,0),0),0)</f>
        <v>1.6666666666666667</v>
      </c>
    </row>
    <row r="196877" spans="3:3" x14ac:dyDescent="0.15">
      <c r="C196877" s="39">
        <f t="shared" si="87"/>
        <v>1.9666666666666668</v>
      </c>
    </row>
    <row r="196878" spans="3:3" x14ac:dyDescent="0.15">
      <c r="C196878" s="39">
        <f t="shared" si="87"/>
        <v>0.83333333333333337</v>
      </c>
    </row>
    <row r="196879" spans="3:3" x14ac:dyDescent="0.15">
      <c r="C196879" s="39">
        <f t="shared" si="87"/>
        <v>0.83333333333333337</v>
      </c>
    </row>
    <row r="196880" spans="3:3" x14ac:dyDescent="0.15">
      <c r="C196880" s="39">
        <f t="shared" si="87"/>
        <v>0.83333333333333337</v>
      </c>
    </row>
    <row r="196881" spans="3:3" x14ac:dyDescent="0.15">
      <c r="C196881" s="39">
        <f t="shared" si="87"/>
        <v>0.92500000000000004</v>
      </c>
    </row>
    <row r="196882" spans="3:3" x14ac:dyDescent="0.15">
      <c r="C196882" s="39">
        <f t="shared" si="87"/>
        <v>0.625</v>
      </c>
    </row>
    <row r="196883" spans="3:3" x14ac:dyDescent="0.15">
      <c r="C196883" s="40">
        <f>IFERROR(IF(ISNUMBER(C196752),1/C196752,0),0)</f>
        <v>0.35714285714285715</v>
      </c>
    </row>
    <row r="196884" spans="3:3" x14ac:dyDescent="0.15">
      <c r="C196884" s="40">
        <f>IFERROR(IF(ISNUMBER(C196753),1/C196753,0),0)</f>
        <v>0.35714285714285715</v>
      </c>
    </row>
    <row r="196885" spans="3:3" x14ac:dyDescent="0.15">
      <c r="C196885" s="40">
        <f>IFERROR(IF(ISNUMBER(C196754),1/C196754,0),0)</f>
        <v>0.33333333333333331</v>
      </c>
    </row>
    <row r="196886" spans="3:3" x14ac:dyDescent="0.15">
      <c r="C196886" s="39">
        <f t="shared" ref="C196886:C196892" si="88">IFERROR(1/(IF(C196833="Replace",IF(ISNUMBER(C196764),C196764,0),C196876)+IF(ISNUMBER(C196821),C196821,0)),0)</f>
        <v>0.6</v>
      </c>
    </row>
    <row r="196887" spans="3:3" x14ac:dyDescent="0.15">
      <c r="C196887" s="39">
        <f t="shared" si="88"/>
        <v>0.50847457627118642</v>
      </c>
    </row>
    <row r="196888" spans="3:3" x14ac:dyDescent="0.15">
      <c r="C196888" s="39">
        <f t="shared" si="88"/>
        <v>1.2</v>
      </c>
    </row>
    <row r="196889" spans="3:3" x14ac:dyDescent="0.15">
      <c r="C196889" s="39">
        <f t="shared" si="88"/>
        <v>1.2</v>
      </c>
    </row>
    <row r="196890" spans="3:3" x14ac:dyDescent="0.15">
      <c r="C196890" s="39">
        <f t="shared" si="88"/>
        <v>1.2</v>
      </c>
    </row>
    <row r="196891" spans="3:3" x14ac:dyDescent="0.15">
      <c r="C196891" s="39">
        <f t="shared" si="88"/>
        <v>1.0810810810810809</v>
      </c>
    </row>
    <row r="196892" spans="3:3" x14ac:dyDescent="0.15">
      <c r="C196892" s="39">
        <f t="shared" si="88"/>
        <v>1.6</v>
      </c>
    </row>
    <row r="196893" spans="3:3" x14ac:dyDescent="0.15">
      <c r="C196893" s="41">
        <f>IFERROR(1/(IF(C196840="Replace",0,C196883)+IF(ISNUMBER(C196828),C196828,0)),0)</f>
        <v>2.8</v>
      </c>
    </row>
    <row r="196894" spans="3:3" x14ac:dyDescent="0.15">
      <c r="C196894" s="41">
        <f>IFERROR(1/(IF(C196841="Replace",0,C196884)+IF(ISNUMBER(C196829),C196829,0)),0)</f>
        <v>2.8</v>
      </c>
    </row>
    <row r="196895" spans="3:3" x14ac:dyDescent="0.15">
      <c r="C196895" s="41">
        <f>IFERROR(1/(IF(C196842="Replace",0,C196885)+IF(ISNUMBER(C196830),C196830,0)),0)</f>
        <v>3</v>
      </c>
    </row>
    <row r="196896" spans="3:3" x14ac:dyDescent="0.15">
      <c r="C196896" s="42">
        <f t="shared" ref="C196896:C196902" si="89">IF(C196745&gt;0,(1-C196843)*1/(1/C196745+C196764),0)+C196843*C196886</f>
        <v>0.6</v>
      </c>
    </row>
    <row r="196897" spans="3:3" x14ac:dyDescent="0.15">
      <c r="C196897" s="42">
        <f t="shared" si="89"/>
        <v>0.50847457627118642</v>
      </c>
    </row>
    <row r="196898" spans="3:3" x14ac:dyDescent="0.15">
      <c r="C196898" s="42">
        <f t="shared" si="89"/>
        <v>1.2</v>
      </c>
    </row>
    <row r="196899" spans="3:3" x14ac:dyDescent="0.15">
      <c r="C196899" s="42">
        <f t="shared" si="89"/>
        <v>1.2</v>
      </c>
    </row>
    <row r="196900" spans="3:3" x14ac:dyDescent="0.15">
      <c r="C196900" s="42">
        <f t="shared" si="89"/>
        <v>1.2</v>
      </c>
    </row>
    <row r="196901" spans="3:3" x14ac:dyDescent="0.15">
      <c r="C196901" s="42">
        <f t="shared" si="89"/>
        <v>1.0810810810810809</v>
      </c>
    </row>
    <row r="196902" spans="3:3" x14ac:dyDescent="0.15">
      <c r="C196902" s="42">
        <f t="shared" si="89"/>
        <v>1.6</v>
      </c>
    </row>
    <row r="196903" spans="3:3" x14ac:dyDescent="0.15">
      <c r="C196903" s="43">
        <f>(1-C196850)*C196752+C196850*C196893</f>
        <v>2.8</v>
      </c>
    </row>
    <row r="196904" spans="3:3" x14ac:dyDescent="0.15">
      <c r="C196904" s="43">
        <f>(1-C196851)*C196753+C196851*C196894</f>
        <v>2.8</v>
      </c>
    </row>
    <row r="196905" spans="3:3" x14ac:dyDescent="0.15">
      <c r="C196905" s="43">
        <f>(1-C196852)*C196754+C196852*C196895</f>
        <v>3</v>
      </c>
    </row>
    <row r="196906" spans="3:3" x14ac:dyDescent="0.15">
      <c r="C196906" s="39">
        <f>IFERROR((IF(C196821&gt;0,C196843*C196707,0)+IF(C196822&gt;0,C196844*C196708,0)+IF(C196823&gt;0,C196845*C196709,0)+IF(C196824&gt;0,C196846*C196710,0)+IF(C196825&gt;0,C196847*C196711,0)+IF(C196826&gt;0,C196848*C196712,0)+IF(C196827&gt;0,C196849*C196713,0)+IF(C196828&gt;0,C196850*C196714,0)+IF(C196829&gt;0,C196851*C196715,0)+IF(C196830&gt;0,C196852*C196716,0))/SUM(C196707:C196716),0)</f>
        <v>0</v>
      </c>
    </row>
    <row r="196907" spans="3:3" x14ac:dyDescent="0.15">
      <c r="C196907" s="30" t="str">
        <f>IF(OR(C196723="",C196722=C196723),C196722,IF(C196617="Variation",C196723,IF(C196906=0,C196722,IF(C196906=1,C196723,C196722&amp;"("&amp;TEXT(1-C196906,"##0%")&amp;")."&amp;C196723&amp;"("&amp;TEXT(C196906,"##0%")&amp;")"))))</f>
        <v>Medium</v>
      </c>
    </row>
    <row r="196908" spans="3:3" x14ac:dyDescent="0.15">
      <c r="C196908" s="39">
        <f>IFERROR(IF(C196723&lt;&gt;"",IF(C196617="Variation",C196743,(1-C196906)*C196742+C196906*C196743),C196742),0)</f>
        <v>0.1</v>
      </c>
    </row>
    <row r="196909" spans="3:3" x14ac:dyDescent="0.15">
      <c r="C196909" s="39">
        <f t="shared" ref="C196909:C196915" si="90">IF(ISERROR(C196896*C196707*C196771),0,C196896*C196707*C196771)</f>
        <v>0</v>
      </c>
    </row>
    <row r="196910" spans="3:3" x14ac:dyDescent="0.15">
      <c r="C196910" s="39">
        <f t="shared" si="90"/>
        <v>23.491525423728813</v>
      </c>
    </row>
    <row r="196911" spans="3:3" x14ac:dyDescent="0.15">
      <c r="C196911" s="39">
        <f t="shared" si="90"/>
        <v>48.503999999999998</v>
      </c>
    </row>
    <row r="196912" spans="3:3" x14ac:dyDescent="0.15">
      <c r="C196912" s="39">
        <f t="shared" si="90"/>
        <v>0</v>
      </c>
    </row>
    <row r="196913" spans="3:3" x14ac:dyDescent="0.15">
      <c r="C196913" s="39">
        <f t="shared" si="90"/>
        <v>0</v>
      </c>
    </row>
    <row r="196914" spans="3:3" x14ac:dyDescent="0.15">
      <c r="C196914" s="39">
        <f t="shared" si="90"/>
        <v>24.972972972972972</v>
      </c>
    </row>
    <row r="196915" spans="3:3" x14ac:dyDescent="0.15">
      <c r="C196915" s="39">
        <f t="shared" si="90"/>
        <v>0</v>
      </c>
    </row>
    <row r="196916" spans="3:3" x14ac:dyDescent="0.15">
      <c r="C196916" s="40">
        <f>IF(ISERROR(C196903*C196714*1),0,C196903*C196714*1)</f>
        <v>37.855999999999995</v>
      </c>
    </row>
    <row r="196917" spans="3:3" x14ac:dyDescent="0.15">
      <c r="C196917" s="40">
        <f>IF(ISERROR(C196904*C196715*1),0,C196904*C196715*1)</f>
        <v>0</v>
      </c>
    </row>
    <row r="196918" spans="3:3" x14ac:dyDescent="0.15">
      <c r="C196918" s="40">
        <f>IF(ISERROR(C196905*C196716*1),0,C196905*C196716*1)</f>
        <v>6</v>
      </c>
    </row>
    <row r="196919" spans="3:3" x14ac:dyDescent="0.15">
      <c r="C196919" s="39">
        <f>SUM(C196707:C196716)*C196908</f>
        <v>14.834000000000001</v>
      </c>
    </row>
    <row r="196920" spans="3:3" x14ac:dyDescent="0.15">
      <c r="C196920" s="39">
        <f>IFERROR(SUM(C196909:C196919)/C196636,0)</f>
        <v>1.3262204856155895</v>
      </c>
    </row>
    <row r="196921" spans="3:3" x14ac:dyDescent="0.15">
      <c r="C196921" s="39">
        <f>0.34*(C196867+C196744)*C196868</f>
        <v>0.51000000000000012</v>
      </c>
    </row>
    <row r="196922" spans="3:3" x14ac:dyDescent="0.15">
      <c r="C196922" s="44">
        <f>(C196864-C196857)*C196855</f>
        <v>3326.4</v>
      </c>
    </row>
    <row r="196923" spans="3:3" x14ac:dyDescent="0.15">
      <c r="C196923" s="39">
        <f>IF(C196920&lt;=1,C196865+(1-C196920)/0.5*(1-C196865),IF(C196920&gt;=4,C196866,C196865+(C196920-1)*(C196866-C196865)/(4-1)))</f>
        <v>0.88912598381281371</v>
      </c>
    </row>
    <row r="196924" spans="3:3" x14ac:dyDescent="0.15">
      <c r="C196924" s="44">
        <f>C196920*0.024*C196922*C196923</f>
        <v>94.13795245360761</v>
      </c>
    </row>
    <row r="196925" spans="3:3" x14ac:dyDescent="0.15">
      <c r="C196925" s="44">
        <f>C196921*0.024*C196922*C196923</f>
        <v>36.200885352072518</v>
      </c>
    </row>
    <row r="196926" spans="3:3" x14ac:dyDescent="0.15">
      <c r="C196926" s="44">
        <f>C196924+C196925</f>
        <v>130.33883780568013</v>
      </c>
    </row>
    <row r="196927" spans="3:3" x14ac:dyDescent="0.15">
      <c r="C196927" s="39">
        <f>IFERROR((IF(LEN(C196785)&gt;1,IF(ISERROR(C196831),0,C196831),IF(ISERROR(C196755),0,C196755))*C196714+IF(LEN(C196786)&gt;1,IF(ISERROR(C196832),0,C196832),IF(ISERROR(C196756),0,C196756))*C196715)/(C196714+C196715),0)</f>
        <v>0.75000000000000011</v>
      </c>
    </row>
    <row r="196928" spans="3:3" x14ac:dyDescent="0.15">
      <c r="C196928" s="45">
        <f>C196717*C196858*C196871*(1-C196873)*C196874*C196927</f>
        <v>0</v>
      </c>
    </row>
    <row r="196929" spans="3:3" x14ac:dyDescent="0.15">
      <c r="C196929" s="44">
        <f>C196718*C196859*C$196872*(1-C$196873)*C$196874*C$196927</f>
        <v>0</v>
      </c>
    </row>
    <row r="196930" spans="3:3" x14ac:dyDescent="0.15">
      <c r="C196930" s="44">
        <f>C196719*C196860*C$196872*(1-C$196873)*C$196874*C$196927</f>
        <v>908.11287000000016</v>
      </c>
    </row>
    <row r="196931" spans="3:3" x14ac:dyDescent="0.15">
      <c r="C196931" s="44">
        <f>C196720*C196861*C$196872*(1-C$196873)*C$196874*C$196927</f>
        <v>0</v>
      </c>
    </row>
    <row r="196932" spans="3:3" x14ac:dyDescent="0.15">
      <c r="C196932" s="44">
        <f>C196721*C196862*C$196872*(1-C$196873)*C$196874*C$196927</f>
        <v>187.95199499999998</v>
      </c>
    </row>
    <row r="196933" spans="3:3" x14ac:dyDescent="0.15">
      <c r="C196933" s="44">
        <f>IFERROR(SUM(C196928:C196932)/C196636,0)</f>
        <v>9.3385436227315317</v>
      </c>
    </row>
    <row r="196934" spans="3:3" x14ac:dyDescent="0.15">
      <c r="C196934" s="44">
        <f>C196869*0.024*C196855</f>
        <v>15.552000000000001</v>
      </c>
    </row>
    <row r="196935" spans="3:3" x14ac:dyDescent="0.15">
      <c r="C196935" s="44">
        <f>C196875/(C196920+C196921)</f>
        <v>24.506860887631277</v>
      </c>
    </row>
    <row r="196936" spans="3:3" x14ac:dyDescent="0.15">
      <c r="C196936" s="39">
        <f>0.8+C196935/30</f>
        <v>1.6168953629210425</v>
      </c>
    </row>
    <row r="196937" spans="3:3" x14ac:dyDescent="0.15">
      <c r="C196937" s="42">
        <f>IFERROR((C196933+C196934)/C196926,0)</f>
        <v>0.19096797272230098</v>
      </c>
    </row>
    <row r="196938" spans="3:3" x14ac:dyDescent="0.15">
      <c r="C196938" s="39">
        <f>(1-C196937^C196936)/(1-C196937^(C196936+1))</f>
        <v>0.94362386271828624</v>
      </c>
    </row>
    <row r="196939" spans="3:3" x14ac:dyDescent="0.15">
      <c r="C196939" s="46">
        <f>C196926-C196938*(C196933+C196934)</f>
        <v>106.8515268872402</v>
      </c>
    </row>
    <row r="196941" spans="3:3" x14ac:dyDescent="0.15">
      <c r="C196941" s="48">
        <v>106.8515268872402</v>
      </c>
    </row>
    <row r="212993" spans="3:3" x14ac:dyDescent="0.15">
      <c r="C212993" s="24" t="s">
        <v>370</v>
      </c>
    </row>
    <row r="212994" spans="3:3" x14ac:dyDescent="0.15">
      <c r="C212994" s="25">
        <v>0</v>
      </c>
    </row>
    <row r="212995" spans="3:3" x14ac:dyDescent="0.15">
      <c r="C212995" s="25">
        <v>0</v>
      </c>
    </row>
    <row r="212996" spans="3:3" x14ac:dyDescent="0.15">
      <c r="C212996" s="26">
        <v>40428</v>
      </c>
    </row>
    <row r="212997" spans="3:3" x14ac:dyDescent="0.15">
      <c r="C212997" s="26">
        <v>0</v>
      </c>
    </row>
    <row r="212998" spans="3:3" x14ac:dyDescent="0.15">
      <c r="C212998" s="25" t="s">
        <v>152</v>
      </c>
    </row>
    <row r="212999" spans="3:3" x14ac:dyDescent="0.15">
      <c r="C212999" s="25" t="s">
        <v>15</v>
      </c>
    </row>
    <row r="213000" spans="3:3" x14ac:dyDescent="0.15">
      <c r="C213000" s="25">
        <v>1</v>
      </c>
    </row>
    <row r="213001" spans="3:3" x14ac:dyDescent="0.15">
      <c r="C213001" s="25" t="s">
        <v>208</v>
      </c>
    </row>
    <row r="213002" spans="3:3" x14ac:dyDescent="0.15">
      <c r="C213002" s="25" t="s">
        <v>371</v>
      </c>
    </row>
    <row r="213003" spans="3:3" x14ac:dyDescent="0.15">
      <c r="C213003" s="25">
        <v>0</v>
      </c>
    </row>
    <row r="213004" spans="3:3" x14ac:dyDescent="0.15">
      <c r="C213004" s="25">
        <v>0</v>
      </c>
    </row>
    <row r="213005" spans="3:3" x14ac:dyDescent="0.15">
      <c r="C213005" s="25" t="s">
        <v>372</v>
      </c>
    </row>
    <row r="213006" spans="3:3" x14ac:dyDescent="0.15">
      <c r="C213006" s="25" t="s">
        <v>360</v>
      </c>
    </row>
    <row r="213007" spans="3:3" x14ac:dyDescent="0.15">
      <c r="C213007" s="25" t="s">
        <v>373</v>
      </c>
    </row>
    <row r="213008" spans="3:3" x14ac:dyDescent="0.15">
      <c r="C213008" s="25" t="s">
        <v>105</v>
      </c>
    </row>
    <row r="213009" spans="3:3" x14ac:dyDescent="0.15">
      <c r="C213009" s="25">
        <v>1958</v>
      </c>
    </row>
    <row r="213010" spans="3:3" x14ac:dyDescent="0.15">
      <c r="C213010" s="25">
        <v>1968</v>
      </c>
    </row>
    <row r="213011" spans="3:3" x14ac:dyDescent="0.15">
      <c r="C213011" s="25" t="s">
        <v>289</v>
      </c>
    </row>
    <row r="213012" spans="3:3" x14ac:dyDescent="0.15">
      <c r="C213012" s="24">
        <v>374.2</v>
      </c>
    </row>
    <row r="213013" spans="3:3" x14ac:dyDescent="0.15">
      <c r="C213013" s="24">
        <v>119.744</v>
      </c>
    </row>
    <row r="213014" spans="3:3" x14ac:dyDescent="0.15">
      <c r="C213014" s="24">
        <v>0</v>
      </c>
    </row>
    <row r="213015" spans="3:3" x14ac:dyDescent="0.15">
      <c r="C213015" s="24">
        <v>0</v>
      </c>
    </row>
    <row r="213016" spans="3:3" x14ac:dyDescent="0.15">
      <c r="C213016" s="24">
        <v>0</v>
      </c>
    </row>
    <row r="213017" spans="3:3" x14ac:dyDescent="0.15">
      <c r="C213017" s="24">
        <v>106.7</v>
      </c>
    </row>
    <row r="213018" spans="3:3" x14ac:dyDescent="0.15">
      <c r="C213018" s="27">
        <f>IF(C213015&gt;0,C213015,IF(C213014&gt;0,0.85*C213014,IF(C213017&gt;0,1.1*C213017,IF(C213016&gt;0,1.4*C213016,0.85/3*C213012))))</f>
        <v>117.37000000000002</v>
      </c>
    </row>
    <row r="213019" spans="3:3" x14ac:dyDescent="0.15">
      <c r="C213019" s="24">
        <v>0</v>
      </c>
    </row>
    <row r="213020" spans="3:3" x14ac:dyDescent="0.15">
      <c r="C213020" s="27">
        <f>IF(C213019&gt;0,C213019,C213018)</f>
        <v>117.37000000000002</v>
      </c>
    </row>
    <row r="213021" spans="3:3" x14ac:dyDescent="0.15">
      <c r="C213021" s="24">
        <v>1</v>
      </c>
    </row>
    <row r="213022" spans="3:3" x14ac:dyDescent="0.15">
      <c r="C213022" s="24">
        <v>2</v>
      </c>
    </row>
    <row r="213023" spans="3:3" x14ac:dyDescent="0.15">
      <c r="C213023" s="28" t="s">
        <v>374</v>
      </c>
    </row>
    <row r="213024" spans="3:3" x14ac:dyDescent="0.15">
      <c r="C213024" s="28" t="s">
        <v>375</v>
      </c>
    </row>
    <row r="213025" spans="3:3" x14ac:dyDescent="0.15">
      <c r="C213025" s="28" t="s">
        <v>2</v>
      </c>
    </row>
    <row r="213026" spans="3:3" x14ac:dyDescent="0.15">
      <c r="C213026" s="28" t="s">
        <v>376</v>
      </c>
    </row>
    <row r="213027" spans="3:3" x14ac:dyDescent="0.15">
      <c r="C213027" s="24">
        <v>0</v>
      </c>
    </row>
    <row r="213028" spans="3:3" x14ac:dyDescent="0.15">
      <c r="C213028" s="24">
        <v>0</v>
      </c>
    </row>
    <row r="213029" spans="3:3" x14ac:dyDescent="0.15">
      <c r="C213029" s="24">
        <v>0</v>
      </c>
    </row>
    <row r="213030" spans="3:3" x14ac:dyDescent="0.15">
      <c r="C213030" s="24">
        <v>0</v>
      </c>
    </row>
    <row r="213031" spans="3:3" x14ac:dyDescent="0.15">
      <c r="C213031" s="24">
        <v>0</v>
      </c>
    </row>
    <row r="213032" spans="3:3" x14ac:dyDescent="0.15">
      <c r="C213032" s="24">
        <v>0</v>
      </c>
    </row>
    <row r="213033" spans="3:3" x14ac:dyDescent="0.15">
      <c r="C213033" s="28">
        <v>0</v>
      </c>
    </row>
    <row r="213034" spans="3:3" x14ac:dyDescent="0.15">
      <c r="C213034" s="28">
        <v>0</v>
      </c>
    </row>
    <row r="213035" spans="3:3" x14ac:dyDescent="0.15">
      <c r="C213035" s="24">
        <v>0</v>
      </c>
    </row>
    <row r="213036" spans="3:3" x14ac:dyDescent="0.15">
      <c r="C213036" s="24">
        <v>0</v>
      </c>
    </row>
    <row r="213037" spans="3:3" x14ac:dyDescent="0.15">
      <c r="C213037" s="24">
        <v>46.2</v>
      </c>
    </row>
    <row r="213038" spans="3:3" x14ac:dyDescent="0.15">
      <c r="C213038" s="24">
        <v>40.42</v>
      </c>
    </row>
    <row r="213039" spans="3:3" x14ac:dyDescent="0.15">
      <c r="C213039" s="24">
        <v>0</v>
      </c>
    </row>
    <row r="213040" spans="3:3" x14ac:dyDescent="0.15">
      <c r="C213040" s="24">
        <v>0</v>
      </c>
    </row>
    <row r="213041" spans="3:3" x14ac:dyDescent="0.15">
      <c r="C213041" s="24">
        <v>46.2</v>
      </c>
    </row>
    <row r="213042" spans="3:3" x14ac:dyDescent="0.15">
      <c r="C213042" s="24">
        <v>0</v>
      </c>
    </row>
    <row r="213043" spans="3:3" x14ac:dyDescent="0.15">
      <c r="C213043" s="24">
        <v>13.52</v>
      </c>
    </row>
    <row r="213044" spans="3:3" x14ac:dyDescent="0.15">
      <c r="C213044" s="24">
        <v>0</v>
      </c>
    </row>
    <row r="213045" spans="3:3" x14ac:dyDescent="0.15">
      <c r="C213045" s="24">
        <v>2</v>
      </c>
    </row>
    <row r="213046" spans="3:3" x14ac:dyDescent="0.15">
      <c r="C213046" s="24">
        <v>0</v>
      </c>
    </row>
    <row r="213047" spans="3:3" x14ac:dyDescent="0.15">
      <c r="C213047" s="24">
        <v>0</v>
      </c>
    </row>
    <row r="213048" spans="3:3" x14ac:dyDescent="0.15">
      <c r="C213048" s="24">
        <v>8.1300000000000008</v>
      </c>
    </row>
    <row r="213049" spans="3:3" x14ac:dyDescent="0.15">
      <c r="C213049" s="24">
        <v>0</v>
      </c>
    </row>
    <row r="213050" spans="3:3" x14ac:dyDescent="0.15">
      <c r="C213050" s="24">
        <v>5.39</v>
      </c>
    </row>
    <row r="213051" spans="3:3" x14ac:dyDescent="0.15">
      <c r="C213051" s="28" t="s">
        <v>295</v>
      </c>
    </row>
    <row r="213052" spans="3:3" x14ac:dyDescent="0.15">
      <c r="C213052" s="29">
        <f>IF(OR(C$213024="C",C$213024="PI",C$213024="NI"),1.6,IF(C$213024="P",0.8,IF(C$213024="-",1.2,0)))</f>
        <v>1.2</v>
      </c>
    </row>
    <row r="213053" spans="3:3" x14ac:dyDescent="0.15">
      <c r="C213053" s="29">
        <f>IF(OR(C$213024="C",C$213024="PI",C$213024="NI"),15,IF(C$213024="P",7,IF(C$213024="-",5,0)))</f>
        <v>5</v>
      </c>
    </row>
    <row r="213054" spans="3:3" x14ac:dyDescent="0.15">
      <c r="C213054" s="29">
        <f>IF(OR(C$213024="C",C$213024="PI",C$213024="NI"),0,IF(C$213024="P",0.6,IF(C$213024="-",0,1.2)))</f>
        <v>0</v>
      </c>
    </row>
    <row r="213055" spans="3:3" x14ac:dyDescent="0.15">
      <c r="C213055" s="29">
        <f>IF(OR(C$213024="C",C$213024="PI",C$213024="NI"),0,IF(C$213024="P",3,IF(C$213024="-",0,5)))</f>
        <v>0</v>
      </c>
    </row>
    <row r="213056" spans="3:3" x14ac:dyDescent="0.15">
      <c r="C213056" s="29">
        <f>IF(LEFT(C$213024,1)="C",1,IF(LEFT(C$213024,1)="P",0.5,0))</f>
        <v>0</v>
      </c>
    </row>
    <row r="213057" spans="3:3" x14ac:dyDescent="0.15">
      <c r="C213057" s="29">
        <f>IF(LEFT(C$213025,1)="C",1,IF(LEFT(C$213025,1)="P",0.5,0))</f>
        <v>0</v>
      </c>
    </row>
    <row r="213058" spans="3:3" x14ac:dyDescent="0.15">
      <c r="C213058" s="29">
        <f>0.7*C213056+C213022+C213057</f>
        <v>2</v>
      </c>
    </row>
    <row r="213059" spans="3:3" x14ac:dyDescent="0.15">
      <c r="C213059" s="27">
        <f>IFERROR(C213020/C213058,0)</f>
        <v>58.685000000000009</v>
      </c>
    </row>
    <row r="213060" spans="3:3" x14ac:dyDescent="0.15">
      <c r="C213060" s="29">
        <f>IF(RIGHT(C$213024,1)="I",1,C213056)*0.7+C213022+IF(RIGHT(C$213025,1)="I",1,C213057)</f>
        <v>2</v>
      </c>
    </row>
    <row r="213061" spans="3:3" x14ac:dyDescent="0.15">
      <c r="C213061" s="27">
        <f>IF(ISNUMBER(#REF!),#REF!/2.5,1)</f>
        <v>1</v>
      </c>
    </row>
    <row r="213062" spans="3:3" x14ac:dyDescent="0.15">
      <c r="C213062" s="27">
        <f>IF(C213034="Simple",0.9,IF(C213034="Complex",1.3,1))</f>
        <v>1</v>
      </c>
    </row>
    <row r="213063" spans="3:3" x14ac:dyDescent="0.15">
      <c r="C213063" s="27">
        <f>IF(C213033="Simple",0.9,IF(C213033="Complex",1.2,1))</f>
        <v>1</v>
      </c>
    </row>
    <row r="213064" spans="3:3" x14ac:dyDescent="0.15">
      <c r="C213064" s="27">
        <f>C213061*C213063*(0.7*C213059+IF(C213026="B_N2",5,IF(C213026="B_N1",25,50)))</f>
        <v>46.079500000000003</v>
      </c>
    </row>
    <row r="213065" spans="3:3" x14ac:dyDescent="0.15">
      <c r="C213065" s="27">
        <f>ROUND(3/0.85,1)*C213061*C213020</f>
        <v>410.79500000000007</v>
      </c>
    </row>
    <row r="213066" spans="3:3" x14ac:dyDescent="0.15">
      <c r="C213066" s="27">
        <f>C$213062*(C$213052*C$213059+C$213053)</f>
        <v>75.422000000000011</v>
      </c>
    </row>
    <row r="213067" spans="3:3" x14ac:dyDescent="0.15">
      <c r="C213067" s="27">
        <f>(C$213054*C$213059+C$213055)</f>
        <v>0</v>
      </c>
    </row>
    <row r="213068" spans="3:3" x14ac:dyDescent="0.15">
      <c r="C213068" s="27">
        <f>C213060*C213064-C213069-C213073-C213074</f>
        <v>71.03240000000001</v>
      </c>
    </row>
    <row r="213069" spans="3:3" x14ac:dyDescent="0.15">
      <c r="C213069" s="27">
        <f>0.5*IF(RIGHT(C213025,1)="I",1,C213057)*C213064</f>
        <v>0</v>
      </c>
    </row>
    <row r="213070" spans="3:3" x14ac:dyDescent="0.15">
      <c r="C213070" s="30" t="str">
        <f>IF(C$213025="P","Unh","Soil")</f>
        <v>Soil</v>
      </c>
    </row>
    <row r="213071" spans="3:3" x14ac:dyDescent="0.15">
      <c r="C213071" s="27">
        <f>1.2*C213059+5</f>
        <v>75.422000000000011</v>
      </c>
    </row>
    <row r="213072" spans="3:3" x14ac:dyDescent="0.15">
      <c r="C213072" s="30" t="str">
        <f>IF(C$213025="-","Soil","Cellar")</f>
        <v>Cellar</v>
      </c>
    </row>
    <row r="213073" spans="3:3" x14ac:dyDescent="0.15">
      <c r="C213073" s="27">
        <f>(0.18*C$213020)-C213074</f>
        <v>18.452900000000003</v>
      </c>
    </row>
    <row r="213074" spans="3:3" x14ac:dyDescent="0.15">
      <c r="C213074" s="27">
        <f>0.01*C$213020+1.5</f>
        <v>2.6737000000000002</v>
      </c>
    </row>
    <row r="213075" spans="3:3" x14ac:dyDescent="0.15">
      <c r="C213075" s="27">
        <f>SUM(C213066:C213074)</f>
        <v>243.00300000000004</v>
      </c>
    </row>
    <row r="213076" spans="3:3" x14ac:dyDescent="0.15">
      <c r="C213076" s="27">
        <f>SUM(C213036:C213045)</f>
        <v>148.34</v>
      </c>
    </row>
    <row r="213077" spans="3:3" x14ac:dyDescent="0.15">
      <c r="C213077" s="30">
        <f>IFERROR(C213076/C213075,0)</f>
        <v>0.61044513853738425</v>
      </c>
    </row>
    <row r="213078" spans="3:3" x14ac:dyDescent="0.15">
      <c r="C213078" s="31">
        <v>0.8</v>
      </c>
    </row>
    <row r="213079" spans="3:3" x14ac:dyDescent="0.15">
      <c r="C213079" s="31">
        <v>1.25</v>
      </c>
    </row>
    <row r="213080" spans="3:3" x14ac:dyDescent="0.15">
      <c r="C213080" s="32">
        <f>IF(AND(C213077&gt;=C213078,C213077&lt;=C213079),1,0)</f>
        <v>0</v>
      </c>
    </row>
    <row r="213081" spans="3:3" x14ac:dyDescent="0.15">
      <c r="C213081" s="30">
        <f>IFERROR((C213041+C213042)/(C213071),0)</f>
        <v>0.61255336639176894</v>
      </c>
    </row>
    <row r="213082" spans="3:3" x14ac:dyDescent="0.15">
      <c r="C213082" s="31">
        <v>0.9</v>
      </c>
    </row>
    <row r="213083" spans="3:3" x14ac:dyDescent="0.15">
      <c r="C213083" s="31">
        <v>1.3</v>
      </c>
    </row>
    <row r="213084" spans="3:3" x14ac:dyDescent="0.15">
      <c r="C213084" s="32">
        <f>IF(AND(C213081&gt;=C213082,C213081&lt;=C213083),1,0)</f>
        <v>0</v>
      </c>
    </row>
    <row r="213085" spans="3:3" x14ac:dyDescent="0.15">
      <c r="C213085" s="33">
        <f>IF(C213056+C213057=0,1,0)</f>
        <v>1</v>
      </c>
    </row>
    <row r="213086" spans="3:3" x14ac:dyDescent="0.15">
      <c r="C213086" s="30">
        <f>IFERROR((C213043+C213044+C213045)/(C213073+C213074),0)</f>
        <v>0.73461891643709809</v>
      </c>
    </row>
    <row r="213087" spans="3:3" x14ac:dyDescent="0.15">
      <c r="C213087" s="31">
        <v>0.67</v>
      </c>
    </row>
    <row r="213088" spans="3:3" x14ac:dyDescent="0.15">
      <c r="C213088" s="31">
        <v>1.5</v>
      </c>
    </row>
    <row r="213089" spans="3:3" x14ac:dyDescent="0.15">
      <c r="C213089" s="34">
        <f>IF(AND(C213086&gt;=C213087,C213086&lt;=C213088),1,0)</f>
        <v>1</v>
      </c>
    </row>
    <row r="213090" spans="3:3" x14ac:dyDescent="0.15">
      <c r="C213090" s="34">
        <f>C213080*IF(C213085=1,C213084,1)*C213089</f>
        <v>0</v>
      </c>
    </row>
    <row r="213091" spans="3:3" x14ac:dyDescent="0.15">
      <c r="C213091" s="27">
        <f>IF(C$213051="Estimation",C213066,C213036)</f>
        <v>0</v>
      </c>
    </row>
    <row r="213092" spans="3:3" x14ac:dyDescent="0.15">
      <c r="C213092" s="27">
        <f>IF(C$213051="Estimation",C213067,C213037)</f>
        <v>46.2</v>
      </c>
    </row>
    <row r="213093" spans="3:3" x14ac:dyDescent="0.15">
      <c r="C213093" s="27">
        <f>IF(C$213051="Estimation",C213068,C213038)</f>
        <v>40.42</v>
      </c>
    </row>
    <row r="213094" spans="3:3" x14ac:dyDescent="0.15">
      <c r="C213094" s="27">
        <f>IF(C$213051="Estimation",IF(C213070="Soil",0,C213069),C213039)</f>
        <v>0</v>
      </c>
    </row>
    <row r="213095" spans="3:3" x14ac:dyDescent="0.15">
      <c r="C213095" s="27">
        <f>IF(C$213051="Estimation",C213069-C213094,C213040)</f>
        <v>0</v>
      </c>
    </row>
    <row r="213096" spans="3:3" x14ac:dyDescent="0.15">
      <c r="C213096" s="27">
        <f>IF(C$213051="Estimation",IF(C213072="Soil",0,C213071),C213041)</f>
        <v>46.2</v>
      </c>
    </row>
    <row r="213097" spans="3:3" x14ac:dyDescent="0.15">
      <c r="C213097" s="27">
        <f>IF(C$213051="Estimation",C213071-C213096,C213042)</f>
        <v>0</v>
      </c>
    </row>
    <row r="213098" spans="3:3" x14ac:dyDescent="0.15">
      <c r="C213098" s="27">
        <f>IF(C$213051="Estimation",C213073,C213043)</f>
        <v>13.52</v>
      </c>
    </row>
    <row r="213099" spans="3:3" x14ac:dyDescent="0.15">
      <c r="C213099" s="27">
        <f>IF(C$213051="Estimation",0,C213044)</f>
        <v>0</v>
      </c>
    </row>
    <row r="213100" spans="3:3" x14ac:dyDescent="0.15">
      <c r="C213100" s="27">
        <f>IF(C$213051="Estimation",C213074,C213045)</f>
        <v>2</v>
      </c>
    </row>
    <row r="213101" spans="3:3" x14ac:dyDescent="0.15">
      <c r="C213101" s="35">
        <f>IF(C$213051="Estimation",0,C213046)</f>
        <v>0</v>
      </c>
    </row>
    <row r="213102" spans="3:3" x14ac:dyDescent="0.15">
      <c r="C213102" s="35">
        <f>IF(C$213051="Estimation",0.5*SUM(C$213098:C$213099),C213047)</f>
        <v>0</v>
      </c>
    </row>
    <row r="213103" spans="3:3" x14ac:dyDescent="0.15">
      <c r="C213103" s="35">
        <f>IF(C$213051="Estimation",0,C213048)</f>
        <v>8.1300000000000008</v>
      </c>
    </row>
    <row r="213104" spans="3:3" x14ac:dyDescent="0.15">
      <c r="C213104" s="35">
        <f>IF(C$213051="Estimation",0.5*SUM(C$213098:C$213099),C213049)</f>
        <v>0</v>
      </c>
    </row>
    <row r="213105" spans="3:3" x14ac:dyDescent="0.15">
      <c r="C213105" s="35">
        <f>IF(C$213051="Estimation",0,C213050)</f>
        <v>5.39</v>
      </c>
    </row>
    <row r="213106" spans="3:3" x14ac:dyDescent="0.15">
      <c r="C213106" s="25" t="s">
        <v>288</v>
      </c>
    </row>
    <row r="213107" spans="3:3" x14ac:dyDescent="0.15">
      <c r="C213107" s="25">
        <v>0</v>
      </c>
    </row>
    <row r="213108" spans="3:3" x14ac:dyDescent="0.15">
      <c r="C213108" s="25" t="s">
        <v>288</v>
      </c>
    </row>
    <row r="213109" spans="3:3" x14ac:dyDescent="0.15">
      <c r="C213109" s="25" t="s">
        <v>377</v>
      </c>
    </row>
    <row r="213110" spans="3:3" x14ac:dyDescent="0.15">
      <c r="C213110" s="25" t="s">
        <v>300</v>
      </c>
    </row>
    <row r="213111" spans="3:3" x14ac:dyDescent="0.15">
      <c r="C213111" s="25" t="s">
        <v>302</v>
      </c>
    </row>
    <row r="213112" spans="3:3" x14ac:dyDescent="0.15">
      <c r="C213112" s="25" t="s">
        <v>302</v>
      </c>
    </row>
    <row r="213113" spans="3:3" x14ac:dyDescent="0.15">
      <c r="C213113" s="25" t="s">
        <v>302</v>
      </c>
    </row>
    <row r="213114" spans="3:3" x14ac:dyDescent="0.15">
      <c r="C213114" s="25" t="s">
        <v>301</v>
      </c>
    </row>
    <row r="213115" spans="3:3" x14ac:dyDescent="0.15">
      <c r="C213115" s="25" t="s">
        <v>301</v>
      </c>
    </row>
    <row r="213116" spans="3:3" x14ac:dyDescent="0.15">
      <c r="C213116" s="25" t="s">
        <v>292</v>
      </c>
    </row>
    <row r="213117" spans="3:3" x14ac:dyDescent="0.15">
      <c r="C213117" s="25" t="s">
        <v>292</v>
      </c>
    </row>
    <row r="213118" spans="3:3" x14ac:dyDescent="0.15">
      <c r="C213118" s="25" t="s">
        <v>291</v>
      </c>
    </row>
    <row r="213119" spans="3:3" x14ac:dyDescent="0.15">
      <c r="C213119" s="25" t="s">
        <v>298</v>
      </c>
    </row>
    <row r="213120" spans="3:3" x14ac:dyDescent="0.15">
      <c r="C213120" s="25" t="s">
        <v>299</v>
      </c>
    </row>
    <row r="213121" spans="3:3" x14ac:dyDescent="0.15">
      <c r="C213121" s="25" t="s">
        <v>298</v>
      </c>
    </row>
    <row r="213122" spans="3:3" x14ac:dyDescent="0.15">
      <c r="C213122" s="25" t="s">
        <v>297</v>
      </c>
    </row>
    <row r="213123" spans="3:3" x14ac:dyDescent="0.15">
      <c r="C213123" s="25" t="s">
        <v>296</v>
      </c>
    </row>
    <row r="213124" spans="3:3" x14ac:dyDescent="0.15">
      <c r="C213124" s="25" t="s">
        <v>297</v>
      </c>
    </row>
    <row r="213125" spans="3:3" x14ac:dyDescent="0.15">
      <c r="C213125" s="25" t="s">
        <v>296</v>
      </c>
    </row>
    <row r="213126" spans="3:3" x14ac:dyDescent="0.15">
      <c r="C213126" s="24">
        <v>0.1</v>
      </c>
    </row>
    <row r="213127" spans="3:3" x14ac:dyDescent="0.15">
      <c r="C213127" s="24">
        <v>0</v>
      </c>
    </row>
    <row r="213128" spans="3:3" x14ac:dyDescent="0.15">
      <c r="C213128" s="24">
        <v>0.2</v>
      </c>
    </row>
    <row r="213129" spans="3:3" x14ac:dyDescent="0.15">
      <c r="C213129" s="24">
        <v>0.6</v>
      </c>
    </row>
    <row r="213130" spans="3:3" x14ac:dyDescent="0.15">
      <c r="C213130" s="24">
        <v>0.6</v>
      </c>
    </row>
    <row r="213131" spans="3:3" x14ac:dyDescent="0.15">
      <c r="C213131" s="24">
        <v>1.2</v>
      </c>
    </row>
    <row r="213132" spans="3:3" x14ac:dyDescent="0.15">
      <c r="C213132" s="24">
        <v>1.2</v>
      </c>
    </row>
    <row r="213133" spans="3:3" x14ac:dyDescent="0.15">
      <c r="C213133" s="24">
        <v>1.2</v>
      </c>
    </row>
    <row r="213134" spans="3:3" x14ac:dyDescent="0.15">
      <c r="C213134" s="24">
        <v>1.6</v>
      </c>
    </row>
    <row r="213135" spans="3:3" x14ac:dyDescent="0.15">
      <c r="C213135" s="24">
        <v>1.6</v>
      </c>
    </row>
    <row r="213136" spans="3:3" x14ac:dyDescent="0.15">
      <c r="C213136" s="24">
        <v>2.8</v>
      </c>
    </row>
    <row r="213137" spans="3:3" x14ac:dyDescent="0.15">
      <c r="C213137" s="24">
        <v>2.8</v>
      </c>
    </row>
    <row r="213138" spans="3:3" x14ac:dyDescent="0.15">
      <c r="C213138" s="24">
        <v>3</v>
      </c>
    </row>
    <row r="213139" spans="3:3" x14ac:dyDescent="0.15">
      <c r="C213139" s="24">
        <v>0.75</v>
      </c>
    </row>
    <row r="213140" spans="3:3" x14ac:dyDescent="0.15">
      <c r="C213140" s="24">
        <v>0.75</v>
      </c>
    </row>
    <row r="213141" spans="3:3" x14ac:dyDescent="0.15">
      <c r="C213141" s="24">
        <v>0.05</v>
      </c>
    </row>
    <row r="213142" spans="3:3" x14ac:dyDescent="0.15">
      <c r="C213142" s="24">
        <v>0.05</v>
      </c>
    </row>
    <row r="213143" spans="3:3" x14ac:dyDescent="0.15">
      <c r="C213143" s="24">
        <v>0</v>
      </c>
    </row>
    <row r="213144" spans="3:3" x14ac:dyDescent="0.15">
      <c r="C213144" s="24">
        <v>0</v>
      </c>
    </row>
    <row r="213145" spans="3:3" x14ac:dyDescent="0.15">
      <c r="C213145" s="24">
        <v>0</v>
      </c>
    </row>
    <row r="213146" spans="3:3" x14ac:dyDescent="0.15">
      <c r="C213146" s="24">
        <v>0.01</v>
      </c>
    </row>
    <row r="213147" spans="3:3" x14ac:dyDescent="0.15">
      <c r="C213147" s="24">
        <v>0.01</v>
      </c>
    </row>
    <row r="213148" spans="3:3" x14ac:dyDescent="0.15">
      <c r="C213148" s="24">
        <v>0</v>
      </c>
    </row>
    <row r="213149" spans="3:3" x14ac:dyDescent="0.15">
      <c r="C213149" s="24">
        <v>0.3</v>
      </c>
    </row>
    <row r="213150" spans="3:3" x14ac:dyDescent="0.15">
      <c r="C213150" s="24">
        <v>0</v>
      </c>
    </row>
    <row r="213151" spans="3:3" x14ac:dyDescent="0.15">
      <c r="C213151" s="24">
        <v>0</v>
      </c>
    </row>
    <row r="213152" spans="3:3" x14ac:dyDescent="0.15">
      <c r="C213152" s="24">
        <v>0</v>
      </c>
    </row>
    <row r="213153" spans="3:3" x14ac:dyDescent="0.15">
      <c r="C213153" s="24">
        <v>0.3</v>
      </c>
    </row>
    <row r="213154" spans="3:3" x14ac:dyDescent="0.15">
      <c r="C213154" s="24">
        <v>0</v>
      </c>
    </row>
    <row r="213155" spans="3:3" x14ac:dyDescent="0.15">
      <c r="C213155" s="24">
        <v>0</v>
      </c>
    </row>
    <row r="213156" spans="3:3" x14ac:dyDescent="0.15">
      <c r="C213156" s="24">
        <v>1</v>
      </c>
    </row>
    <row r="213157" spans="3:3" x14ac:dyDescent="0.15">
      <c r="C213157" s="24">
        <v>1</v>
      </c>
    </row>
    <row r="213158" spans="3:3" x14ac:dyDescent="0.15">
      <c r="C213158" s="24">
        <v>0</v>
      </c>
    </row>
    <row r="213159" spans="3:3" x14ac:dyDescent="0.15">
      <c r="C213159" s="24">
        <v>0</v>
      </c>
    </row>
    <row r="213160" spans="3:3" x14ac:dyDescent="0.15">
      <c r="C213160" s="24">
        <v>0.5</v>
      </c>
    </row>
    <row r="213161" spans="3:3" x14ac:dyDescent="0.15">
      <c r="C213161" s="24">
        <v>0</v>
      </c>
    </row>
    <row r="213162" spans="3:3" x14ac:dyDescent="0.15">
      <c r="C213162" s="25">
        <v>0</v>
      </c>
    </row>
    <row r="213163" spans="3:3" x14ac:dyDescent="0.15">
      <c r="C213163" s="25">
        <v>0</v>
      </c>
    </row>
    <row r="213164" spans="3:3" x14ac:dyDescent="0.15">
      <c r="C213164" s="25">
        <v>0</v>
      </c>
    </row>
    <row r="213165" spans="3:3" x14ac:dyDescent="0.15">
      <c r="C213165" s="25">
        <v>0</v>
      </c>
    </row>
    <row r="213166" spans="3:3" x14ac:dyDescent="0.15">
      <c r="C213166" s="25">
        <v>0</v>
      </c>
    </row>
    <row r="213167" spans="3:3" x14ac:dyDescent="0.15">
      <c r="C213167" s="25">
        <v>0</v>
      </c>
    </row>
    <row r="213168" spans="3:3" x14ac:dyDescent="0.15">
      <c r="C213168" s="25">
        <v>0</v>
      </c>
    </row>
    <row r="213169" spans="3:3" x14ac:dyDescent="0.15">
      <c r="C213169" s="25">
        <v>0</v>
      </c>
    </row>
    <row r="213170" spans="3:3" x14ac:dyDescent="0.15">
      <c r="C213170" s="25">
        <v>0</v>
      </c>
    </row>
    <row r="213171" spans="3:3" x14ac:dyDescent="0.15">
      <c r="C213171" s="25">
        <v>0</v>
      </c>
    </row>
    <row r="213172" spans="3:3" x14ac:dyDescent="0.15">
      <c r="C213172" s="24">
        <v>0</v>
      </c>
    </row>
    <row r="213173" spans="3:3" x14ac:dyDescent="0.15">
      <c r="C213173" s="24">
        <v>0</v>
      </c>
    </row>
    <row r="213174" spans="3:3" x14ac:dyDescent="0.15">
      <c r="C213174" s="24">
        <v>0</v>
      </c>
    </row>
    <row r="213175" spans="3:3" x14ac:dyDescent="0.15">
      <c r="C213175" s="24">
        <v>0</v>
      </c>
    </row>
    <row r="213176" spans="3:3" x14ac:dyDescent="0.15">
      <c r="C213176" s="24">
        <v>0</v>
      </c>
    </row>
    <row r="213177" spans="3:3" x14ac:dyDescent="0.15">
      <c r="C213177" s="24">
        <v>0</v>
      </c>
    </row>
    <row r="213178" spans="3:3" x14ac:dyDescent="0.15">
      <c r="C213178" s="24">
        <v>0</v>
      </c>
    </row>
    <row r="213179" spans="3:3" x14ac:dyDescent="0.15">
      <c r="C213179" s="24">
        <v>0</v>
      </c>
    </row>
    <row r="213180" spans="3:3" x14ac:dyDescent="0.15">
      <c r="C213180" s="24">
        <v>0</v>
      </c>
    </row>
    <row r="213181" spans="3:3" x14ac:dyDescent="0.15">
      <c r="C213181" s="24">
        <v>0</v>
      </c>
    </row>
    <row r="213182" spans="3:3" x14ac:dyDescent="0.15">
      <c r="C213182" s="24">
        <v>0</v>
      </c>
    </row>
    <row r="213183" spans="3:3" x14ac:dyDescent="0.15">
      <c r="C213183" s="24">
        <v>0</v>
      </c>
    </row>
    <row r="213184" spans="3:3" x14ac:dyDescent="0.15">
      <c r="C213184" s="24">
        <v>0</v>
      </c>
    </row>
    <row r="213185" spans="3:3" x14ac:dyDescent="0.15">
      <c r="C213185" s="24">
        <v>0</v>
      </c>
    </row>
    <row r="213186" spans="3:3" x14ac:dyDescent="0.15">
      <c r="C213186" s="24">
        <v>0</v>
      </c>
    </row>
    <row r="213187" spans="3:3" x14ac:dyDescent="0.15">
      <c r="C213187" s="24">
        <v>0</v>
      </c>
    </row>
    <row r="213188" spans="3:3" x14ac:dyDescent="0.15">
      <c r="C213188" s="24">
        <v>0</v>
      </c>
    </row>
    <row r="213189" spans="3:3" x14ac:dyDescent="0.15">
      <c r="C213189" s="24">
        <v>0</v>
      </c>
    </row>
    <row r="213190" spans="3:3" x14ac:dyDescent="0.15">
      <c r="C213190" s="24">
        <v>0</v>
      </c>
    </row>
    <row r="213191" spans="3:3" x14ac:dyDescent="0.15">
      <c r="C213191" s="24">
        <v>0</v>
      </c>
    </row>
    <row r="213192" spans="3:3" x14ac:dyDescent="0.15">
      <c r="C213192" s="24">
        <v>0</v>
      </c>
    </row>
    <row r="213193" spans="3:3" x14ac:dyDescent="0.15">
      <c r="C213193" s="24">
        <v>0</v>
      </c>
    </row>
    <row r="213194" spans="3:3" x14ac:dyDescent="0.15">
      <c r="C213194" s="24">
        <v>0</v>
      </c>
    </row>
    <row r="213195" spans="3:3" x14ac:dyDescent="0.15">
      <c r="C213195" s="24">
        <v>0</v>
      </c>
    </row>
    <row r="213196" spans="3:3" x14ac:dyDescent="0.15">
      <c r="C213196" s="24">
        <v>0</v>
      </c>
    </row>
    <row r="213197" spans="3:3" x14ac:dyDescent="0.15">
      <c r="C213197" s="24">
        <v>0</v>
      </c>
    </row>
    <row r="213198" spans="3:3" x14ac:dyDescent="0.15">
      <c r="C213198" s="36">
        <f t="shared" ref="C213198:C213204" si="91">IF(C213191&lt;&gt;0,C213191,C213184)</f>
        <v>0</v>
      </c>
    </row>
    <row r="213199" spans="3:3" x14ac:dyDescent="0.15">
      <c r="C213199" s="36">
        <f t="shared" si="91"/>
        <v>0</v>
      </c>
    </row>
    <row r="213200" spans="3:3" x14ac:dyDescent="0.15">
      <c r="C213200" s="36">
        <f t="shared" si="91"/>
        <v>0</v>
      </c>
    </row>
    <row r="213201" spans="3:3" x14ac:dyDescent="0.15">
      <c r="C213201" s="36">
        <f t="shared" si="91"/>
        <v>0</v>
      </c>
    </row>
    <row r="213202" spans="3:3" x14ac:dyDescent="0.15">
      <c r="C213202" s="36">
        <f t="shared" si="91"/>
        <v>0</v>
      </c>
    </row>
    <row r="213203" spans="3:3" x14ac:dyDescent="0.15">
      <c r="C213203" s="36">
        <f t="shared" si="91"/>
        <v>0</v>
      </c>
    </row>
    <row r="213204" spans="3:3" x14ac:dyDescent="0.15">
      <c r="C213204" s="36">
        <f t="shared" si="91"/>
        <v>0</v>
      </c>
    </row>
    <row r="213205" spans="3:3" x14ac:dyDescent="0.15">
      <c r="C213205" s="36">
        <f t="shared" ref="C213205:C213211" si="92">IFERROR(IF(C213184&lt;&gt;0,C213198/C213184,1)*C213172,0)</f>
        <v>0</v>
      </c>
    </row>
    <row r="213206" spans="3:3" x14ac:dyDescent="0.15">
      <c r="C213206" s="36">
        <f t="shared" si="92"/>
        <v>0</v>
      </c>
    </row>
    <row r="213207" spans="3:3" x14ac:dyDescent="0.15">
      <c r="C213207" s="36">
        <f t="shared" si="92"/>
        <v>0</v>
      </c>
    </row>
    <row r="213208" spans="3:3" x14ac:dyDescent="0.15">
      <c r="C213208" s="36">
        <f t="shared" si="92"/>
        <v>0</v>
      </c>
    </row>
    <row r="213209" spans="3:3" x14ac:dyDescent="0.15">
      <c r="C213209" s="36">
        <f t="shared" si="92"/>
        <v>0</v>
      </c>
    </row>
    <row r="213210" spans="3:3" x14ac:dyDescent="0.15">
      <c r="C213210" s="36">
        <f t="shared" si="92"/>
        <v>0</v>
      </c>
    </row>
    <row r="213211" spans="3:3" x14ac:dyDescent="0.15">
      <c r="C213211" s="36">
        <f t="shared" si="92"/>
        <v>0</v>
      </c>
    </row>
    <row r="213212" spans="3:3" x14ac:dyDescent="0.15">
      <c r="C213212" s="37">
        <f>C213179</f>
        <v>0</v>
      </c>
    </row>
    <row r="213213" spans="3:3" x14ac:dyDescent="0.15">
      <c r="C213213" s="37">
        <f>C213180</f>
        <v>0</v>
      </c>
    </row>
    <row r="213214" spans="3:3" x14ac:dyDescent="0.15">
      <c r="C213214" s="37">
        <f>C213181</f>
        <v>0</v>
      </c>
    </row>
    <row r="213215" spans="3:3" x14ac:dyDescent="0.15">
      <c r="C213215" s="37">
        <f>C213182</f>
        <v>0</v>
      </c>
    </row>
    <row r="213216" spans="3:3" x14ac:dyDescent="0.15">
      <c r="C213216" s="37">
        <f>C213183</f>
        <v>0</v>
      </c>
    </row>
    <row r="213217" spans="3:3" x14ac:dyDescent="0.15">
      <c r="C213217" s="28">
        <v>0</v>
      </c>
    </row>
    <row r="213218" spans="3:3" x14ac:dyDescent="0.15">
      <c r="C213218" s="28">
        <v>0</v>
      </c>
    </row>
    <row r="213219" spans="3:3" x14ac:dyDescent="0.15">
      <c r="C213219" s="28">
        <v>0</v>
      </c>
    </row>
    <row r="213220" spans="3:3" x14ac:dyDescent="0.15">
      <c r="C213220" s="28">
        <v>0</v>
      </c>
    </row>
    <row r="213221" spans="3:3" x14ac:dyDescent="0.15">
      <c r="C213221" s="28">
        <v>0</v>
      </c>
    </row>
    <row r="213222" spans="3:3" x14ac:dyDescent="0.15">
      <c r="C213222" s="28">
        <v>0</v>
      </c>
    </row>
    <row r="213223" spans="3:3" x14ac:dyDescent="0.15">
      <c r="C213223" s="28">
        <v>0</v>
      </c>
    </row>
    <row r="213224" spans="3:3" x14ac:dyDescent="0.15">
      <c r="C213224" s="28">
        <v>0</v>
      </c>
    </row>
    <row r="213225" spans="3:3" x14ac:dyDescent="0.15">
      <c r="C213225" s="28">
        <v>0</v>
      </c>
    </row>
    <row r="213226" spans="3:3" x14ac:dyDescent="0.15">
      <c r="C213226" s="28">
        <v>0</v>
      </c>
    </row>
    <row r="213227" spans="3:3" x14ac:dyDescent="0.15">
      <c r="C213227" s="38">
        <v>1</v>
      </c>
    </row>
    <row r="213228" spans="3:3" x14ac:dyDescent="0.15">
      <c r="C213228" s="38">
        <v>1</v>
      </c>
    </row>
    <row r="213229" spans="3:3" x14ac:dyDescent="0.15">
      <c r="C213229" s="38">
        <v>1</v>
      </c>
    </row>
    <row r="213230" spans="3:3" x14ac:dyDescent="0.15">
      <c r="C213230" s="38">
        <v>1</v>
      </c>
    </row>
    <row r="213231" spans="3:3" x14ac:dyDescent="0.15">
      <c r="C213231" s="38">
        <v>1</v>
      </c>
    </row>
    <row r="213232" spans="3:3" x14ac:dyDescent="0.15">
      <c r="C213232" s="38">
        <v>1</v>
      </c>
    </row>
    <row r="213233" spans="3:3" x14ac:dyDescent="0.15">
      <c r="C213233" s="38">
        <v>1</v>
      </c>
    </row>
    <row r="213234" spans="3:3" x14ac:dyDescent="0.15">
      <c r="C213234" s="38">
        <v>1</v>
      </c>
    </row>
    <row r="213235" spans="3:3" x14ac:dyDescent="0.15">
      <c r="C213235" s="38">
        <v>1</v>
      </c>
    </row>
    <row r="213236" spans="3:3" x14ac:dyDescent="0.15">
      <c r="C213236" s="38">
        <v>1</v>
      </c>
    </row>
    <row r="213237" spans="3:3" x14ac:dyDescent="0.15">
      <c r="C213237" s="25" t="s">
        <v>104</v>
      </c>
    </row>
    <row r="213238" spans="3:3" x14ac:dyDescent="0.15">
      <c r="C213238" s="25" t="s">
        <v>294</v>
      </c>
    </row>
    <row r="213239" spans="3:3" x14ac:dyDescent="0.15">
      <c r="C213239" s="24">
        <v>216</v>
      </c>
    </row>
    <row r="213240" spans="3:3" x14ac:dyDescent="0.15">
      <c r="C213240" s="24">
        <v>12</v>
      </c>
    </row>
    <row r="213241" spans="3:3" x14ac:dyDescent="0.15">
      <c r="C213241" s="24">
        <v>4.5999999999999996</v>
      </c>
    </row>
    <row r="213242" spans="3:3" x14ac:dyDescent="0.15">
      <c r="C213242" s="24">
        <v>368</v>
      </c>
    </row>
    <row r="213243" spans="3:3" x14ac:dyDescent="0.15">
      <c r="C213243" s="24">
        <v>260</v>
      </c>
    </row>
    <row r="213244" spans="3:3" x14ac:dyDescent="0.15">
      <c r="C213244" s="24">
        <v>394</v>
      </c>
    </row>
    <row r="213245" spans="3:3" x14ac:dyDescent="0.15">
      <c r="C213245" s="24">
        <v>222</v>
      </c>
    </row>
    <row r="213246" spans="3:3" x14ac:dyDescent="0.15">
      <c r="C213246" s="24">
        <v>123</v>
      </c>
    </row>
    <row r="213247" spans="3:3" x14ac:dyDescent="0.15">
      <c r="C213247" s="25" t="s">
        <v>153</v>
      </c>
    </row>
    <row r="213248" spans="3:3" x14ac:dyDescent="0.15">
      <c r="C213248" s="24">
        <v>20</v>
      </c>
    </row>
    <row r="213249" spans="3:3" x14ac:dyDescent="0.15">
      <c r="C213249" s="24">
        <v>0.9</v>
      </c>
    </row>
    <row r="213250" spans="3:3" x14ac:dyDescent="0.15">
      <c r="C213250" s="24">
        <v>0.8</v>
      </c>
    </row>
    <row r="213251" spans="3:3" x14ac:dyDescent="0.15">
      <c r="C213251" s="24">
        <v>0.4</v>
      </c>
    </row>
    <row r="213252" spans="3:3" x14ac:dyDescent="0.15">
      <c r="C213252" s="24">
        <v>2.5</v>
      </c>
    </row>
    <row r="213253" spans="3:3" x14ac:dyDescent="0.15">
      <c r="C213253" s="24">
        <v>3</v>
      </c>
    </row>
    <row r="213254" spans="3:3" x14ac:dyDescent="0.15">
      <c r="C213254" s="24">
        <v>10</v>
      </c>
    </row>
    <row r="213255" spans="3:3" x14ac:dyDescent="0.15">
      <c r="C213255" s="31">
        <v>0.8</v>
      </c>
    </row>
    <row r="213256" spans="3:3" x14ac:dyDescent="0.15">
      <c r="C213256" s="31">
        <v>0.6</v>
      </c>
    </row>
    <row r="213257" spans="3:3" x14ac:dyDescent="0.15">
      <c r="C213257" s="31">
        <v>0.3</v>
      </c>
    </row>
    <row r="213258" spans="3:3" x14ac:dyDescent="0.15">
      <c r="C213258" s="31">
        <v>0.9</v>
      </c>
    </row>
    <row r="213259" spans="3:3" x14ac:dyDescent="0.15">
      <c r="C213259" s="24">
        <v>45</v>
      </c>
    </row>
    <row r="213260" spans="3:3" x14ac:dyDescent="0.15">
      <c r="C213260" s="39">
        <f t="shared" ref="C213260:C213266" si="93">IFERROR(IF(ISNUMBER(C213148),C213148,0)+IF(ISNUMBER(C213129),1/C213129-IF(AND(C213217="ReplaceInsulation",NOT(ISERROR(C213205))),C213141/0.04,0),0),0)</f>
        <v>1.6666666666666667</v>
      </c>
    </row>
    <row r="213261" spans="3:3" x14ac:dyDescent="0.15">
      <c r="C213261" s="39">
        <f t="shared" si="93"/>
        <v>1.9666666666666668</v>
      </c>
    </row>
    <row r="213262" spans="3:3" x14ac:dyDescent="0.15">
      <c r="C213262" s="39">
        <f t="shared" si="93"/>
        <v>0.83333333333333337</v>
      </c>
    </row>
    <row r="213263" spans="3:3" x14ac:dyDescent="0.15">
      <c r="C213263" s="39">
        <f t="shared" si="93"/>
        <v>0.83333333333333337</v>
      </c>
    </row>
    <row r="213264" spans="3:3" x14ac:dyDescent="0.15">
      <c r="C213264" s="39">
        <f t="shared" si="93"/>
        <v>0.83333333333333337</v>
      </c>
    </row>
    <row r="213265" spans="3:3" x14ac:dyDescent="0.15">
      <c r="C213265" s="39">
        <f t="shared" si="93"/>
        <v>0.92500000000000004</v>
      </c>
    </row>
    <row r="213266" spans="3:3" x14ac:dyDescent="0.15">
      <c r="C213266" s="39">
        <f t="shared" si="93"/>
        <v>0.625</v>
      </c>
    </row>
    <row r="213267" spans="3:3" x14ac:dyDescent="0.15">
      <c r="C213267" s="40">
        <f>IFERROR(IF(ISNUMBER(C213136),1/C213136,0),0)</f>
        <v>0.35714285714285715</v>
      </c>
    </row>
    <row r="213268" spans="3:3" x14ac:dyDescent="0.15">
      <c r="C213268" s="40">
        <f>IFERROR(IF(ISNUMBER(C213137),1/C213137,0),0)</f>
        <v>0.35714285714285715</v>
      </c>
    </row>
    <row r="213269" spans="3:3" x14ac:dyDescent="0.15">
      <c r="C213269" s="40">
        <f>IFERROR(IF(ISNUMBER(C213138),1/C213138,0),0)</f>
        <v>0.33333333333333331</v>
      </c>
    </row>
    <row r="213270" spans="3:3" x14ac:dyDescent="0.15">
      <c r="C213270" s="39">
        <f t="shared" ref="C213270:C213276" si="94">IFERROR(1/(IF(C213217="Replace",IF(ISNUMBER(C213148),C213148,0),C213260)+IF(ISNUMBER(C213205),C213205,0)),0)</f>
        <v>0.6</v>
      </c>
    </row>
    <row r="213271" spans="3:3" x14ac:dyDescent="0.15">
      <c r="C213271" s="39">
        <f t="shared" si="94"/>
        <v>0.50847457627118642</v>
      </c>
    </row>
    <row r="213272" spans="3:3" x14ac:dyDescent="0.15">
      <c r="C213272" s="39">
        <f t="shared" si="94"/>
        <v>1.2</v>
      </c>
    </row>
    <row r="213273" spans="3:3" x14ac:dyDescent="0.15">
      <c r="C213273" s="39">
        <f t="shared" si="94"/>
        <v>1.2</v>
      </c>
    </row>
    <row r="213274" spans="3:3" x14ac:dyDescent="0.15">
      <c r="C213274" s="39">
        <f t="shared" si="94"/>
        <v>1.2</v>
      </c>
    </row>
    <row r="213275" spans="3:3" x14ac:dyDescent="0.15">
      <c r="C213275" s="39">
        <f t="shared" si="94"/>
        <v>1.0810810810810809</v>
      </c>
    </row>
    <row r="213276" spans="3:3" x14ac:dyDescent="0.15">
      <c r="C213276" s="39">
        <f t="shared" si="94"/>
        <v>1.6</v>
      </c>
    </row>
    <row r="213277" spans="3:3" x14ac:dyDescent="0.15">
      <c r="C213277" s="41">
        <f>IFERROR(1/(IF(C213224="Replace",0,C213267)+IF(ISNUMBER(C213212),C213212,0)),0)</f>
        <v>2.8</v>
      </c>
    </row>
    <row r="213278" spans="3:3" x14ac:dyDescent="0.15">
      <c r="C213278" s="41">
        <f>IFERROR(1/(IF(C213225="Replace",0,C213268)+IF(ISNUMBER(C213213),C213213,0)),0)</f>
        <v>2.8</v>
      </c>
    </row>
    <row r="213279" spans="3:3" x14ac:dyDescent="0.15">
      <c r="C213279" s="41">
        <f>IFERROR(1/(IF(C213226="Replace",0,C213269)+IF(ISNUMBER(C213214),C213214,0)),0)</f>
        <v>3</v>
      </c>
    </row>
    <row r="213280" spans="3:3" x14ac:dyDescent="0.15">
      <c r="C213280" s="42">
        <f t="shared" ref="C213280:C213286" si="95">IF(C213129&gt;0,(1-C213227)*1/(1/C213129+C213148),0)+C213227*C213270</f>
        <v>0.6</v>
      </c>
    </row>
    <row r="213281" spans="3:3" x14ac:dyDescent="0.15">
      <c r="C213281" s="42">
        <f t="shared" si="95"/>
        <v>0.50847457627118642</v>
      </c>
    </row>
    <row r="213282" spans="3:3" x14ac:dyDescent="0.15">
      <c r="C213282" s="42">
        <f t="shared" si="95"/>
        <v>1.2</v>
      </c>
    </row>
    <row r="213283" spans="3:3" x14ac:dyDescent="0.15">
      <c r="C213283" s="42">
        <f t="shared" si="95"/>
        <v>1.2</v>
      </c>
    </row>
    <row r="213284" spans="3:3" x14ac:dyDescent="0.15">
      <c r="C213284" s="42">
        <f t="shared" si="95"/>
        <v>1.2</v>
      </c>
    </row>
    <row r="213285" spans="3:3" x14ac:dyDescent="0.15">
      <c r="C213285" s="42">
        <f t="shared" si="95"/>
        <v>1.0810810810810809</v>
      </c>
    </row>
    <row r="213286" spans="3:3" x14ac:dyDescent="0.15">
      <c r="C213286" s="42">
        <f t="shared" si="95"/>
        <v>1.6</v>
      </c>
    </row>
    <row r="213287" spans="3:3" x14ac:dyDescent="0.15">
      <c r="C213287" s="43">
        <f>(1-C213234)*C213136+C213234*C213277</f>
        <v>2.8</v>
      </c>
    </row>
    <row r="213288" spans="3:3" x14ac:dyDescent="0.15">
      <c r="C213288" s="43">
        <f>(1-C213235)*C213137+C213235*C213278</f>
        <v>2.8</v>
      </c>
    </row>
    <row r="213289" spans="3:3" x14ac:dyDescent="0.15">
      <c r="C213289" s="43">
        <f>(1-C213236)*C213138+C213236*C213279</f>
        <v>3</v>
      </c>
    </row>
    <row r="213290" spans="3:3" x14ac:dyDescent="0.15">
      <c r="C213290" s="39">
        <f>IFERROR((IF(C213205&gt;0,C213227*C213091,0)+IF(C213206&gt;0,C213228*C213092,0)+IF(C213207&gt;0,C213229*C213093,0)+IF(C213208&gt;0,C213230*C213094,0)+IF(C213209&gt;0,C213231*C213095,0)+IF(C213210&gt;0,C213232*C213096,0)+IF(C213211&gt;0,C213233*C213097,0)+IF(C213212&gt;0,C213234*C213098,0)+IF(C213213&gt;0,C213235*C213099,0)+IF(C213214&gt;0,C213236*C213100,0))/SUM(C213091:C213100),0)</f>
        <v>0</v>
      </c>
    </row>
    <row r="213291" spans="3:3" x14ac:dyDescent="0.15">
      <c r="C213291" s="30" t="str">
        <f>IF(OR(C213107="",C213106=C213107),C213106,IF(C213001="Variation",C213107,IF(C213290=0,C213106,IF(C213290=1,C213107,C213106&amp;"("&amp;TEXT(1-C213290,"##0%")&amp;")."&amp;C213107&amp;"("&amp;TEXT(C213290,"##0%")&amp;")"))))</f>
        <v>Medium</v>
      </c>
    </row>
    <row r="213292" spans="3:3" x14ac:dyDescent="0.15">
      <c r="C213292" s="39">
        <f>IFERROR(IF(C213107&lt;&gt;"",IF(C213001="Variation",C213127,(1-C213290)*C213126+C213290*C213127),C213126),0)</f>
        <v>0.1</v>
      </c>
    </row>
    <row r="213293" spans="3:3" x14ac:dyDescent="0.15">
      <c r="C213293" s="39">
        <f t="shared" ref="C213293:C213299" si="96">IF(ISERROR(C213280*C213091*C213155),0,C213280*C213091*C213155)</f>
        <v>0</v>
      </c>
    </row>
    <row r="213294" spans="3:3" x14ac:dyDescent="0.15">
      <c r="C213294" s="39">
        <f t="shared" si="96"/>
        <v>23.491525423728813</v>
      </c>
    </row>
    <row r="213295" spans="3:3" x14ac:dyDescent="0.15">
      <c r="C213295" s="39">
        <f t="shared" si="96"/>
        <v>48.503999999999998</v>
      </c>
    </row>
    <row r="213296" spans="3:3" x14ac:dyDescent="0.15">
      <c r="C213296" s="39">
        <f t="shared" si="96"/>
        <v>0</v>
      </c>
    </row>
    <row r="213297" spans="3:3" x14ac:dyDescent="0.15">
      <c r="C213297" s="39">
        <f t="shared" si="96"/>
        <v>0</v>
      </c>
    </row>
    <row r="213298" spans="3:3" x14ac:dyDescent="0.15">
      <c r="C213298" s="39">
        <f t="shared" si="96"/>
        <v>24.972972972972972</v>
      </c>
    </row>
    <row r="213299" spans="3:3" x14ac:dyDescent="0.15">
      <c r="C213299" s="39">
        <f t="shared" si="96"/>
        <v>0</v>
      </c>
    </row>
    <row r="213300" spans="3:3" x14ac:dyDescent="0.15">
      <c r="C213300" s="40">
        <f>IF(ISERROR(C213287*C213098*1),0,C213287*C213098*1)</f>
        <v>37.855999999999995</v>
      </c>
    </row>
    <row r="213301" spans="3:3" x14ac:dyDescent="0.15">
      <c r="C213301" s="40">
        <f>IF(ISERROR(C213288*C213099*1),0,C213288*C213099*1)</f>
        <v>0</v>
      </c>
    </row>
    <row r="213302" spans="3:3" x14ac:dyDescent="0.15">
      <c r="C213302" s="40">
        <f>IF(ISERROR(C213289*C213100*1),0,C213289*C213100*1)</f>
        <v>6</v>
      </c>
    </row>
    <row r="213303" spans="3:3" x14ac:dyDescent="0.15">
      <c r="C213303" s="39">
        <f>SUM(C213091:C213100)*C213292</f>
        <v>14.834000000000001</v>
      </c>
    </row>
    <row r="213304" spans="3:3" x14ac:dyDescent="0.15">
      <c r="C213304" s="39">
        <f>IFERROR(SUM(C213293:C213303)/C213020,0)</f>
        <v>1.3262204856155895</v>
      </c>
    </row>
    <row r="213305" spans="3:3" x14ac:dyDescent="0.15">
      <c r="C213305" s="39">
        <f>0.34*(C213251+C213128)*C213252</f>
        <v>0.51000000000000012</v>
      </c>
    </row>
    <row r="213306" spans="3:3" x14ac:dyDescent="0.15">
      <c r="C213306" s="44">
        <f>(C213248-C213241)*C213239</f>
        <v>3326.4</v>
      </c>
    </row>
    <row r="213307" spans="3:3" x14ac:dyDescent="0.15">
      <c r="C213307" s="39">
        <f>IF(C213304&lt;=1,C213249+(1-C213304)/0.5*(1-C213249),IF(C213304&gt;=4,C213250,C213249+(C213304-1)*(C213250-C213249)/(4-1)))</f>
        <v>0.88912598381281371</v>
      </c>
    </row>
    <row r="213308" spans="3:3" x14ac:dyDescent="0.15">
      <c r="C213308" s="44">
        <f>C213304*0.024*C213306*C213307</f>
        <v>94.13795245360761</v>
      </c>
    </row>
    <row r="213309" spans="3:3" x14ac:dyDescent="0.15">
      <c r="C213309" s="44">
        <f>C213305*0.024*C213306*C213307</f>
        <v>36.200885352072518</v>
      </c>
    </row>
    <row r="213310" spans="3:3" x14ac:dyDescent="0.15">
      <c r="C213310" s="44">
        <f>C213308+C213309</f>
        <v>130.33883780568013</v>
      </c>
    </row>
    <row r="213311" spans="3:3" x14ac:dyDescent="0.15">
      <c r="C213311" s="39">
        <f>IFERROR((IF(LEN(C213169)&gt;1,IF(ISERROR(C213215),0,C213215),IF(ISERROR(C213139),0,C213139))*C213098+IF(LEN(C213170)&gt;1,IF(ISERROR(C213216),0,C213216),IF(ISERROR(C213140),0,C213140))*C213099)/(C213098+C213099),0)</f>
        <v>0.75000000000000011</v>
      </c>
    </row>
    <row r="213312" spans="3:3" x14ac:dyDescent="0.15">
      <c r="C213312" s="45">
        <f>C213101*C213242*C213255*(1-C213257)*C213258*C213311</f>
        <v>0</v>
      </c>
    </row>
    <row r="213313" spans="3:3" x14ac:dyDescent="0.15">
      <c r="C213313" s="44">
        <f>C213102*C213243*C$213256*(1-C$213257)*C$213258*C$213311</f>
        <v>0</v>
      </c>
    </row>
    <row r="213314" spans="3:3" x14ac:dyDescent="0.15">
      <c r="C213314" s="44">
        <f>C213103*C213244*C$213256*(1-C$213257)*C$213258*C$213311</f>
        <v>908.11287000000016</v>
      </c>
    </row>
    <row r="213315" spans="3:3" x14ac:dyDescent="0.15">
      <c r="C213315" s="44">
        <f>C213104*C213245*C$213256*(1-C$213257)*C$213258*C$213311</f>
        <v>0</v>
      </c>
    </row>
    <row r="213316" spans="3:3" x14ac:dyDescent="0.15">
      <c r="C213316" s="44">
        <f>C213105*C213246*C$213256*(1-C$213257)*C$213258*C$213311</f>
        <v>187.95199499999998</v>
      </c>
    </row>
    <row r="213317" spans="3:3" x14ac:dyDescent="0.15">
      <c r="C213317" s="44">
        <f>IFERROR(SUM(C213312:C213316)/C213020,0)</f>
        <v>9.3385436227315317</v>
      </c>
    </row>
    <row r="213318" spans="3:3" x14ac:dyDescent="0.15">
      <c r="C213318" s="44">
        <f>C213253*0.024*C213239</f>
        <v>15.552000000000001</v>
      </c>
    </row>
    <row r="213319" spans="3:3" x14ac:dyDescent="0.15">
      <c r="C213319" s="44">
        <f>C213259/(C213304+C213305)</f>
        <v>24.506860887631277</v>
      </c>
    </row>
    <row r="213320" spans="3:3" x14ac:dyDescent="0.15">
      <c r="C213320" s="39">
        <f>0.8+C213319/30</f>
        <v>1.6168953629210425</v>
      </c>
    </row>
    <row r="213321" spans="3:3" x14ac:dyDescent="0.15">
      <c r="C213321" s="42">
        <f>IFERROR((C213317+C213318)/C213310,0)</f>
        <v>0.19096797272230098</v>
      </c>
    </row>
    <row r="213322" spans="3:3" x14ac:dyDescent="0.15">
      <c r="C213322" s="39">
        <f>(1-C213321^C213320)/(1-C213321^(C213320+1))</f>
        <v>0.94362386271828624</v>
      </c>
    </row>
    <row r="213323" spans="3:3" x14ac:dyDescent="0.15">
      <c r="C213323" s="46">
        <f>C213310-C213322*(C213317+C213318)</f>
        <v>106.8515268872402</v>
      </c>
    </row>
    <row r="213325" spans="3:3" x14ac:dyDescent="0.15">
      <c r="C213325" s="48">
        <v>106.8515268872402</v>
      </c>
    </row>
    <row r="229377" spans="3:3" x14ac:dyDescent="0.15">
      <c r="C229377" s="24" t="s">
        <v>370</v>
      </c>
    </row>
    <row r="229378" spans="3:3" x14ac:dyDescent="0.15">
      <c r="C229378" s="25">
        <v>0</v>
      </c>
    </row>
    <row r="229379" spans="3:3" x14ac:dyDescent="0.15">
      <c r="C229379" s="25">
        <v>0</v>
      </c>
    </row>
    <row r="229380" spans="3:3" x14ac:dyDescent="0.15">
      <c r="C229380" s="26">
        <v>40428</v>
      </c>
    </row>
    <row r="229381" spans="3:3" x14ac:dyDescent="0.15">
      <c r="C229381" s="26">
        <v>0</v>
      </c>
    </row>
    <row r="229382" spans="3:3" x14ac:dyDescent="0.15">
      <c r="C229382" s="25" t="s">
        <v>152</v>
      </c>
    </row>
    <row r="229383" spans="3:3" x14ac:dyDescent="0.15">
      <c r="C229383" s="25" t="s">
        <v>15</v>
      </c>
    </row>
    <row r="229384" spans="3:3" x14ac:dyDescent="0.15">
      <c r="C229384" s="25">
        <v>1</v>
      </c>
    </row>
    <row r="229385" spans="3:3" x14ac:dyDescent="0.15">
      <c r="C229385" s="25" t="s">
        <v>208</v>
      </c>
    </row>
    <row r="229386" spans="3:3" x14ac:dyDescent="0.15">
      <c r="C229386" s="25" t="s">
        <v>371</v>
      </c>
    </row>
    <row r="229387" spans="3:3" x14ac:dyDescent="0.15">
      <c r="C229387" s="25">
        <v>0</v>
      </c>
    </row>
    <row r="229388" spans="3:3" x14ac:dyDescent="0.15">
      <c r="C229388" s="25">
        <v>0</v>
      </c>
    </row>
    <row r="229389" spans="3:3" x14ac:dyDescent="0.15">
      <c r="C229389" s="25" t="s">
        <v>372</v>
      </c>
    </row>
    <row r="229390" spans="3:3" x14ac:dyDescent="0.15">
      <c r="C229390" s="25" t="s">
        <v>360</v>
      </c>
    </row>
    <row r="229391" spans="3:3" x14ac:dyDescent="0.15">
      <c r="C229391" s="25" t="s">
        <v>373</v>
      </c>
    </row>
    <row r="229392" spans="3:3" x14ac:dyDescent="0.15">
      <c r="C229392" s="25" t="s">
        <v>105</v>
      </c>
    </row>
    <row r="229393" spans="3:3" x14ac:dyDescent="0.15">
      <c r="C229393" s="25">
        <v>1958</v>
      </c>
    </row>
    <row r="229394" spans="3:3" x14ac:dyDescent="0.15">
      <c r="C229394" s="25">
        <v>1968</v>
      </c>
    </row>
    <row r="229395" spans="3:3" x14ac:dyDescent="0.15">
      <c r="C229395" s="25" t="s">
        <v>289</v>
      </c>
    </row>
    <row r="229396" spans="3:3" x14ac:dyDescent="0.15">
      <c r="C229396" s="24">
        <v>374.2</v>
      </c>
    </row>
    <row r="229397" spans="3:3" x14ac:dyDescent="0.15">
      <c r="C229397" s="24">
        <v>119.744</v>
      </c>
    </row>
    <row r="229398" spans="3:3" x14ac:dyDescent="0.15">
      <c r="C229398" s="24">
        <v>0</v>
      </c>
    </row>
    <row r="229399" spans="3:3" x14ac:dyDescent="0.15">
      <c r="C229399" s="24">
        <v>0</v>
      </c>
    </row>
    <row r="229400" spans="3:3" x14ac:dyDescent="0.15">
      <c r="C229400" s="24">
        <v>0</v>
      </c>
    </row>
    <row r="229401" spans="3:3" x14ac:dyDescent="0.15">
      <c r="C229401" s="24">
        <v>106.7</v>
      </c>
    </row>
    <row r="229402" spans="3:3" x14ac:dyDescent="0.15">
      <c r="C229402" s="27">
        <f>IF(C229399&gt;0,C229399,IF(C229398&gt;0,0.85*C229398,IF(C229401&gt;0,1.1*C229401,IF(C229400&gt;0,1.4*C229400,0.85/3*C229396))))</f>
        <v>117.37000000000002</v>
      </c>
    </row>
    <row r="229403" spans="3:3" x14ac:dyDescent="0.15">
      <c r="C229403" s="24">
        <v>0</v>
      </c>
    </row>
    <row r="229404" spans="3:3" x14ac:dyDescent="0.15">
      <c r="C229404" s="27">
        <f>IF(C229403&gt;0,C229403,C229402)</f>
        <v>117.37000000000002</v>
      </c>
    </row>
    <row r="229405" spans="3:3" x14ac:dyDescent="0.15">
      <c r="C229405" s="24">
        <v>1</v>
      </c>
    </row>
    <row r="229406" spans="3:3" x14ac:dyDescent="0.15">
      <c r="C229406" s="24">
        <v>2</v>
      </c>
    </row>
    <row r="229407" spans="3:3" x14ac:dyDescent="0.15">
      <c r="C229407" s="28" t="s">
        <v>374</v>
      </c>
    </row>
    <row r="229408" spans="3:3" x14ac:dyDescent="0.15">
      <c r="C229408" s="28" t="s">
        <v>375</v>
      </c>
    </row>
    <row r="229409" spans="3:3" x14ac:dyDescent="0.15">
      <c r="C229409" s="28" t="s">
        <v>2</v>
      </c>
    </row>
    <row r="229410" spans="3:3" x14ac:dyDescent="0.15">
      <c r="C229410" s="28" t="s">
        <v>376</v>
      </c>
    </row>
    <row r="229411" spans="3:3" x14ac:dyDescent="0.15">
      <c r="C229411" s="24">
        <v>0</v>
      </c>
    </row>
    <row r="229412" spans="3:3" x14ac:dyDescent="0.15">
      <c r="C229412" s="24">
        <v>0</v>
      </c>
    </row>
    <row r="229413" spans="3:3" x14ac:dyDescent="0.15">
      <c r="C229413" s="24">
        <v>0</v>
      </c>
    </row>
    <row r="229414" spans="3:3" x14ac:dyDescent="0.15">
      <c r="C229414" s="24">
        <v>0</v>
      </c>
    </row>
    <row r="229415" spans="3:3" x14ac:dyDescent="0.15">
      <c r="C229415" s="24">
        <v>0</v>
      </c>
    </row>
    <row r="229416" spans="3:3" x14ac:dyDescent="0.15">
      <c r="C229416" s="24">
        <v>0</v>
      </c>
    </row>
    <row r="229417" spans="3:3" x14ac:dyDescent="0.15">
      <c r="C229417" s="28">
        <v>0</v>
      </c>
    </row>
    <row r="229418" spans="3:3" x14ac:dyDescent="0.15">
      <c r="C229418" s="28">
        <v>0</v>
      </c>
    </row>
    <row r="229419" spans="3:3" x14ac:dyDescent="0.15">
      <c r="C229419" s="24">
        <v>0</v>
      </c>
    </row>
    <row r="229420" spans="3:3" x14ac:dyDescent="0.15">
      <c r="C229420" s="24">
        <v>0</v>
      </c>
    </row>
    <row r="229421" spans="3:3" x14ac:dyDescent="0.15">
      <c r="C229421" s="24">
        <v>46.2</v>
      </c>
    </row>
    <row r="229422" spans="3:3" x14ac:dyDescent="0.15">
      <c r="C229422" s="24">
        <v>40.42</v>
      </c>
    </row>
    <row r="229423" spans="3:3" x14ac:dyDescent="0.15">
      <c r="C229423" s="24">
        <v>0</v>
      </c>
    </row>
    <row r="229424" spans="3:3" x14ac:dyDescent="0.15">
      <c r="C229424" s="24">
        <v>0</v>
      </c>
    </row>
    <row r="229425" spans="3:3" x14ac:dyDescent="0.15">
      <c r="C229425" s="24">
        <v>46.2</v>
      </c>
    </row>
    <row r="229426" spans="3:3" x14ac:dyDescent="0.15">
      <c r="C229426" s="24">
        <v>0</v>
      </c>
    </row>
    <row r="229427" spans="3:3" x14ac:dyDescent="0.15">
      <c r="C229427" s="24">
        <v>13.52</v>
      </c>
    </row>
    <row r="229428" spans="3:3" x14ac:dyDescent="0.15">
      <c r="C229428" s="24">
        <v>0</v>
      </c>
    </row>
    <row r="229429" spans="3:3" x14ac:dyDescent="0.15">
      <c r="C229429" s="24">
        <v>2</v>
      </c>
    </row>
    <row r="229430" spans="3:3" x14ac:dyDescent="0.15">
      <c r="C229430" s="24">
        <v>0</v>
      </c>
    </row>
    <row r="229431" spans="3:3" x14ac:dyDescent="0.15">
      <c r="C229431" s="24">
        <v>0</v>
      </c>
    </row>
    <row r="229432" spans="3:3" x14ac:dyDescent="0.15">
      <c r="C229432" s="24">
        <v>8.1300000000000008</v>
      </c>
    </row>
    <row r="229433" spans="3:3" x14ac:dyDescent="0.15">
      <c r="C229433" s="24">
        <v>0</v>
      </c>
    </row>
    <row r="229434" spans="3:3" x14ac:dyDescent="0.15">
      <c r="C229434" s="24">
        <v>5.39</v>
      </c>
    </row>
    <row r="229435" spans="3:3" x14ac:dyDescent="0.15">
      <c r="C229435" s="28" t="s">
        <v>295</v>
      </c>
    </row>
    <row r="229436" spans="3:3" x14ac:dyDescent="0.15">
      <c r="C229436" s="29">
        <f>IF(OR(C$229408="C",C$229408="PI",C$229408="NI"),1.6,IF(C$229408="P",0.8,IF(C$229408="-",1.2,0)))</f>
        <v>1.2</v>
      </c>
    </row>
    <row r="229437" spans="3:3" x14ac:dyDescent="0.15">
      <c r="C229437" s="29">
        <f>IF(OR(C$229408="C",C$229408="PI",C$229408="NI"),15,IF(C$229408="P",7,IF(C$229408="-",5,0)))</f>
        <v>5</v>
      </c>
    </row>
    <row r="229438" spans="3:3" x14ac:dyDescent="0.15">
      <c r="C229438" s="29">
        <f>IF(OR(C$229408="C",C$229408="PI",C$229408="NI"),0,IF(C$229408="P",0.6,IF(C$229408="-",0,1.2)))</f>
        <v>0</v>
      </c>
    </row>
    <row r="229439" spans="3:3" x14ac:dyDescent="0.15">
      <c r="C229439" s="29">
        <f>IF(OR(C$229408="C",C$229408="PI",C$229408="NI"),0,IF(C$229408="P",3,IF(C$229408="-",0,5)))</f>
        <v>0</v>
      </c>
    </row>
    <row r="229440" spans="3:3" x14ac:dyDescent="0.15">
      <c r="C229440" s="29">
        <f>IF(LEFT(C$229408,1)="C",1,IF(LEFT(C$229408,1)="P",0.5,0))</f>
        <v>0</v>
      </c>
    </row>
    <row r="229441" spans="3:3" x14ac:dyDescent="0.15">
      <c r="C229441" s="29">
        <f>IF(LEFT(C$229409,1)="C",1,IF(LEFT(C$229409,1)="P",0.5,0))</f>
        <v>0</v>
      </c>
    </row>
    <row r="229442" spans="3:3" x14ac:dyDescent="0.15">
      <c r="C229442" s="29">
        <f>0.7*C229440+C229406+C229441</f>
        <v>2</v>
      </c>
    </row>
    <row r="229443" spans="3:3" x14ac:dyDescent="0.15">
      <c r="C229443" s="27">
        <f>IFERROR(C229404/C229442,0)</f>
        <v>58.685000000000009</v>
      </c>
    </row>
    <row r="229444" spans="3:3" x14ac:dyDescent="0.15">
      <c r="C229444" s="29">
        <f>IF(RIGHT(C$229408,1)="I",1,C229440)*0.7+C229406+IF(RIGHT(C$229409,1)="I",1,C229441)</f>
        <v>2</v>
      </c>
    </row>
    <row r="229445" spans="3:3" x14ac:dyDescent="0.15">
      <c r="C229445" s="27">
        <f>IF(ISNUMBER(#REF!),#REF!/2.5,1)</f>
        <v>1</v>
      </c>
    </row>
    <row r="229446" spans="3:3" x14ac:dyDescent="0.15">
      <c r="C229446" s="27">
        <f>IF(C229418="Simple",0.9,IF(C229418="Complex",1.3,1))</f>
        <v>1</v>
      </c>
    </row>
    <row r="229447" spans="3:3" x14ac:dyDescent="0.15">
      <c r="C229447" s="27">
        <f>IF(C229417="Simple",0.9,IF(C229417="Complex",1.2,1))</f>
        <v>1</v>
      </c>
    </row>
    <row r="229448" spans="3:3" x14ac:dyDescent="0.15">
      <c r="C229448" s="27">
        <f>C229445*C229447*(0.7*C229443+IF(C229410="B_N2",5,IF(C229410="B_N1",25,50)))</f>
        <v>46.079500000000003</v>
      </c>
    </row>
    <row r="229449" spans="3:3" x14ac:dyDescent="0.15">
      <c r="C229449" s="27">
        <f>ROUND(3/0.85,1)*C229445*C229404</f>
        <v>410.79500000000007</v>
      </c>
    </row>
    <row r="229450" spans="3:3" x14ac:dyDescent="0.15">
      <c r="C229450" s="27">
        <f>C$229446*(C$229436*C$229443+C$229437)</f>
        <v>75.422000000000011</v>
      </c>
    </row>
    <row r="229451" spans="3:3" x14ac:dyDescent="0.15">
      <c r="C229451" s="27">
        <f>(C$229438*C$229443+C$229439)</f>
        <v>0</v>
      </c>
    </row>
    <row r="229452" spans="3:3" x14ac:dyDescent="0.15">
      <c r="C229452" s="27">
        <f>C229444*C229448-C229453-C229457-C229458</f>
        <v>71.03240000000001</v>
      </c>
    </row>
    <row r="229453" spans="3:3" x14ac:dyDescent="0.15">
      <c r="C229453" s="27">
        <f>0.5*IF(RIGHT(C229409,1)="I",1,C229441)*C229448</f>
        <v>0</v>
      </c>
    </row>
    <row r="229454" spans="3:3" x14ac:dyDescent="0.15">
      <c r="C229454" s="30" t="str">
        <f>IF(C$229409="P","Unh","Soil")</f>
        <v>Soil</v>
      </c>
    </row>
    <row r="229455" spans="3:3" x14ac:dyDescent="0.15">
      <c r="C229455" s="27">
        <f>1.2*C229443+5</f>
        <v>75.422000000000011</v>
      </c>
    </row>
    <row r="229456" spans="3:3" x14ac:dyDescent="0.15">
      <c r="C229456" s="30" t="str">
        <f>IF(C$229409="-","Soil","Cellar")</f>
        <v>Cellar</v>
      </c>
    </row>
    <row r="229457" spans="3:3" x14ac:dyDescent="0.15">
      <c r="C229457" s="27">
        <f>(0.18*C$229404)-C229458</f>
        <v>18.452900000000003</v>
      </c>
    </row>
    <row r="229458" spans="3:3" x14ac:dyDescent="0.15">
      <c r="C229458" s="27">
        <f>0.01*C$229404+1.5</f>
        <v>2.6737000000000002</v>
      </c>
    </row>
    <row r="229459" spans="3:3" x14ac:dyDescent="0.15">
      <c r="C229459" s="27">
        <f>SUM(C229450:C229458)</f>
        <v>243.00300000000004</v>
      </c>
    </row>
    <row r="229460" spans="3:3" x14ac:dyDescent="0.15">
      <c r="C229460" s="27">
        <f>SUM(C229420:C229429)</f>
        <v>148.34</v>
      </c>
    </row>
    <row r="229461" spans="3:3" x14ac:dyDescent="0.15">
      <c r="C229461" s="30">
        <f>IFERROR(C229460/C229459,0)</f>
        <v>0.61044513853738425</v>
      </c>
    </row>
    <row r="229462" spans="3:3" x14ac:dyDescent="0.15">
      <c r="C229462" s="31">
        <v>0.8</v>
      </c>
    </row>
    <row r="229463" spans="3:3" x14ac:dyDescent="0.15">
      <c r="C229463" s="31">
        <v>1.25</v>
      </c>
    </row>
    <row r="229464" spans="3:3" x14ac:dyDescent="0.15">
      <c r="C229464" s="32">
        <f>IF(AND(C229461&gt;=C229462,C229461&lt;=C229463),1,0)</f>
        <v>0</v>
      </c>
    </row>
    <row r="229465" spans="3:3" x14ac:dyDescent="0.15">
      <c r="C229465" s="30">
        <f>IFERROR((C229425+C229426)/(C229455),0)</f>
        <v>0.61255336639176894</v>
      </c>
    </row>
    <row r="229466" spans="3:3" x14ac:dyDescent="0.15">
      <c r="C229466" s="31">
        <v>0.9</v>
      </c>
    </row>
    <row r="229467" spans="3:3" x14ac:dyDescent="0.15">
      <c r="C229467" s="31">
        <v>1.3</v>
      </c>
    </row>
    <row r="229468" spans="3:3" x14ac:dyDescent="0.15">
      <c r="C229468" s="32">
        <f>IF(AND(C229465&gt;=C229466,C229465&lt;=C229467),1,0)</f>
        <v>0</v>
      </c>
    </row>
    <row r="229469" spans="3:3" x14ac:dyDescent="0.15">
      <c r="C229469" s="33">
        <f>IF(C229440+C229441=0,1,0)</f>
        <v>1</v>
      </c>
    </row>
    <row r="229470" spans="3:3" x14ac:dyDescent="0.15">
      <c r="C229470" s="30">
        <f>IFERROR((C229427+C229428+C229429)/(C229457+C229458),0)</f>
        <v>0.73461891643709809</v>
      </c>
    </row>
    <row r="229471" spans="3:3" x14ac:dyDescent="0.15">
      <c r="C229471" s="31">
        <v>0.67</v>
      </c>
    </row>
    <row r="229472" spans="3:3" x14ac:dyDescent="0.15">
      <c r="C229472" s="31">
        <v>1.5</v>
      </c>
    </row>
    <row r="229473" spans="3:3" x14ac:dyDescent="0.15">
      <c r="C229473" s="34">
        <f>IF(AND(C229470&gt;=C229471,C229470&lt;=C229472),1,0)</f>
        <v>1</v>
      </c>
    </row>
    <row r="229474" spans="3:3" x14ac:dyDescent="0.15">
      <c r="C229474" s="34">
        <f>C229464*IF(C229469=1,C229468,1)*C229473</f>
        <v>0</v>
      </c>
    </row>
    <row r="229475" spans="3:3" x14ac:dyDescent="0.15">
      <c r="C229475" s="27">
        <f>IF(C$229435="Estimation",C229450,C229420)</f>
        <v>0</v>
      </c>
    </row>
    <row r="229476" spans="3:3" x14ac:dyDescent="0.15">
      <c r="C229476" s="27">
        <f>IF(C$229435="Estimation",C229451,C229421)</f>
        <v>46.2</v>
      </c>
    </row>
    <row r="229477" spans="3:3" x14ac:dyDescent="0.15">
      <c r="C229477" s="27">
        <f>IF(C$229435="Estimation",C229452,C229422)</f>
        <v>40.42</v>
      </c>
    </row>
    <row r="229478" spans="3:3" x14ac:dyDescent="0.15">
      <c r="C229478" s="27">
        <f>IF(C$229435="Estimation",IF(C229454="Soil",0,C229453),C229423)</f>
        <v>0</v>
      </c>
    </row>
    <row r="229479" spans="3:3" x14ac:dyDescent="0.15">
      <c r="C229479" s="27">
        <f>IF(C$229435="Estimation",C229453-C229478,C229424)</f>
        <v>0</v>
      </c>
    </row>
    <row r="229480" spans="3:3" x14ac:dyDescent="0.15">
      <c r="C229480" s="27">
        <f>IF(C$229435="Estimation",IF(C229456="Soil",0,C229455),C229425)</f>
        <v>46.2</v>
      </c>
    </row>
    <row r="229481" spans="3:3" x14ac:dyDescent="0.15">
      <c r="C229481" s="27">
        <f>IF(C$229435="Estimation",C229455-C229480,C229426)</f>
        <v>0</v>
      </c>
    </row>
    <row r="229482" spans="3:3" x14ac:dyDescent="0.15">
      <c r="C229482" s="27">
        <f>IF(C$229435="Estimation",C229457,C229427)</f>
        <v>13.52</v>
      </c>
    </row>
    <row r="229483" spans="3:3" x14ac:dyDescent="0.15">
      <c r="C229483" s="27">
        <f>IF(C$229435="Estimation",0,C229428)</f>
        <v>0</v>
      </c>
    </row>
    <row r="229484" spans="3:3" x14ac:dyDescent="0.15">
      <c r="C229484" s="27">
        <f>IF(C$229435="Estimation",C229458,C229429)</f>
        <v>2</v>
      </c>
    </row>
    <row r="229485" spans="3:3" x14ac:dyDescent="0.15">
      <c r="C229485" s="35">
        <f>IF(C$229435="Estimation",0,C229430)</f>
        <v>0</v>
      </c>
    </row>
    <row r="229486" spans="3:3" x14ac:dyDescent="0.15">
      <c r="C229486" s="35">
        <f>IF(C$229435="Estimation",0.5*SUM(C$229482:C$229483),C229431)</f>
        <v>0</v>
      </c>
    </row>
    <row r="229487" spans="3:3" x14ac:dyDescent="0.15">
      <c r="C229487" s="35">
        <f>IF(C$229435="Estimation",0,C229432)</f>
        <v>8.1300000000000008</v>
      </c>
    </row>
    <row r="229488" spans="3:3" x14ac:dyDescent="0.15">
      <c r="C229488" s="35">
        <f>IF(C$229435="Estimation",0.5*SUM(C$229482:C$229483),C229433)</f>
        <v>0</v>
      </c>
    </row>
    <row r="229489" spans="3:3" x14ac:dyDescent="0.15">
      <c r="C229489" s="35">
        <f>IF(C$229435="Estimation",0,C229434)</f>
        <v>5.39</v>
      </c>
    </row>
    <row r="229490" spans="3:3" x14ac:dyDescent="0.15">
      <c r="C229490" s="25" t="s">
        <v>288</v>
      </c>
    </row>
    <row r="229491" spans="3:3" x14ac:dyDescent="0.15">
      <c r="C229491" s="25">
        <v>0</v>
      </c>
    </row>
    <row r="229492" spans="3:3" x14ac:dyDescent="0.15">
      <c r="C229492" s="25" t="s">
        <v>288</v>
      </c>
    </row>
    <row r="229493" spans="3:3" x14ac:dyDescent="0.15">
      <c r="C229493" s="25" t="s">
        <v>377</v>
      </c>
    </row>
    <row r="229494" spans="3:3" x14ac:dyDescent="0.15">
      <c r="C229494" s="25" t="s">
        <v>300</v>
      </c>
    </row>
    <row r="229495" spans="3:3" x14ac:dyDescent="0.15">
      <c r="C229495" s="25" t="s">
        <v>302</v>
      </c>
    </row>
    <row r="229496" spans="3:3" x14ac:dyDescent="0.15">
      <c r="C229496" s="25" t="s">
        <v>302</v>
      </c>
    </row>
    <row r="229497" spans="3:3" x14ac:dyDescent="0.15">
      <c r="C229497" s="25" t="s">
        <v>302</v>
      </c>
    </row>
    <row r="229498" spans="3:3" x14ac:dyDescent="0.15">
      <c r="C229498" s="25" t="s">
        <v>301</v>
      </c>
    </row>
    <row r="229499" spans="3:3" x14ac:dyDescent="0.15">
      <c r="C229499" s="25" t="s">
        <v>301</v>
      </c>
    </row>
    <row r="229500" spans="3:3" x14ac:dyDescent="0.15">
      <c r="C229500" s="25" t="s">
        <v>292</v>
      </c>
    </row>
    <row r="229501" spans="3:3" x14ac:dyDescent="0.15">
      <c r="C229501" s="25" t="s">
        <v>292</v>
      </c>
    </row>
    <row r="229502" spans="3:3" x14ac:dyDescent="0.15">
      <c r="C229502" s="25" t="s">
        <v>291</v>
      </c>
    </row>
    <row r="229503" spans="3:3" x14ac:dyDescent="0.15">
      <c r="C229503" s="25" t="s">
        <v>298</v>
      </c>
    </row>
    <row r="229504" spans="3:3" x14ac:dyDescent="0.15">
      <c r="C229504" s="25" t="s">
        <v>299</v>
      </c>
    </row>
    <row r="229505" spans="3:3" x14ac:dyDescent="0.15">
      <c r="C229505" s="25" t="s">
        <v>298</v>
      </c>
    </row>
    <row r="229506" spans="3:3" x14ac:dyDescent="0.15">
      <c r="C229506" s="25" t="s">
        <v>297</v>
      </c>
    </row>
    <row r="229507" spans="3:3" x14ac:dyDescent="0.15">
      <c r="C229507" s="25" t="s">
        <v>296</v>
      </c>
    </row>
    <row r="229508" spans="3:3" x14ac:dyDescent="0.15">
      <c r="C229508" s="25" t="s">
        <v>297</v>
      </c>
    </row>
    <row r="229509" spans="3:3" x14ac:dyDescent="0.15">
      <c r="C229509" s="25" t="s">
        <v>296</v>
      </c>
    </row>
    <row r="229510" spans="3:3" x14ac:dyDescent="0.15">
      <c r="C229510" s="24">
        <v>0.1</v>
      </c>
    </row>
    <row r="229511" spans="3:3" x14ac:dyDescent="0.15">
      <c r="C229511" s="24">
        <v>0</v>
      </c>
    </row>
    <row r="229512" spans="3:3" x14ac:dyDescent="0.15">
      <c r="C229512" s="24">
        <v>0.2</v>
      </c>
    </row>
    <row r="229513" spans="3:3" x14ac:dyDescent="0.15">
      <c r="C229513" s="24">
        <v>0.6</v>
      </c>
    </row>
    <row r="229514" spans="3:3" x14ac:dyDescent="0.15">
      <c r="C229514" s="24">
        <v>0.6</v>
      </c>
    </row>
    <row r="229515" spans="3:3" x14ac:dyDescent="0.15">
      <c r="C229515" s="24">
        <v>1.2</v>
      </c>
    </row>
    <row r="229516" spans="3:3" x14ac:dyDescent="0.15">
      <c r="C229516" s="24">
        <v>1.2</v>
      </c>
    </row>
    <row r="229517" spans="3:3" x14ac:dyDescent="0.15">
      <c r="C229517" s="24">
        <v>1.2</v>
      </c>
    </row>
    <row r="229518" spans="3:3" x14ac:dyDescent="0.15">
      <c r="C229518" s="24">
        <v>1.6</v>
      </c>
    </row>
    <row r="229519" spans="3:3" x14ac:dyDescent="0.15">
      <c r="C229519" s="24">
        <v>1.6</v>
      </c>
    </row>
    <row r="229520" spans="3:3" x14ac:dyDescent="0.15">
      <c r="C229520" s="24">
        <v>2.8</v>
      </c>
    </row>
    <row r="229521" spans="3:3" x14ac:dyDescent="0.15">
      <c r="C229521" s="24">
        <v>2.8</v>
      </c>
    </row>
    <row r="229522" spans="3:3" x14ac:dyDescent="0.15">
      <c r="C229522" s="24">
        <v>3</v>
      </c>
    </row>
    <row r="229523" spans="3:3" x14ac:dyDescent="0.15">
      <c r="C229523" s="24">
        <v>0.75</v>
      </c>
    </row>
    <row r="229524" spans="3:3" x14ac:dyDescent="0.15">
      <c r="C229524" s="24">
        <v>0.75</v>
      </c>
    </row>
    <row r="229525" spans="3:3" x14ac:dyDescent="0.15">
      <c r="C229525" s="24">
        <v>0.05</v>
      </c>
    </row>
    <row r="229526" spans="3:3" x14ac:dyDescent="0.15">
      <c r="C229526" s="24">
        <v>0.05</v>
      </c>
    </row>
    <row r="229527" spans="3:3" x14ac:dyDescent="0.15">
      <c r="C229527" s="24">
        <v>0</v>
      </c>
    </row>
    <row r="229528" spans="3:3" x14ac:dyDescent="0.15">
      <c r="C229528" s="24">
        <v>0</v>
      </c>
    </row>
    <row r="229529" spans="3:3" x14ac:dyDescent="0.15">
      <c r="C229529" s="24">
        <v>0</v>
      </c>
    </row>
    <row r="229530" spans="3:3" x14ac:dyDescent="0.15">
      <c r="C229530" s="24">
        <v>0.01</v>
      </c>
    </row>
    <row r="229531" spans="3:3" x14ac:dyDescent="0.15">
      <c r="C229531" s="24">
        <v>0.01</v>
      </c>
    </row>
    <row r="229532" spans="3:3" x14ac:dyDescent="0.15">
      <c r="C229532" s="24">
        <v>0</v>
      </c>
    </row>
    <row r="229533" spans="3:3" x14ac:dyDescent="0.15">
      <c r="C229533" s="24">
        <v>0.3</v>
      </c>
    </row>
    <row r="229534" spans="3:3" x14ac:dyDescent="0.15">
      <c r="C229534" s="24">
        <v>0</v>
      </c>
    </row>
    <row r="229535" spans="3:3" x14ac:dyDescent="0.15">
      <c r="C229535" s="24">
        <v>0</v>
      </c>
    </row>
    <row r="229536" spans="3:3" x14ac:dyDescent="0.15">
      <c r="C229536" s="24">
        <v>0</v>
      </c>
    </row>
    <row r="229537" spans="3:3" x14ac:dyDescent="0.15">
      <c r="C229537" s="24">
        <v>0.3</v>
      </c>
    </row>
    <row r="229538" spans="3:3" x14ac:dyDescent="0.15">
      <c r="C229538" s="24">
        <v>0</v>
      </c>
    </row>
    <row r="229539" spans="3:3" x14ac:dyDescent="0.15">
      <c r="C229539" s="24">
        <v>0</v>
      </c>
    </row>
    <row r="229540" spans="3:3" x14ac:dyDescent="0.15">
      <c r="C229540" s="24">
        <v>1</v>
      </c>
    </row>
    <row r="229541" spans="3:3" x14ac:dyDescent="0.15">
      <c r="C229541" s="24">
        <v>1</v>
      </c>
    </row>
    <row r="229542" spans="3:3" x14ac:dyDescent="0.15">
      <c r="C229542" s="24">
        <v>0</v>
      </c>
    </row>
    <row r="229543" spans="3:3" x14ac:dyDescent="0.15">
      <c r="C229543" s="24">
        <v>0</v>
      </c>
    </row>
    <row r="229544" spans="3:3" x14ac:dyDescent="0.15">
      <c r="C229544" s="24">
        <v>0.5</v>
      </c>
    </row>
    <row r="229545" spans="3:3" x14ac:dyDescent="0.15">
      <c r="C229545" s="24">
        <v>0</v>
      </c>
    </row>
    <row r="229546" spans="3:3" x14ac:dyDescent="0.15">
      <c r="C229546" s="25">
        <v>0</v>
      </c>
    </row>
    <row r="229547" spans="3:3" x14ac:dyDescent="0.15">
      <c r="C229547" s="25">
        <v>0</v>
      </c>
    </row>
    <row r="229548" spans="3:3" x14ac:dyDescent="0.15">
      <c r="C229548" s="25">
        <v>0</v>
      </c>
    </row>
    <row r="229549" spans="3:3" x14ac:dyDescent="0.15">
      <c r="C229549" s="25">
        <v>0</v>
      </c>
    </row>
    <row r="229550" spans="3:3" x14ac:dyDescent="0.15">
      <c r="C229550" s="25">
        <v>0</v>
      </c>
    </row>
    <row r="229551" spans="3:3" x14ac:dyDescent="0.15">
      <c r="C229551" s="25">
        <v>0</v>
      </c>
    </row>
    <row r="229552" spans="3:3" x14ac:dyDescent="0.15">
      <c r="C229552" s="25">
        <v>0</v>
      </c>
    </row>
    <row r="229553" spans="3:3" x14ac:dyDescent="0.15">
      <c r="C229553" s="25">
        <v>0</v>
      </c>
    </row>
    <row r="229554" spans="3:3" x14ac:dyDescent="0.15">
      <c r="C229554" s="25">
        <v>0</v>
      </c>
    </row>
    <row r="229555" spans="3:3" x14ac:dyDescent="0.15">
      <c r="C229555" s="25">
        <v>0</v>
      </c>
    </row>
    <row r="229556" spans="3:3" x14ac:dyDescent="0.15">
      <c r="C229556" s="24">
        <v>0</v>
      </c>
    </row>
    <row r="229557" spans="3:3" x14ac:dyDescent="0.15">
      <c r="C229557" s="24">
        <v>0</v>
      </c>
    </row>
    <row r="229558" spans="3:3" x14ac:dyDescent="0.15">
      <c r="C229558" s="24">
        <v>0</v>
      </c>
    </row>
    <row r="229559" spans="3:3" x14ac:dyDescent="0.15">
      <c r="C229559" s="24">
        <v>0</v>
      </c>
    </row>
    <row r="229560" spans="3:3" x14ac:dyDescent="0.15">
      <c r="C229560" s="24">
        <v>0</v>
      </c>
    </row>
    <row r="229561" spans="3:3" x14ac:dyDescent="0.15">
      <c r="C229561" s="24">
        <v>0</v>
      </c>
    </row>
    <row r="229562" spans="3:3" x14ac:dyDescent="0.15">
      <c r="C229562" s="24">
        <v>0</v>
      </c>
    </row>
    <row r="229563" spans="3:3" x14ac:dyDescent="0.15">
      <c r="C229563" s="24">
        <v>0</v>
      </c>
    </row>
    <row r="229564" spans="3:3" x14ac:dyDescent="0.15">
      <c r="C229564" s="24">
        <v>0</v>
      </c>
    </row>
    <row r="229565" spans="3:3" x14ac:dyDescent="0.15">
      <c r="C229565" s="24">
        <v>0</v>
      </c>
    </row>
    <row r="229566" spans="3:3" x14ac:dyDescent="0.15">
      <c r="C229566" s="24">
        <v>0</v>
      </c>
    </row>
    <row r="229567" spans="3:3" x14ac:dyDescent="0.15">
      <c r="C229567" s="24">
        <v>0</v>
      </c>
    </row>
    <row r="229568" spans="3:3" x14ac:dyDescent="0.15">
      <c r="C229568" s="24">
        <v>0</v>
      </c>
    </row>
    <row r="229569" spans="3:3" x14ac:dyDescent="0.15">
      <c r="C229569" s="24">
        <v>0</v>
      </c>
    </row>
    <row r="229570" spans="3:3" x14ac:dyDescent="0.15">
      <c r="C229570" s="24">
        <v>0</v>
      </c>
    </row>
    <row r="229571" spans="3:3" x14ac:dyDescent="0.15">
      <c r="C229571" s="24">
        <v>0</v>
      </c>
    </row>
    <row r="229572" spans="3:3" x14ac:dyDescent="0.15">
      <c r="C229572" s="24">
        <v>0</v>
      </c>
    </row>
    <row r="229573" spans="3:3" x14ac:dyDescent="0.15">
      <c r="C229573" s="24">
        <v>0</v>
      </c>
    </row>
    <row r="229574" spans="3:3" x14ac:dyDescent="0.15">
      <c r="C229574" s="24">
        <v>0</v>
      </c>
    </row>
    <row r="229575" spans="3:3" x14ac:dyDescent="0.15">
      <c r="C229575" s="24">
        <v>0</v>
      </c>
    </row>
    <row r="229576" spans="3:3" x14ac:dyDescent="0.15">
      <c r="C229576" s="24">
        <v>0</v>
      </c>
    </row>
    <row r="229577" spans="3:3" x14ac:dyDescent="0.15">
      <c r="C229577" s="24">
        <v>0</v>
      </c>
    </row>
    <row r="229578" spans="3:3" x14ac:dyDescent="0.15">
      <c r="C229578" s="24">
        <v>0</v>
      </c>
    </row>
    <row r="229579" spans="3:3" x14ac:dyDescent="0.15">
      <c r="C229579" s="24">
        <v>0</v>
      </c>
    </row>
    <row r="229580" spans="3:3" x14ac:dyDescent="0.15">
      <c r="C229580" s="24">
        <v>0</v>
      </c>
    </row>
    <row r="229581" spans="3:3" x14ac:dyDescent="0.15">
      <c r="C229581" s="24">
        <v>0</v>
      </c>
    </row>
    <row r="229582" spans="3:3" x14ac:dyDescent="0.15">
      <c r="C229582" s="36">
        <f t="shared" ref="C229582:C229588" si="97">IF(C229575&lt;&gt;0,C229575,C229568)</f>
        <v>0</v>
      </c>
    </row>
    <row r="229583" spans="3:3" x14ac:dyDescent="0.15">
      <c r="C229583" s="36">
        <f t="shared" si="97"/>
        <v>0</v>
      </c>
    </row>
    <row r="229584" spans="3:3" x14ac:dyDescent="0.15">
      <c r="C229584" s="36">
        <f t="shared" si="97"/>
        <v>0</v>
      </c>
    </row>
    <row r="229585" spans="3:3" x14ac:dyDescent="0.15">
      <c r="C229585" s="36">
        <f t="shared" si="97"/>
        <v>0</v>
      </c>
    </row>
    <row r="229586" spans="3:3" x14ac:dyDescent="0.15">
      <c r="C229586" s="36">
        <f t="shared" si="97"/>
        <v>0</v>
      </c>
    </row>
    <row r="229587" spans="3:3" x14ac:dyDescent="0.15">
      <c r="C229587" s="36">
        <f t="shared" si="97"/>
        <v>0</v>
      </c>
    </row>
    <row r="229588" spans="3:3" x14ac:dyDescent="0.15">
      <c r="C229588" s="36">
        <f t="shared" si="97"/>
        <v>0</v>
      </c>
    </row>
    <row r="229589" spans="3:3" x14ac:dyDescent="0.15">
      <c r="C229589" s="36">
        <f t="shared" ref="C229589:C229595" si="98">IFERROR(IF(C229568&lt;&gt;0,C229582/C229568,1)*C229556,0)</f>
        <v>0</v>
      </c>
    </row>
    <row r="229590" spans="3:3" x14ac:dyDescent="0.15">
      <c r="C229590" s="36">
        <f t="shared" si="98"/>
        <v>0</v>
      </c>
    </row>
    <row r="229591" spans="3:3" x14ac:dyDescent="0.15">
      <c r="C229591" s="36">
        <f t="shared" si="98"/>
        <v>0</v>
      </c>
    </row>
    <row r="229592" spans="3:3" x14ac:dyDescent="0.15">
      <c r="C229592" s="36">
        <f t="shared" si="98"/>
        <v>0</v>
      </c>
    </row>
    <row r="229593" spans="3:3" x14ac:dyDescent="0.15">
      <c r="C229593" s="36">
        <f t="shared" si="98"/>
        <v>0</v>
      </c>
    </row>
    <row r="229594" spans="3:3" x14ac:dyDescent="0.15">
      <c r="C229594" s="36">
        <f t="shared" si="98"/>
        <v>0</v>
      </c>
    </row>
    <row r="229595" spans="3:3" x14ac:dyDescent="0.15">
      <c r="C229595" s="36">
        <f t="shared" si="98"/>
        <v>0</v>
      </c>
    </row>
    <row r="229596" spans="3:3" x14ac:dyDescent="0.15">
      <c r="C229596" s="37">
        <f>C229563</f>
        <v>0</v>
      </c>
    </row>
    <row r="229597" spans="3:3" x14ac:dyDescent="0.15">
      <c r="C229597" s="37">
        <f>C229564</f>
        <v>0</v>
      </c>
    </row>
    <row r="229598" spans="3:3" x14ac:dyDescent="0.15">
      <c r="C229598" s="37">
        <f>C229565</f>
        <v>0</v>
      </c>
    </row>
    <row r="229599" spans="3:3" x14ac:dyDescent="0.15">
      <c r="C229599" s="37">
        <f>C229566</f>
        <v>0</v>
      </c>
    </row>
    <row r="229600" spans="3:3" x14ac:dyDescent="0.15">
      <c r="C229600" s="37">
        <f>C229567</f>
        <v>0</v>
      </c>
    </row>
    <row r="229601" spans="3:3" x14ac:dyDescent="0.15">
      <c r="C229601" s="28">
        <v>0</v>
      </c>
    </row>
    <row r="229602" spans="3:3" x14ac:dyDescent="0.15">
      <c r="C229602" s="28">
        <v>0</v>
      </c>
    </row>
    <row r="229603" spans="3:3" x14ac:dyDescent="0.15">
      <c r="C229603" s="28">
        <v>0</v>
      </c>
    </row>
    <row r="229604" spans="3:3" x14ac:dyDescent="0.15">
      <c r="C229604" s="28">
        <v>0</v>
      </c>
    </row>
    <row r="229605" spans="3:3" x14ac:dyDescent="0.15">
      <c r="C229605" s="28">
        <v>0</v>
      </c>
    </row>
    <row r="229606" spans="3:3" x14ac:dyDescent="0.15">
      <c r="C229606" s="28">
        <v>0</v>
      </c>
    </row>
    <row r="229607" spans="3:3" x14ac:dyDescent="0.15">
      <c r="C229607" s="28">
        <v>0</v>
      </c>
    </row>
    <row r="229608" spans="3:3" x14ac:dyDescent="0.15">
      <c r="C229608" s="28">
        <v>0</v>
      </c>
    </row>
    <row r="229609" spans="3:3" x14ac:dyDescent="0.15">
      <c r="C229609" s="28">
        <v>0</v>
      </c>
    </row>
    <row r="229610" spans="3:3" x14ac:dyDescent="0.15">
      <c r="C229610" s="28">
        <v>0</v>
      </c>
    </row>
    <row r="229611" spans="3:3" x14ac:dyDescent="0.15">
      <c r="C229611" s="38">
        <v>1</v>
      </c>
    </row>
    <row r="229612" spans="3:3" x14ac:dyDescent="0.15">
      <c r="C229612" s="38">
        <v>1</v>
      </c>
    </row>
    <row r="229613" spans="3:3" x14ac:dyDescent="0.15">
      <c r="C229613" s="38">
        <v>1</v>
      </c>
    </row>
    <row r="229614" spans="3:3" x14ac:dyDescent="0.15">
      <c r="C229614" s="38">
        <v>1</v>
      </c>
    </row>
    <row r="229615" spans="3:3" x14ac:dyDescent="0.15">
      <c r="C229615" s="38">
        <v>1</v>
      </c>
    </row>
    <row r="229616" spans="3:3" x14ac:dyDescent="0.15">
      <c r="C229616" s="38">
        <v>1</v>
      </c>
    </row>
    <row r="229617" spans="3:3" x14ac:dyDescent="0.15">
      <c r="C229617" s="38">
        <v>1</v>
      </c>
    </row>
    <row r="229618" spans="3:3" x14ac:dyDescent="0.15">
      <c r="C229618" s="38">
        <v>1</v>
      </c>
    </row>
    <row r="229619" spans="3:3" x14ac:dyDescent="0.15">
      <c r="C229619" s="38">
        <v>1</v>
      </c>
    </row>
    <row r="229620" spans="3:3" x14ac:dyDescent="0.15">
      <c r="C229620" s="38">
        <v>1</v>
      </c>
    </row>
    <row r="229621" spans="3:3" x14ac:dyDescent="0.15">
      <c r="C229621" s="25" t="s">
        <v>104</v>
      </c>
    </row>
    <row r="229622" spans="3:3" x14ac:dyDescent="0.15">
      <c r="C229622" s="25" t="s">
        <v>294</v>
      </c>
    </row>
    <row r="229623" spans="3:3" x14ac:dyDescent="0.15">
      <c r="C229623" s="24">
        <v>216</v>
      </c>
    </row>
    <row r="229624" spans="3:3" x14ac:dyDescent="0.15">
      <c r="C229624" s="24">
        <v>12</v>
      </c>
    </row>
    <row r="229625" spans="3:3" x14ac:dyDescent="0.15">
      <c r="C229625" s="24">
        <v>4.5999999999999996</v>
      </c>
    </row>
    <row r="229626" spans="3:3" x14ac:dyDescent="0.15">
      <c r="C229626" s="24">
        <v>368</v>
      </c>
    </row>
    <row r="229627" spans="3:3" x14ac:dyDescent="0.15">
      <c r="C229627" s="24">
        <v>260</v>
      </c>
    </row>
    <row r="229628" spans="3:3" x14ac:dyDescent="0.15">
      <c r="C229628" s="24">
        <v>394</v>
      </c>
    </row>
    <row r="229629" spans="3:3" x14ac:dyDescent="0.15">
      <c r="C229629" s="24">
        <v>222</v>
      </c>
    </row>
    <row r="229630" spans="3:3" x14ac:dyDescent="0.15">
      <c r="C229630" s="24">
        <v>123</v>
      </c>
    </row>
    <row r="229631" spans="3:3" x14ac:dyDescent="0.15">
      <c r="C229631" s="25" t="s">
        <v>153</v>
      </c>
    </row>
    <row r="229632" spans="3:3" x14ac:dyDescent="0.15">
      <c r="C229632" s="24">
        <v>20</v>
      </c>
    </row>
    <row r="229633" spans="3:3" x14ac:dyDescent="0.15">
      <c r="C229633" s="24">
        <v>0.9</v>
      </c>
    </row>
    <row r="229634" spans="3:3" x14ac:dyDescent="0.15">
      <c r="C229634" s="24">
        <v>0.8</v>
      </c>
    </row>
    <row r="229635" spans="3:3" x14ac:dyDescent="0.15">
      <c r="C229635" s="24">
        <v>0.4</v>
      </c>
    </row>
    <row r="229636" spans="3:3" x14ac:dyDescent="0.15">
      <c r="C229636" s="24">
        <v>2.5</v>
      </c>
    </row>
    <row r="229637" spans="3:3" x14ac:dyDescent="0.15">
      <c r="C229637" s="24">
        <v>3</v>
      </c>
    </row>
    <row r="229638" spans="3:3" x14ac:dyDescent="0.15">
      <c r="C229638" s="24">
        <v>10</v>
      </c>
    </row>
    <row r="229639" spans="3:3" x14ac:dyDescent="0.15">
      <c r="C229639" s="31">
        <v>0.8</v>
      </c>
    </row>
    <row r="229640" spans="3:3" x14ac:dyDescent="0.15">
      <c r="C229640" s="31">
        <v>0.6</v>
      </c>
    </row>
    <row r="229641" spans="3:3" x14ac:dyDescent="0.15">
      <c r="C229641" s="31">
        <v>0.3</v>
      </c>
    </row>
    <row r="229642" spans="3:3" x14ac:dyDescent="0.15">
      <c r="C229642" s="31">
        <v>0.9</v>
      </c>
    </row>
    <row r="229643" spans="3:3" x14ac:dyDescent="0.15">
      <c r="C229643" s="24">
        <v>45</v>
      </c>
    </row>
    <row r="229644" spans="3:3" x14ac:dyDescent="0.15">
      <c r="C229644" s="39">
        <f t="shared" ref="C229644:C229650" si="99">IFERROR(IF(ISNUMBER(C229532),C229532,0)+IF(ISNUMBER(C229513),1/C229513-IF(AND(C229601="ReplaceInsulation",NOT(ISERROR(C229589))),C229525/0.04,0),0),0)</f>
        <v>1.6666666666666667</v>
      </c>
    </row>
    <row r="229645" spans="3:3" x14ac:dyDescent="0.15">
      <c r="C229645" s="39">
        <f t="shared" si="99"/>
        <v>1.9666666666666668</v>
      </c>
    </row>
    <row r="229646" spans="3:3" x14ac:dyDescent="0.15">
      <c r="C229646" s="39">
        <f t="shared" si="99"/>
        <v>0.83333333333333337</v>
      </c>
    </row>
    <row r="229647" spans="3:3" x14ac:dyDescent="0.15">
      <c r="C229647" s="39">
        <f t="shared" si="99"/>
        <v>0.83333333333333337</v>
      </c>
    </row>
    <row r="229648" spans="3:3" x14ac:dyDescent="0.15">
      <c r="C229648" s="39">
        <f t="shared" si="99"/>
        <v>0.83333333333333337</v>
      </c>
    </row>
    <row r="229649" spans="3:3" x14ac:dyDescent="0.15">
      <c r="C229649" s="39">
        <f t="shared" si="99"/>
        <v>0.92500000000000004</v>
      </c>
    </row>
    <row r="229650" spans="3:3" x14ac:dyDescent="0.15">
      <c r="C229650" s="39">
        <f t="shared" si="99"/>
        <v>0.625</v>
      </c>
    </row>
    <row r="229651" spans="3:3" x14ac:dyDescent="0.15">
      <c r="C229651" s="40">
        <f>IFERROR(IF(ISNUMBER(C229520),1/C229520,0),0)</f>
        <v>0.35714285714285715</v>
      </c>
    </row>
    <row r="229652" spans="3:3" x14ac:dyDescent="0.15">
      <c r="C229652" s="40">
        <f>IFERROR(IF(ISNUMBER(C229521),1/C229521,0),0)</f>
        <v>0.35714285714285715</v>
      </c>
    </row>
    <row r="229653" spans="3:3" x14ac:dyDescent="0.15">
      <c r="C229653" s="40">
        <f>IFERROR(IF(ISNUMBER(C229522),1/C229522,0),0)</f>
        <v>0.33333333333333331</v>
      </c>
    </row>
    <row r="229654" spans="3:3" x14ac:dyDescent="0.15">
      <c r="C229654" s="39">
        <f t="shared" ref="C229654:C229660" si="100">IFERROR(1/(IF(C229601="Replace",IF(ISNUMBER(C229532),C229532,0),C229644)+IF(ISNUMBER(C229589),C229589,0)),0)</f>
        <v>0.6</v>
      </c>
    </row>
    <row r="229655" spans="3:3" x14ac:dyDescent="0.15">
      <c r="C229655" s="39">
        <f t="shared" si="100"/>
        <v>0.50847457627118642</v>
      </c>
    </row>
    <row r="229656" spans="3:3" x14ac:dyDescent="0.15">
      <c r="C229656" s="39">
        <f t="shared" si="100"/>
        <v>1.2</v>
      </c>
    </row>
    <row r="229657" spans="3:3" x14ac:dyDescent="0.15">
      <c r="C229657" s="39">
        <f t="shared" si="100"/>
        <v>1.2</v>
      </c>
    </row>
    <row r="229658" spans="3:3" x14ac:dyDescent="0.15">
      <c r="C229658" s="39">
        <f t="shared" si="100"/>
        <v>1.2</v>
      </c>
    </row>
    <row r="229659" spans="3:3" x14ac:dyDescent="0.15">
      <c r="C229659" s="39">
        <f t="shared" si="100"/>
        <v>1.0810810810810809</v>
      </c>
    </row>
    <row r="229660" spans="3:3" x14ac:dyDescent="0.15">
      <c r="C229660" s="39">
        <f t="shared" si="100"/>
        <v>1.6</v>
      </c>
    </row>
    <row r="229661" spans="3:3" x14ac:dyDescent="0.15">
      <c r="C229661" s="41">
        <f>IFERROR(1/(IF(C229608="Replace",0,C229651)+IF(ISNUMBER(C229596),C229596,0)),0)</f>
        <v>2.8</v>
      </c>
    </row>
    <row r="229662" spans="3:3" x14ac:dyDescent="0.15">
      <c r="C229662" s="41">
        <f>IFERROR(1/(IF(C229609="Replace",0,C229652)+IF(ISNUMBER(C229597),C229597,0)),0)</f>
        <v>2.8</v>
      </c>
    </row>
    <row r="229663" spans="3:3" x14ac:dyDescent="0.15">
      <c r="C229663" s="41">
        <f>IFERROR(1/(IF(C229610="Replace",0,C229653)+IF(ISNUMBER(C229598),C229598,0)),0)</f>
        <v>3</v>
      </c>
    </row>
    <row r="229664" spans="3:3" x14ac:dyDescent="0.15">
      <c r="C229664" s="42">
        <f t="shared" ref="C229664:C229670" si="101">IF(C229513&gt;0,(1-C229611)*1/(1/C229513+C229532),0)+C229611*C229654</f>
        <v>0.6</v>
      </c>
    </row>
    <row r="229665" spans="3:3" x14ac:dyDescent="0.15">
      <c r="C229665" s="42">
        <f t="shared" si="101"/>
        <v>0.50847457627118642</v>
      </c>
    </row>
    <row r="229666" spans="3:3" x14ac:dyDescent="0.15">
      <c r="C229666" s="42">
        <f t="shared" si="101"/>
        <v>1.2</v>
      </c>
    </row>
    <row r="229667" spans="3:3" x14ac:dyDescent="0.15">
      <c r="C229667" s="42">
        <f t="shared" si="101"/>
        <v>1.2</v>
      </c>
    </row>
    <row r="229668" spans="3:3" x14ac:dyDescent="0.15">
      <c r="C229668" s="42">
        <f t="shared" si="101"/>
        <v>1.2</v>
      </c>
    </row>
    <row r="229669" spans="3:3" x14ac:dyDescent="0.15">
      <c r="C229669" s="42">
        <f t="shared" si="101"/>
        <v>1.0810810810810809</v>
      </c>
    </row>
    <row r="229670" spans="3:3" x14ac:dyDescent="0.15">
      <c r="C229670" s="42">
        <f t="shared" si="101"/>
        <v>1.6</v>
      </c>
    </row>
    <row r="229671" spans="3:3" x14ac:dyDescent="0.15">
      <c r="C229671" s="43">
        <f>(1-C229618)*C229520+C229618*C229661</f>
        <v>2.8</v>
      </c>
    </row>
    <row r="229672" spans="3:3" x14ac:dyDescent="0.15">
      <c r="C229672" s="43">
        <f>(1-C229619)*C229521+C229619*C229662</f>
        <v>2.8</v>
      </c>
    </row>
    <row r="229673" spans="3:3" x14ac:dyDescent="0.15">
      <c r="C229673" s="43">
        <f>(1-C229620)*C229522+C229620*C229663</f>
        <v>3</v>
      </c>
    </row>
    <row r="229674" spans="3:3" x14ac:dyDescent="0.15">
      <c r="C229674" s="39">
        <f>IFERROR((IF(C229589&gt;0,C229611*C229475,0)+IF(C229590&gt;0,C229612*C229476,0)+IF(C229591&gt;0,C229613*C229477,0)+IF(C229592&gt;0,C229614*C229478,0)+IF(C229593&gt;0,C229615*C229479,0)+IF(C229594&gt;0,C229616*C229480,0)+IF(C229595&gt;0,C229617*C229481,0)+IF(C229596&gt;0,C229618*C229482,0)+IF(C229597&gt;0,C229619*C229483,0)+IF(C229598&gt;0,C229620*C229484,0))/SUM(C229475:C229484),0)</f>
        <v>0</v>
      </c>
    </row>
    <row r="229675" spans="3:3" x14ac:dyDescent="0.15">
      <c r="C229675" s="30" t="str">
        <f>IF(OR(C229491="",C229490=C229491),C229490,IF(C229385="Variation",C229491,IF(C229674=0,C229490,IF(C229674=1,C229491,C229490&amp;"("&amp;TEXT(1-C229674,"##0%")&amp;")."&amp;C229491&amp;"("&amp;TEXT(C229674,"##0%")&amp;")"))))</f>
        <v>Medium</v>
      </c>
    </row>
    <row r="229676" spans="3:3" x14ac:dyDescent="0.15">
      <c r="C229676" s="39">
        <f>IFERROR(IF(C229491&lt;&gt;"",IF(C229385="Variation",C229511,(1-C229674)*C229510+C229674*C229511),C229510),0)</f>
        <v>0.1</v>
      </c>
    </row>
    <row r="229677" spans="3:3" x14ac:dyDescent="0.15">
      <c r="C229677" s="39">
        <f t="shared" ref="C229677:C229683" si="102">IF(ISERROR(C229664*C229475*C229539),0,C229664*C229475*C229539)</f>
        <v>0</v>
      </c>
    </row>
    <row r="229678" spans="3:3" x14ac:dyDescent="0.15">
      <c r="C229678" s="39">
        <f t="shared" si="102"/>
        <v>23.491525423728813</v>
      </c>
    </row>
    <row r="229679" spans="3:3" x14ac:dyDescent="0.15">
      <c r="C229679" s="39">
        <f t="shared" si="102"/>
        <v>48.503999999999998</v>
      </c>
    </row>
    <row r="229680" spans="3:3" x14ac:dyDescent="0.15">
      <c r="C229680" s="39">
        <f t="shared" si="102"/>
        <v>0</v>
      </c>
    </row>
    <row r="229681" spans="3:3" x14ac:dyDescent="0.15">
      <c r="C229681" s="39">
        <f t="shared" si="102"/>
        <v>0</v>
      </c>
    </row>
    <row r="229682" spans="3:3" x14ac:dyDescent="0.15">
      <c r="C229682" s="39">
        <f t="shared" si="102"/>
        <v>24.972972972972972</v>
      </c>
    </row>
    <row r="229683" spans="3:3" x14ac:dyDescent="0.15">
      <c r="C229683" s="39">
        <f t="shared" si="102"/>
        <v>0</v>
      </c>
    </row>
    <row r="229684" spans="3:3" x14ac:dyDescent="0.15">
      <c r="C229684" s="40">
        <f>IF(ISERROR(C229671*C229482*1),0,C229671*C229482*1)</f>
        <v>37.855999999999995</v>
      </c>
    </row>
    <row r="229685" spans="3:3" x14ac:dyDescent="0.15">
      <c r="C229685" s="40">
        <f>IF(ISERROR(C229672*C229483*1),0,C229672*C229483*1)</f>
        <v>0</v>
      </c>
    </row>
    <row r="229686" spans="3:3" x14ac:dyDescent="0.15">
      <c r="C229686" s="40">
        <f>IF(ISERROR(C229673*C229484*1),0,C229673*C229484*1)</f>
        <v>6</v>
      </c>
    </row>
    <row r="229687" spans="3:3" x14ac:dyDescent="0.15">
      <c r="C229687" s="39">
        <f>SUM(C229475:C229484)*C229676</f>
        <v>14.834000000000001</v>
      </c>
    </row>
    <row r="229688" spans="3:3" x14ac:dyDescent="0.15">
      <c r="C229688" s="39">
        <f>IFERROR(SUM(C229677:C229687)/C229404,0)</f>
        <v>1.3262204856155895</v>
      </c>
    </row>
    <row r="229689" spans="3:3" x14ac:dyDescent="0.15">
      <c r="C229689" s="39">
        <f>0.34*(C229635+C229512)*C229636</f>
        <v>0.51000000000000012</v>
      </c>
    </row>
    <row r="229690" spans="3:3" x14ac:dyDescent="0.15">
      <c r="C229690" s="44">
        <f>(C229632-C229625)*C229623</f>
        <v>3326.4</v>
      </c>
    </row>
    <row r="229691" spans="3:3" x14ac:dyDescent="0.15">
      <c r="C229691" s="39">
        <f>IF(C229688&lt;=1,C229633+(1-C229688)/0.5*(1-C229633),IF(C229688&gt;=4,C229634,C229633+(C229688-1)*(C229634-C229633)/(4-1)))</f>
        <v>0.88912598381281371</v>
      </c>
    </row>
    <row r="229692" spans="3:3" x14ac:dyDescent="0.15">
      <c r="C229692" s="44">
        <f>C229688*0.024*C229690*C229691</f>
        <v>94.13795245360761</v>
      </c>
    </row>
    <row r="229693" spans="3:3" x14ac:dyDescent="0.15">
      <c r="C229693" s="44">
        <f>C229689*0.024*C229690*C229691</f>
        <v>36.200885352072518</v>
      </c>
    </row>
    <row r="229694" spans="3:3" x14ac:dyDescent="0.15">
      <c r="C229694" s="44">
        <f>C229692+C229693</f>
        <v>130.33883780568013</v>
      </c>
    </row>
    <row r="229695" spans="3:3" x14ac:dyDescent="0.15">
      <c r="C229695" s="39">
        <f>IFERROR((IF(LEN(C229553)&gt;1,IF(ISERROR(C229599),0,C229599),IF(ISERROR(C229523),0,C229523))*C229482+IF(LEN(C229554)&gt;1,IF(ISERROR(C229600),0,C229600),IF(ISERROR(C229524),0,C229524))*C229483)/(C229482+C229483),0)</f>
        <v>0.75000000000000011</v>
      </c>
    </row>
    <row r="229696" spans="3:3" x14ac:dyDescent="0.15">
      <c r="C229696" s="45">
        <f>C229485*C229626*C229639*(1-C229641)*C229642*C229695</f>
        <v>0</v>
      </c>
    </row>
    <row r="229697" spans="3:3" x14ac:dyDescent="0.15">
      <c r="C229697" s="44">
        <f>C229486*C229627*C$229640*(1-C$229641)*C$229642*C$229695</f>
        <v>0</v>
      </c>
    </row>
    <row r="229698" spans="3:3" x14ac:dyDescent="0.15">
      <c r="C229698" s="44">
        <f>C229487*C229628*C$229640*(1-C$229641)*C$229642*C$229695</f>
        <v>908.11287000000016</v>
      </c>
    </row>
    <row r="229699" spans="3:3" x14ac:dyDescent="0.15">
      <c r="C229699" s="44">
        <f>C229488*C229629*C$229640*(1-C$229641)*C$229642*C$229695</f>
        <v>0</v>
      </c>
    </row>
    <row r="229700" spans="3:3" x14ac:dyDescent="0.15">
      <c r="C229700" s="44">
        <f>C229489*C229630*C$229640*(1-C$229641)*C$229642*C$229695</f>
        <v>187.95199499999998</v>
      </c>
    </row>
    <row r="229701" spans="3:3" x14ac:dyDescent="0.15">
      <c r="C229701" s="44">
        <f>IFERROR(SUM(C229696:C229700)/C229404,0)</f>
        <v>9.3385436227315317</v>
      </c>
    </row>
    <row r="229702" spans="3:3" x14ac:dyDescent="0.15">
      <c r="C229702" s="44">
        <f>C229637*0.024*C229623</f>
        <v>15.552000000000001</v>
      </c>
    </row>
    <row r="229703" spans="3:3" x14ac:dyDescent="0.15">
      <c r="C229703" s="44">
        <f>C229643/(C229688+C229689)</f>
        <v>24.506860887631277</v>
      </c>
    </row>
    <row r="229704" spans="3:3" x14ac:dyDescent="0.15">
      <c r="C229704" s="39">
        <f>0.8+C229703/30</f>
        <v>1.6168953629210425</v>
      </c>
    </row>
    <row r="229705" spans="3:3" x14ac:dyDescent="0.15">
      <c r="C229705" s="42">
        <f>IFERROR((C229701+C229702)/C229694,0)</f>
        <v>0.19096797272230098</v>
      </c>
    </row>
    <row r="229706" spans="3:3" x14ac:dyDescent="0.15">
      <c r="C229706" s="39">
        <f>(1-C229705^C229704)/(1-C229705^(C229704+1))</f>
        <v>0.94362386271828624</v>
      </c>
    </row>
    <row r="229707" spans="3:3" x14ac:dyDescent="0.15">
      <c r="C229707" s="46">
        <f>C229694-C229706*(C229701+C229702)</f>
        <v>106.8515268872402</v>
      </c>
    </row>
    <row r="229709" spans="3:3" x14ac:dyDescent="0.15">
      <c r="C229709" s="48">
        <v>106.8515268872402</v>
      </c>
    </row>
    <row r="245761" spans="3:3" x14ac:dyDescent="0.15">
      <c r="C245761" s="24" t="s">
        <v>370</v>
      </c>
    </row>
    <row r="245762" spans="3:3" x14ac:dyDescent="0.15">
      <c r="C245762" s="25">
        <v>0</v>
      </c>
    </row>
    <row r="245763" spans="3:3" x14ac:dyDescent="0.15">
      <c r="C245763" s="25">
        <v>0</v>
      </c>
    </row>
    <row r="245764" spans="3:3" x14ac:dyDescent="0.15">
      <c r="C245764" s="26">
        <v>40428</v>
      </c>
    </row>
    <row r="245765" spans="3:3" x14ac:dyDescent="0.15">
      <c r="C245765" s="26">
        <v>0</v>
      </c>
    </row>
    <row r="245766" spans="3:3" x14ac:dyDescent="0.15">
      <c r="C245766" s="25" t="s">
        <v>152</v>
      </c>
    </row>
    <row r="245767" spans="3:3" x14ac:dyDescent="0.15">
      <c r="C245767" s="25" t="s">
        <v>15</v>
      </c>
    </row>
    <row r="245768" spans="3:3" x14ac:dyDescent="0.15">
      <c r="C245768" s="25">
        <v>1</v>
      </c>
    </row>
    <row r="245769" spans="3:3" x14ac:dyDescent="0.15">
      <c r="C245769" s="25" t="s">
        <v>208</v>
      </c>
    </row>
    <row r="245770" spans="3:3" x14ac:dyDescent="0.15">
      <c r="C245770" s="25" t="s">
        <v>371</v>
      </c>
    </row>
    <row r="245771" spans="3:3" x14ac:dyDescent="0.15">
      <c r="C245771" s="25">
        <v>0</v>
      </c>
    </row>
    <row r="245772" spans="3:3" x14ac:dyDescent="0.15">
      <c r="C245772" s="25">
        <v>0</v>
      </c>
    </row>
    <row r="245773" spans="3:3" x14ac:dyDescent="0.15">
      <c r="C245773" s="25" t="s">
        <v>372</v>
      </c>
    </row>
    <row r="245774" spans="3:3" x14ac:dyDescent="0.15">
      <c r="C245774" s="25" t="s">
        <v>360</v>
      </c>
    </row>
    <row r="245775" spans="3:3" x14ac:dyDescent="0.15">
      <c r="C245775" s="25" t="s">
        <v>373</v>
      </c>
    </row>
    <row r="245776" spans="3:3" x14ac:dyDescent="0.15">
      <c r="C245776" s="25" t="s">
        <v>105</v>
      </c>
    </row>
    <row r="245777" spans="3:3" x14ac:dyDescent="0.15">
      <c r="C245777" s="25">
        <v>1958</v>
      </c>
    </row>
    <row r="245778" spans="3:3" x14ac:dyDescent="0.15">
      <c r="C245778" s="25">
        <v>1968</v>
      </c>
    </row>
    <row r="245779" spans="3:3" x14ac:dyDescent="0.15">
      <c r="C245779" s="25" t="s">
        <v>289</v>
      </c>
    </row>
    <row r="245780" spans="3:3" x14ac:dyDescent="0.15">
      <c r="C245780" s="24">
        <v>374.2</v>
      </c>
    </row>
    <row r="245781" spans="3:3" x14ac:dyDescent="0.15">
      <c r="C245781" s="24">
        <v>119.744</v>
      </c>
    </row>
    <row r="245782" spans="3:3" x14ac:dyDescent="0.15">
      <c r="C245782" s="24">
        <v>0</v>
      </c>
    </row>
    <row r="245783" spans="3:3" x14ac:dyDescent="0.15">
      <c r="C245783" s="24">
        <v>0</v>
      </c>
    </row>
    <row r="245784" spans="3:3" x14ac:dyDescent="0.15">
      <c r="C245784" s="24">
        <v>0</v>
      </c>
    </row>
    <row r="245785" spans="3:3" x14ac:dyDescent="0.15">
      <c r="C245785" s="24">
        <v>106.7</v>
      </c>
    </row>
    <row r="245786" spans="3:3" x14ac:dyDescent="0.15">
      <c r="C245786" s="27">
        <f>IF(C245783&gt;0,C245783,IF(C245782&gt;0,0.85*C245782,IF(C245785&gt;0,1.1*C245785,IF(C245784&gt;0,1.4*C245784,0.85/3*C245780))))</f>
        <v>117.37000000000002</v>
      </c>
    </row>
    <row r="245787" spans="3:3" x14ac:dyDescent="0.15">
      <c r="C245787" s="24">
        <v>0</v>
      </c>
    </row>
    <row r="245788" spans="3:3" x14ac:dyDescent="0.15">
      <c r="C245788" s="27">
        <f>IF(C245787&gt;0,C245787,C245786)</f>
        <v>117.37000000000002</v>
      </c>
    </row>
    <row r="245789" spans="3:3" x14ac:dyDescent="0.15">
      <c r="C245789" s="24">
        <v>1</v>
      </c>
    </row>
    <row r="245790" spans="3:3" x14ac:dyDescent="0.15">
      <c r="C245790" s="24">
        <v>2</v>
      </c>
    </row>
    <row r="245791" spans="3:3" x14ac:dyDescent="0.15">
      <c r="C245791" s="28" t="s">
        <v>374</v>
      </c>
    </row>
    <row r="245792" spans="3:3" x14ac:dyDescent="0.15">
      <c r="C245792" s="28" t="s">
        <v>375</v>
      </c>
    </row>
    <row r="245793" spans="3:3" x14ac:dyDescent="0.15">
      <c r="C245793" s="28" t="s">
        <v>2</v>
      </c>
    </row>
    <row r="245794" spans="3:3" x14ac:dyDescent="0.15">
      <c r="C245794" s="28" t="s">
        <v>376</v>
      </c>
    </row>
    <row r="245795" spans="3:3" x14ac:dyDescent="0.15">
      <c r="C245795" s="24">
        <v>0</v>
      </c>
    </row>
    <row r="245796" spans="3:3" x14ac:dyDescent="0.15">
      <c r="C245796" s="24">
        <v>0</v>
      </c>
    </row>
    <row r="245797" spans="3:3" x14ac:dyDescent="0.15">
      <c r="C245797" s="24">
        <v>0</v>
      </c>
    </row>
    <row r="245798" spans="3:3" x14ac:dyDescent="0.15">
      <c r="C245798" s="24">
        <v>0</v>
      </c>
    </row>
    <row r="245799" spans="3:3" x14ac:dyDescent="0.15">
      <c r="C245799" s="24">
        <v>0</v>
      </c>
    </row>
    <row r="245800" spans="3:3" x14ac:dyDescent="0.15">
      <c r="C245800" s="24">
        <v>0</v>
      </c>
    </row>
    <row r="245801" spans="3:3" x14ac:dyDescent="0.15">
      <c r="C245801" s="28">
        <v>0</v>
      </c>
    </row>
    <row r="245802" spans="3:3" x14ac:dyDescent="0.15">
      <c r="C245802" s="28">
        <v>0</v>
      </c>
    </row>
    <row r="245803" spans="3:3" x14ac:dyDescent="0.15">
      <c r="C245803" s="24">
        <v>0</v>
      </c>
    </row>
    <row r="245804" spans="3:3" x14ac:dyDescent="0.15">
      <c r="C245804" s="24">
        <v>0</v>
      </c>
    </row>
    <row r="245805" spans="3:3" x14ac:dyDescent="0.15">
      <c r="C245805" s="24">
        <v>46.2</v>
      </c>
    </row>
    <row r="245806" spans="3:3" x14ac:dyDescent="0.15">
      <c r="C245806" s="24">
        <v>40.42</v>
      </c>
    </row>
    <row r="245807" spans="3:3" x14ac:dyDescent="0.15">
      <c r="C245807" s="24">
        <v>0</v>
      </c>
    </row>
    <row r="245808" spans="3:3" x14ac:dyDescent="0.15">
      <c r="C245808" s="24">
        <v>0</v>
      </c>
    </row>
    <row r="245809" spans="3:3" x14ac:dyDescent="0.15">
      <c r="C245809" s="24">
        <v>46.2</v>
      </c>
    </row>
    <row r="245810" spans="3:3" x14ac:dyDescent="0.15">
      <c r="C245810" s="24">
        <v>0</v>
      </c>
    </row>
    <row r="245811" spans="3:3" x14ac:dyDescent="0.15">
      <c r="C245811" s="24">
        <v>13.52</v>
      </c>
    </row>
    <row r="245812" spans="3:3" x14ac:dyDescent="0.15">
      <c r="C245812" s="24">
        <v>0</v>
      </c>
    </row>
    <row r="245813" spans="3:3" x14ac:dyDescent="0.15">
      <c r="C245813" s="24">
        <v>2</v>
      </c>
    </row>
    <row r="245814" spans="3:3" x14ac:dyDescent="0.15">
      <c r="C245814" s="24">
        <v>0</v>
      </c>
    </row>
    <row r="245815" spans="3:3" x14ac:dyDescent="0.15">
      <c r="C245815" s="24">
        <v>0</v>
      </c>
    </row>
    <row r="245816" spans="3:3" x14ac:dyDescent="0.15">
      <c r="C245816" s="24">
        <v>8.1300000000000008</v>
      </c>
    </row>
    <row r="245817" spans="3:3" x14ac:dyDescent="0.15">
      <c r="C245817" s="24">
        <v>0</v>
      </c>
    </row>
    <row r="245818" spans="3:3" x14ac:dyDescent="0.15">
      <c r="C245818" s="24">
        <v>5.39</v>
      </c>
    </row>
    <row r="245819" spans="3:3" x14ac:dyDescent="0.15">
      <c r="C245819" s="28" t="s">
        <v>295</v>
      </c>
    </row>
    <row r="245820" spans="3:3" x14ac:dyDescent="0.15">
      <c r="C245820" s="29">
        <f>IF(OR(C$245792="C",C$245792="PI",C$245792="NI"),1.6,IF(C$245792="P",0.8,IF(C$245792="-",1.2,0)))</f>
        <v>1.2</v>
      </c>
    </row>
    <row r="245821" spans="3:3" x14ac:dyDescent="0.15">
      <c r="C245821" s="29">
        <f>IF(OR(C$245792="C",C$245792="PI",C$245792="NI"),15,IF(C$245792="P",7,IF(C$245792="-",5,0)))</f>
        <v>5</v>
      </c>
    </row>
    <row r="245822" spans="3:3" x14ac:dyDescent="0.15">
      <c r="C245822" s="29">
        <f>IF(OR(C$245792="C",C$245792="PI",C$245792="NI"),0,IF(C$245792="P",0.6,IF(C$245792="-",0,1.2)))</f>
        <v>0</v>
      </c>
    </row>
    <row r="245823" spans="3:3" x14ac:dyDescent="0.15">
      <c r="C245823" s="29">
        <f>IF(OR(C$245792="C",C$245792="PI",C$245792="NI"),0,IF(C$245792="P",3,IF(C$245792="-",0,5)))</f>
        <v>0</v>
      </c>
    </row>
    <row r="245824" spans="3:3" x14ac:dyDescent="0.15">
      <c r="C245824" s="29">
        <f>IF(LEFT(C$245792,1)="C",1,IF(LEFT(C$245792,1)="P",0.5,0))</f>
        <v>0</v>
      </c>
    </row>
    <row r="245825" spans="3:3" x14ac:dyDescent="0.15">
      <c r="C245825" s="29">
        <f>IF(LEFT(C$245793,1)="C",1,IF(LEFT(C$245793,1)="P",0.5,0))</f>
        <v>0</v>
      </c>
    </row>
    <row r="245826" spans="3:3" x14ac:dyDescent="0.15">
      <c r="C245826" s="29">
        <f>0.7*C245824+C245790+C245825</f>
        <v>2</v>
      </c>
    </row>
    <row r="245827" spans="3:3" x14ac:dyDescent="0.15">
      <c r="C245827" s="27">
        <f>IFERROR(C245788/C245826,0)</f>
        <v>58.685000000000009</v>
      </c>
    </row>
    <row r="245828" spans="3:3" x14ac:dyDescent="0.15">
      <c r="C245828" s="29">
        <f>IF(RIGHT(C$245792,1)="I",1,C245824)*0.7+C245790+IF(RIGHT(C$245793,1)="I",1,C245825)</f>
        <v>2</v>
      </c>
    </row>
    <row r="245829" spans="3:3" x14ac:dyDescent="0.15">
      <c r="C245829" s="27">
        <f>IF(ISNUMBER(#REF!),#REF!/2.5,1)</f>
        <v>1</v>
      </c>
    </row>
    <row r="245830" spans="3:3" x14ac:dyDescent="0.15">
      <c r="C245830" s="27">
        <f>IF(C245802="Simple",0.9,IF(C245802="Complex",1.3,1))</f>
        <v>1</v>
      </c>
    </row>
    <row r="245831" spans="3:3" x14ac:dyDescent="0.15">
      <c r="C245831" s="27">
        <f>IF(C245801="Simple",0.9,IF(C245801="Complex",1.2,1))</f>
        <v>1</v>
      </c>
    </row>
    <row r="245832" spans="3:3" x14ac:dyDescent="0.15">
      <c r="C245832" s="27">
        <f>C245829*C245831*(0.7*C245827+IF(C245794="B_N2",5,IF(C245794="B_N1",25,50)))</f>
        <v>46.079500000000003</v>
      </c>
    </row>
    <row r="245833" spans="3:3" x14ac:dyDescent="0.15">
      <c r="C245833" s="27">
        <f>ROUND(3/0.85,1)*C245829*C245788</f>
        <v>410.79500000000007</v>
      </c>
    </row>
    <row r="245834" spans="3:3" x14ac:dyDescent="0.15">
      <c r="C245834" s="27">
        <f>C$245830*(C$245820*C$245827+C$245821)</f>
        <v>75.422000000000011</v>
      </c>
    </row>
    <row r="245835" spans="3:3" x14ac:dyDescent="0.15">
      <c r="C245835" s="27">
        <f>(C$245822*C$245827+C$245823)</f>
        <v>0</v>
      </c>
    </row>
    <row r="245836" spans="3:3" x14ac:dyDescent="0.15">
      <c r="C245836" s="27">
        <f>C245828*C245832-C245837-C245841-C245842</f>
        <v>71.03240000000001</v>
      </c>
    </row>
    <row r="245837" spans="3:3" x14ac:dyDescent="0.15">
      <c r="C245837" s="27">
        <f>0.5*IF(RIGHT(C245793,1)="I",1,C245825)*C245832</f>
        <v>0</v>
      </c>
    </row>
    <row r="245838" spans="3:3" x14ac:dyDescent="0.15">
      <c r="C245838" s="30" t="str">
        <f>IF(C$245793="P","Unh","Soil")</f>
        <v>Soil</v>
      </c>
    </row>
    <row r="245839" spans="3:3" x14ac:dyDescent="0.15">
      <c r="C245839" s="27">
        <f>1.2*C245827+5</f>
        <v>75.422000000000011</v>
      </c>
    </row>
    <row r="245840" spans="3:3" x14ac:dyDescent="0.15">
      <c r="C245840" s="30" t="str">
        <f>IF(C$245793="-","Soil","Cellar")</f>
        <v>Cellar</v>
      </c>
    </row>
    <row r="245841" spans="3:3" x14ac:dyDescent="0.15">
      <c r="C245841" s="27">
        <f>(0.18*C$245788)-C245842</f>
        <v>18.452900000000003</v>
      </c>
    </row>
    <row r="245842" spans="3:3" x14ac:dyDescent="0.15">
      <c r="C245842" s="27">
        <f>0.01*C$245788+1.5</f>
        <v>2.6737000000000002</v>
      </c>
    </row>
    <row r="245843" spans="3:3" x14ac:dyDescent="0.15">
      <c r="C245843" s="27">
        <f>SUM(C245834:C245842)</f>
        <v>243.00300000000004</v>
      </c>
    </row>
    <row r="245844" spans="3:3" x14ac:dyDescent="0.15">
      <c r="C245844" s="27">
        <f>SUM(C245804:C245813)</f>
        <v>148.34</v>
      </c>
    </row>
    <row r="245845" spans="3:3" x14ac:dyDescent="0.15">
      <c r="C245845" s="30">
        <f>IFERROR(C245844/C245843,0)</f>
        <v>0.61044513853738425</v>
      </c>
    </row>
    <row r="245846" spans="3:3" x14ac:dyDescent="0.15">
      <c r="C245846" s="31">
        <v>0.8</v>
      </c>
    </row>
    <row r="245847" spans="3:3" x14ac:dyDescent="0.15">
      <c r="C245847" s="31">
        <v>1.25</v>
      </c>
    </row>
    <row r="245848" spans="3:3" x14ac:dyDescent="0.15">
      <c r="C245848" s="32">
        <f>IF(AND(C245845&gt;=C245846,C245845&lt;=C245847),1,0)</f>
        <v>0</v>
      </c>
    </row>
    <row r="245849" spans="3:3" x14ac:dyDescent="0.15">
      <c r="C245849" s="30">
        <f>IFERROR((C245809+C245810)/(C245839),0)</f>
        <v>0.61255336639176894</v>
      </c>
    </row>
    <row r="245850" spans="3:3" x14ac:dyDescent="0.15">
      <c r="C245850" s="31">
        <v>0.9</v>
      </c>
    </row>
    <row r="245851" spans="3:3" x14ac:dyDescent="0.15">
      <c r="C245851" s="31">
        <v>1.3</v>
      </c>
    </row>
    <row r="245852" spans="3:3" x14ac:dyDescent="0.15">
      <c r="C245852" s="32">
        <f>IF(AND(C245849&gt;=C245850,C245849&lt;=C245851),1,0)</f>
        <v>0</v>
      </c>
    </row>
    <row r="245853" spans="3:3" x14ac:dyDescent="0.15">
      <c r="C245853" s="33">
        <f>IF(C245824+C245825=0,1,0)</f>
        <v>1</v>
      </c>
    </row>
    <row r="245854" spans="3:3" x14ac:dyDescent="0.15">
      <c r="C245854" s="30">
        <f>IFERROR((C245811+C245812+C245813)/(C245841+C245842),0)</f>
        <v>0.73461891643709809</v>
      </c>
    </row>
    <row r="245855" spans="3:3" x14ac:dyDescent="0.15">
      <c r="C245855" s="31">
        <v>0.67</v>
      </c>
    </row>
    <row r="245856" spans="3:3" x14ac:dyDescent="0.15">
      <c r="C245856" s="31">
        <v>1.5</v>
      </c>
    </row>
    <row r="245857" spans="3:3" x14ac:dyDescent="0.15">
      <c r="C245857" s="34">
        <f>IF(AND(C245854&gt;=C245855,C245854&lt;=C245856),1,0)</f>
        <v>1</v>
      </c>
    </row>
    <row r="245858" spans="3:3" x14ac:dyDescent="0.15">
      <c r="C245858" s="34">
        <f>C245848*IF(C245853=1,C245852,1)*C245857</f>
        <v>0</v>
      </c>
    </row>
    <row r="245859" spans="3:3" x14ac:dyDescent="0.15">
      <c r="C245859" s="27">
        <f>IF(C$245819="Estimation",C245834,C245804)</f>
        <v>0</v>
      </c>
    </row>
    <row r="245860" spans="3:3" x14ac:dyDescent="0.15">
      <c r="C245860" s="27">
        <f>IF(C$245819="Estimation",C245835,C245805)</f>
        <v>46.2</v>
      </c>
    </row>
    <row r="245861" spans="3:3" x14ac:dyDescent="0.15">
      <c r="C245861" s="27">
        <f>IF(C$245819="Estimation",C245836,C245806)</f>
        <v>40.42</v>
      </c>
    </row>
    <row r="245862" spans="3:3" x14ac:dyDescent="0.15">
      <c r="C245862" s="27">
        <f>IF(C$245819="Estimation",IF(C245838="Soil",0,C245837),C245807)</f>
        <v>0</v>
      </c>
    </row>
    <row r="245863" spans="3:3" x14ac:dyDescent="0.15">
      <c r="C245863" s="27">
        <f>IF(C$245819="Estimation",C245837-C245862,C245808)</f>
        <v>0</v>
      </c>
    </row>
    <row r="245864" spans="3:3" x14ac:dyDescent="0.15">
      <c r="C245864" s="27">
        <f>IF(C$245819="Estimation",IF(C245840="Soil",0,C245839),C245809)</f>
        <v>46.2</v>
      </c>
    </row>
    <row r="245865" spans="3:3" x14ac:dyDescent="0.15">
      <c r="C245865" s="27">
        <f>IF(C$245819="Estimation",C245839-C245864,C245810)</f>
        <v>0</v>
      </c>
    </row>
    <row r="245866" spans="3:3" x14ac:dyDescent="0.15">
      <c r="C245866" s="27">
        <f>IF(C$245819="Estimation",C245841,C245811)</f>
        <v>13.52</v>
      </c>
    </row>
    <row r="245867" spans="3:3" x14ac:dyDescent="0.15">
      <c r="C245867" s="27">
        <f>IF(C$245819="Estimation",0,C245812)</f>
        <v>0</v>
      </c>
    </row>
    <row r="245868" spans="3:3" x14ac:dyDescent="0.15">
      <c r="C245868" s="27">
        <f>IF(C$245819="Estimation",C245842,C245813)</f>
        <v>2</v>
      </c>
    </row>
    <row r="245869" spans="3:3" x14ac:dyDescent="0.15">
      <c r="C245869" s="35">
        <f>IF(C$245819="Estimation",0,C245814)</f>
        <v>0</v>
      </c>
    </row>
    <row r="245870" spans="3:3" x14ac:dyDescent="0.15">
      <c r="C245870" s="35">
        <f>IF(C$245819="Estimation",0.5*SUM(C$245866:C$245867),C245815)</f>
        <v>0</v>
      </c>
    </row>
    <row r="245871" spans="3:3" x14ac:dyDescent="0.15">
      <c r="C245871" s="35">
        <f>IF(C$245819="Estimation",0,C245816)</f>
        <v>8.1300000000000008</v>
      </c>
    </row>
    <row r="245872" spans="3:3" x14ac:dyDescent="0.15">
      <c r="C245872" s="35">
        <f>IF(C$245819="Estimation",0.5*SUM(C$245866:C$245867),C245817)</f>
        <v>0</v>
      </c>
    </row>
    <row r="245873" spans="3:3" x14ac:dyDescent="0.15">
      <c r="C245873" s="35">
        <f>IF(C$245819="Estimation",0,C245818)</f>
        <v>5.39</v>
      </c>
    </row>
    <row r="245874" spans="3:3" x14ac:dyDescent="0.15">
      <c r="C245874" s="25" t="s">
        <v>288</v>
      </c>
    </row>
    <row r="245875" spans="3:3" x14ac:dyDescent="0.15">
      <c r="C245875" s="25">
        <v>0</v>
      </c>
    </row>
    <row r="245876" spans="3:3" x14ac:dyDescent="0.15">
      <c r="C245876" s="25" t="s">
        <v>288</v>
      </c>
    </row>
    <row r="245877" spans="3:3" x14ac:dyDescent="0.15">
      <c r="C245877" s="25" t="s">
        <v>377</v>
      </c>
    </row>
    <row r="245878" spans="3:3" x14ac:dyDescent="0.15">
      <c r="C245878" s="25" t="s">
        <v>300</v>
      </c>
    </row>
    <row r="245879" spans="3:3" x14ac:dyDescent="0.15">
      <c r="C245879" s="25" t="s">
        <v>302</v>
      </c>
    </row>
    <row r="245880" spans="3:3" x14ac:dyDescent="0.15">
      <c r="C245880" s="25" t="s">
        <v>302</v>
      </c>
    </row>
    <row r="245881" spans="3:3" x14ac:dyDescent="0.15">
      <c r="C245881" s="25" t="s">
        <v>302</v>
      </c>
    </row>
    <row r="245882" spans="3:3" x14ac:dyDescent="0.15">
      <c r="C245882" s="25" t="s">
        <v>301</v>
      </c>
    </row>
    <row r="245883" spans="3:3" x14ac:dyDescent="0.15">
      <c r="C245883" s="25" t="s">
        <v>301</v>
      </c>
    </row>
    <row r="245884" spans="3:3" x14ac:dyDescent="0.15">
      <c r="C245884" s="25" t="s">
        <v>292</v>
      </c>
    </row>
    <row r="245885" spans="3:3" x14ac:dyDescent="0.15">
      <c r="C245885" s="25" t="s">
        <v>292</v>
      </c>
    </row>
    <row r="245886" spans="3:3" x14ac:dyDescent="0.15">
      <c r="C245886" s="25" t="s">
        <v>291</v>
      </c>
    </row>
    <row r="245887" spans="3:3" x14ac:dyDescent="0.15">
      <c r="C245887" s="25" t="s">
        <v>298</v>
      </c>
    </row>
    <row r="245888" spans="3:3" x14ac:dyDescent="0.15">
      <c r="C245888" s="25" t="s">
        <v>299</v>
      </c>
    </row>
    <row r="245889" spans="3:3" x14ac:dyDescent="0.15">
      <c r="C245889" s="25" t="s">
        <v>298</v>
      </c>
    </row>
    <row r="245890" spans="3:3" x14ac:dyDescent="0.15">
      <c r="C245890" s="25" t="s">
        <v>297</v>
      </c>
    </row>
    <row r="245891" spans="3:3" x14ac:dyDescent="0.15">
      <c r="C245891" s="25" t="s">
        <v>296</v>
      </c>
    </row>
    <row r="245892" spans="3:3" x14ac:dyDescent="0.15">
      <c r="C245892" s="25" t="s">
        <v>297</v>
      </c>
    </row>
    <row r="245893" spans="3:3" x14ac:dyDescent="0.15">
      <c r="C245893" s="25" t="s">
        <v>296</v>
      </c>
    </row>
    <row r="245894" spans="3:3" x14ac:dyDescent="0.15">
      <c r="C245894" s="24">
        <v>0.1</v>
      </c>
    </row>
    <row r="245895" spans="3:3" x14ac:dyDescent="0.15">
      <c r="C245895" s="24">
        <v>0</v>
      </c>
    </row>
    <row r="245896" spans="3:3" x14ac:dyDescent="0.15">
      <c r="C245896" s="24">
        <v>0.2</v>
      </c>
    </row>
    <row r="245897" spans="3:3" x14ac:dyDescent="0.15">
      <c r="C245897" s="24">
        <v>0.6</v>
      </c>
    </row>
    <row r="245898" spans="3:3" x14ac:dyDescent="0.15">
      <c r="C245898" s="24">
        <v>0.6</v>
      </c>
    </row>
    <row r="245899" spans="3:3" x14ac:dyDescent="0.15">
      <c r="C245899" s="24">
        <v>1.2</v>
      </c>
    </row>
    <row r="245900" spans="3:3" x14ac:dyDescent="0.15">
      <c r="C245900" s="24">
        <v>1.2</v>
      </c>
    </row>
    <row r="245901" spans="3:3" x14ac:dyDescent="0.15">
      <c r="C245901" s="24">
        <v>1.2</v>
      </c>
    </row>
    <row r="245902" spans="3:3" x14ac:dyDescent="0.15">
      <c r="C245902" s="24">
        <v>1.6</v>
      </c>
    </row>
    <row r="245903" spans="3:3" x14ac:dyDescent="0.15">
      <c r="C245903" s="24">
        <v>1.6</v>
      </c>
    </row>
    <row r="245904" spans="3:3" x14ac:dyDescent="0.15">
      <c r="C245904" s="24">
        <v>2.8</v>
      </c>
    </row>
    <row r="245905" spans="3:3" x14ac:dyDescent="0.15">
      <c r="C245905" s="24">
        <v>2.8</v>
      </c>
    </row>
    <row r="245906" spans="3:3" x14ac:dyDescent="0.15">
      <c r="C245906" s="24">
        <v>3</v>
      </c>
    </row>
    <row r="245907" spans="3:3" x14ac:dyDescent="0.15">
      <c r="C245907" s="24">
        <v>0.75</v>
      </c>
    </row>
    <row r="245908" spans="3:3" x14ac:dyDescent="0.15">
      <c r="C245908" s="24">
        <v>0.75</v>
      </c>
    </row>
    <row r="245909" spans="3:3" x14ac:dyDescent="0.15">
      <c r="C245909" s="24">
        <v>0.05</v>
      </c>
    </row>
    <row r="245910" spans="3:3" x14ac:dyDescent="0.15">
      <c r="C245910" s="24">
        <v>0.05</v>
      </c>
    </row>
    <row r="245911" spans="3:3" x14ac:dyDescent="0.15">
      <c r="C245911" s="24">
        <v>0</v>
      </c>
    </row>
    <row r="245912" spans="3:3" x14ac:dyDescent="0.15">
      <c r="C245912" s="24">
        <v>0</v>
      </c>
    </row>
    <row r="245913" spans="3:3" x14ac:dyDescent="0.15">
      <c r="C245913" s="24">
        <v>0</v>
      </c>
    </row>
    <row r="245914" spans="3:3" x14ac:dyDescent="0.15">
      <c r="C245914" s="24">
        <v>0.01</v>
      </c>
    </row>
    <row r="245915" spans="3:3" x14ac:dyDescent="0.15">
      <c r="C245915" s="24">
        <v>0.01</v>
      </c>
    </row>
    <row r="245916" spans="3:3" x14ac:dyDescent="0.15">
      <c r="C245916" s="24">
        <v>0</v>
      </c>
    </row>
    <row r="245917" spans="3:3" x14ac:dyDescent="0.15">
      <c r="C245917" s="24">
        <v>0.3</v>
      </c>
    </row>
    <row r="245918" spans="3:3" x14ac:dyDescent="0.15">
      <c r="C245918" s="24">
        <v>0</v>
      </c>
    </row>
    <row r="245919" spans="3:3" x14ac:dyDescent="0.15">
      <c r="C245919" s="24">
        <v>0</v>
      </c>
    </row>
    <row r="245920" spans="3:3" x14ac:dyDescent="0.15">
      <c r="C245920" s="24">
        <v>0</v>
      </c>
    </row>
    <row r="245921" spans="3:3" x14ac:dyDescent="0.15">
      <c r="C245921" s="24">
        <v>0.3</v>
      </c>
    </row>
    <row r="245922" spans="3:3" x14ac:dyDescent="0.15">
      <c r="C245922" s="24">
        <v>0</v>
      </c>
    </row>
    <row r="245923" spans="3:3" x14ac:dyDescent="0.15">
      <c r="C245923" s="24">
        <v>0</v>
      </c>
    </row>
    <row r="245924" spans="3:3" x14ac:dyDescent="0.15">
      <c r="C245924" s="24">
        <v>1</v>
      </c>
    </row>
    <row r="245925" spans="3:3" x14ac:dyDescent="0.15">
      <c r="C245925" s="24">
        <v>1</v>
      </c>
    </row>
    <row r="245926" spans="3:3" x14ac:dyDescent="0.15">
      <c r="C245926" s="24">
        <v>0</v>
      </c>
    </row>
    <row r="245927" spans="3:3" x14ac:dyDescent="0.15">
      <c r="C245927" s="24">
        <v>0</v>
      </c>
    </row>
    <row r="245928" spans="3:3" x14ac:dyDescent="0.15">
      <c r="C245928" s="24">
        <v>0.5</v>
      </c>
    </row>
    <row r="245929" spans="3:3" x14ac:dyDescent="0.15">
      <c r="C245929" s="24">
        <v>0</v>
      </c>
    </row>
    <row r="245930" spans="3:3" x14ac:dyDescent="0.15">
      <c r="C245930" s="25">
        <v>0</v>
      </c>
    </row>
    <row r="245931" spans="3:3" x14ac:dyDescent="0.15">
      <c r="C245931" s="25">
        <v>0</v>
      </c>
    </row>
    <row r="245932" spans="3:3" x14ac:dyDescent="0.15">
      <c r="C245932" s="25">
        <v>0</v>
      </c>
    </row>
    <row r="245933" spans="3:3" x14ac:dyDescent="0.15">
      <c r="C245933" s="25">
        <v>0</v>
      </c>
    </row>
    <row r="245934" spans="3:3" x14ac:dyDescent="0.15">
      <c r="C245934" s="25">
        <v>0</v>
      </c>
    </row>
    <row r="245935" spans="3:3" x14ac:dyDescent="0.15">
      <c r="C245935" s="25">
        <v>0</v>
      </c>
    </row>
    <row r="245936" spans="3:3" x14ac:dyDescent="0.15">
      <c r="C245936" s="25">
        <v>0</v>
      </c>
    </row>
    <row r="245937" spans="3:3" x14ac:dyDescent="0.15">
      <c r="C245937" s="25">
        <v>0</v>
      </c>
    </row>
    <row r="245938" spans="3:3" x14ac:dyDescent="0.15">
      <c r="C245938" s="25">
        <v>0</v>
      </c>
    </row>
    <row r="245939" spans="3:3" x14ac:dyDescent="0.15">
      <c r="C245939" s="25">
        <v>0</v>
      </c>
    </row>
    <row r="245940" spans="3:3" x14ac:dyDescent="0.15">
      <c r="C245940" s="24">
        <v>0</v>
      </c>
    </row>
    <row r="245941" spans="3:3" x14ac:dyDescent="0.15">
      <c r="C245941" s="24">
        <v>0</v>
      </c>
    </row>
    <row r="245942" spans="3:3" x14ac:dyDescent="0.15">
      <c r="C245942" s="24">
        <v>0</v>
      </c>
    </row>
    <row r="245943" spans="3:3" x14ac:dyDescent="0.15">
      <c r="C245943" s="24">
        <v>0</v>
      </c>
    </row>
    <row r="245944" spans="3:3" x14ac:dyDescent="0.15">
      <c r="C245944" s="24">
        <v>0</v>
      </c>
    </row>
    <row r="245945" spans="3:3" x14ac:dyDescent="0.15">
      <c r="C245945" s="24">
        <v>0</v>
      </c>
    </row>
    <row r="245946" spans="3:3" x14ac:dyDescent="0.15">
      <c r="C245946" s="24">
        <v>0</v>
      </c>
    </row>
    <row r="245947" spans="3:3" x14ac:dyDescent="0.15">
      <c r="C245947" s="24">
        <v>0</v>
      </c>
    </row>
    <row r="245948" spans="3:3" x14ac:dyDescent="0.15">
      <c r="C245948" s="24">
        <v>0</v>
      </c>
    </row>
    <row r="245949" spans="3:3" x14ac:dyDescent="0.15">
      <c r="C245949" s="24">
        <v>0</v>
      </c>
    </row>
    <row r="245950" spans="3:3" x14ac:dyDescent="0.15">
      <c r="C245950" s="24">
        <v>0</v>
      </c>
    </row>
    <row r="245951" spans="3:3" x14ac:dyDescent="0.15">
      <c r="C245951" s="24">
        <v>0</v>
      </c>
    </row>
    <row r="245952" spans="3:3" x14ac:dyDescent="0.15">
      <c r="C245952" s="24">
        <v>0</v>
      </c>
    </row>
    <row r="245953" spans="3:3" x14ac:dyDescent="0.15">
      <c r="C245953" s="24">
        <v>0</v>
      </c>
    </row>
    <row r="245954" spans="3:3" x14ac:dyDescent="0.15">
      <c r="C245954" s="24">
        <v>0</v>
      </c>
    </row>
    <row r="245955" spans="3:3" x14ac:dyDescent="0.15">
      <c r="C245955" s="24">
        <v>0</v>
      </c>
    </row>
    <row r="245956" spans="3:3" x14ac:dyDescent="0.15">
      <c r="C245956" s="24">
        <v>0</v>
      </c>
    </row>
    <row r="245957" spans="3:3" x14ac:dyDescent="0.15">
      <c r="C245957" s="24">
        <v>0</v>
      </c>
    </row>
    <row r="245958" spans="3:3" x14ac:dyDescent="0.15">
      <c r="C245958" s="24">
        <v>0</v>
      </c>
    </row>
    <row r="245959" spans="3:3" x14ac:dyDescent="0.15">
      <c r="C245959" s="24">
        <v>0</v>
      </c>
    </row>
    <row r="245960" spans="3:3" x14ac:dyDescent="0.15">
      <c r="C245960" s="24">
        <v>0</v>
      </c>
    </row>
    <row r="245961" spans="3:3" x14ac:dyDescent="0.15">
      <c r="C245961" s="24">
        <v>0</v>
      </c>
    </row>
    <row r="245962" spans="3:3" x14ac:dyDescent="0.15">
      <c r="C245962" s="24">
        <v>0</v>
      </c>
    </row>
    <row r="245963" spans="3:3" x14ac:dyDescent="0.15">
      <c r="C245963" s="24">
        <v>0</v>
      </c>
    </row>
    <row r="245964" spans="3:3" x14ac:dyDescent="0.15">
      <c r="C245964" s="24">
        <v>0</v>
      </c>
    </row>
    <row r="245965" spans="3:3" x14ac:dyDescent="0.15">
      <c r="C245965" s="24">
        <v>0</v>
      </c>
    </row>
    <row r="245966" spans="3:3" x14ac:dyDescent="0.15">
      <c r="C245966" s="36">
        <f t="shared" ref="C245966:C245972" si="103">IF(C245959&lt;&gt;0,C245959,C245952)</f>
        <v>0</v>
      </c>
    </row>
    <row r="245967" spans="3:3" x14ac:dyDescent="0.15">
      <c r="C245967" s="36">
        <f t="shared" si="103"/>
        <v>0</v>
      </c>
    </row>
    <row r="245968" spans="3:3" x14ac:dyDescent="0.15">
      <c r="C245968" s="36">
        <f t="shared" si="103"/>
        <v>0</v>
      </c>
    </row>
    <row r="245969" spans="3:3" x14ac:dyDescent="0.15">
      <c r="C245969" s="36">
        <f t="shared" si="103"/>
        <v>0</v>
      </c>
    </row>
    <row r="245970" spans="3:3" x14ac:dyDescent="0.15">
      <c r="C245970" s="36">
        <f t="shared" si="103"/>
        <v>0</v>
      </c>
    </row>
    <row r="245971" spans="3:3" x14ac:dyDescent="0.15">
      <c r="C245971" s="36">
        <f t="shared" si="103"/>
        <v>0</v>
      </c>
    </row>
    <row r="245972" spans="3:3" x14ac:dyDescent="0.15">
      <c r="C245972" s="36">
        <f t="shared" si="103"/>
        <v>0</v>
      </c>
    </row>
    <row r="245973" spans="3:3" x14ac:dyDescent="0.15">
      <c r="C245973" s="36">
        <f t="shared" ref="C245973:C245979" si="104">IFERROR(IF(C245952&lt;&gt;0,C245966/C245952,1)*C245940,0)</f>
        <v>0</v>
      </c>
    </row>
    <row r="245974" spans="3:3" x14ac:dyDescent="0.15">
      <c r="C245974" s="36">
        <f t="shared" si="104"/>
        <v>0</v>
      </c>
    </row>
    <row r="245975" spans="3:3" x14ac:dyDescent="0.15">
      <c r="C245975" s="36">
        <f t="shared" si="104"/>
        <v>0</v>
      </c>
    </row>
    <row r="245976" spans="3:3" x14ac:dyDescent="0.15">
      <c r="C245976" s="36">
        <f t="shared" si="104"/>
        <v>0</v>
      </c>
    </row>
    <row r="245977" spans="3:3" x14ac:dyDescent="0.15">
      <c r="C245977" s="36">
        <f t="shared" si="104"/>
        <v>0</v>
      </c>
    </row>
    <row r="245978" spans="3:3" x14ac:dyDescent="0.15">
      <c r="C245978" s="36">
        <f t="shared" si="104"/>
        <v>0</v>
      </c>
    </row>
    <row r="245979" spans="3:3" x14ac:dyDescent="0.15">
      <c r="C245979" s="36">
        <f t="shared" si="104"/>
        <v>0</v>
      </c>
    </row>
    <row r="245980" spans="3:3" x14ac:dyDescent="0.15">
      <c r="C245980" s="37">
        <f>C245947</f>
        <v>0</v>
      </c>
    </row>
    <row r="245981" spans="3:3" x14ac:dyDescent="0.15">
      <c r="C245981" s="37">
        <f>C245948</f>
        <v>0</v>
      </c>
    </row>
    <row r="245982" spans="3:3" x14ac:dyDescent="0.15">
      <c r="C245982" s="37">
        <f>C245949</f>
        <v>0</v>
      </c>
    </row>
    <row r="245983" spans="3:3" x14ac:dyDescent="0.15">
      <c r="C245983" s="37">
        <f>C245950</f>
        <v>0</v>
      </c>
    </row>
    <row r="245984" spans="3:3" x14ac:dyDescent="0.15">
      <c r="C245984" s="37">
        <f>C245951</f>
        <v>0</v>
      </c>
    </row>
    <row r="245985" spans="3:3" x14ac:dyDescent="0.15">
      <c r="C245985" s="28">
        <v>0</v>
      </c>
    </row>
    <row r="245986" spans="3:3" x14ac:dyDescent="0.15">
      <c r="C245986" s="28">
        <v>0</v>
      </c>
    </row>
    <row r="245987" spans="3:3" x14ac:dyDescent="0.15">
      <c r="C245987" s="28">
        <v>0</v>
      </c>
    </row>
    <row r="245988" spans="3:3" x14ac:dyDescent="0.15">
      <c r="C245988" s="28">
        <v>0</v>
      </c>
    </row>
    <row r="245989" spans="3:3" x14ac:dyDescent="0.15">
      <c r="C245989" s="28">
        <v>0</v>
      </c>
    </row>
    <row r="245990" spans="3:3" x14ac:dyDescent="0.15">
      <c r="C245990" s="28">
        <v>0</v>
      </c>
    </row>
    <row r="245991" spans="3:3" x14ac:dyDescent="0.15">
      <c r="C245991" s="28">
        <v>0</v>
      </c>
    </row>
    <row r="245992" spans="3:3" x14ac:dyDescent="0.15">
      <c r="C245992" s="28">
        <v>0</v>
      </c>
    </row>
    <row r="245993" spans="3:3" x14ac:dyDescent="0.15">
      <c r="C245993" s="28">
        <v>0</v>
      </c>
    </row>
    <row r="245994" spans="3:3" x14ac:dyDescent="0.15">
      <c r="C245994" s="28">
        <v>0</v>
      </c>
    </row>
    <row r="245995" spans="3:3" x14ac:dyDescent="0.15">
      <c r="C245995" s="38">
        <v>1</v>
      </c>
    </row>
    <row r="245996" spans="3:3" x14ac:dyDescent="0.15">
      <c r="C245996" s="38">
        <v>1</v>
      </c>
    </row>
    <row r="245997" spans="3:3" x14ac:dyDescent="0.15">
      <c r="C245997" s="38">
        <v>1</v>
      </c>
    </row>
    <row r="245998" spans="3:3" x14ac:dyDescent="0.15">
      <c r="C245998" s="38">
        <v>1</v>
      </c>
    </row>
    <row r="245999" spans="3:3" x14ac:dyDescent="0.15">
      <c r="C245999" s="38">
        <v>1</v>
      </c>
    </row>
    <row r="246000" spans="3:3" x14ac:dyDescent="0.15">
      <c r="C246000" s="38">
        <v>1</v>
      </c>
    </row>
    <row r="246001" spans="3:3" x14ac:dyDescent="0.15">
      <c r="C246001" s="38">
        <v>1</v>
      </c>
    </row>
    <row r="246002" spans="3:3" x14ac:dyDescent="0.15">
      <c r="C246002" s="38">
        <v>1</v>
      </c>
    </row>
    <row r="246003" spans="3:3" x14ac:dyDescent="0.15">
      <c r="C246003" s="38">
        <v>1</v>
      </c>
    </row>
    <row r="246004" spans="3:3" x14ac:dyDescent="0.15">
      <c r="C246004" s="38">
        <v>1</v>
      </c>
    </row>
    <row r="246005" spans="3:3" x14ac:dyDescent="0.15">
      <c r="C246005" s="25" t="s">
        <v>104</v>
      </c>
    </row>
    <row r="246006" spans="3:3" x14ac:dyDescent="0.15">
      <c r="C246006" s="25" t="s">
        <v>294</v>
      </c>
    </row>
    <row r="246007" spans="3:3" x14ac:dyDescent="0.15">
      <c r="C246007" s="24">
        <v>216</v>
      </c>
    </row>
    <row r="246008" spans="3:3" x14ac:dyDescent="0.15">
      <c r="C246008" s="24">
        <v>12</v>
      </c>
    </row>
    <row r="246009" spans="3:3" x14ac:dyDescent="0.15">
      <c r="C246009" s="24">
        <v>4.5999999999999996</v>
      </c>
    </row>
    <row r="246010" spans="3:3" x14ac:dyDescent="0.15">
      <c r="C246010" s="24">
        <v>368</v>
      </c>
    </row>
    <row r="246011" spans="3:3" x14ac:dyDescent="0.15">
      <c r="C246011" s="24">
        <v>260</v>
      </c>
    </row>
    <row r="246012" spans="3:3" x14ac:dyDescent="0.15">
      <c r="C246012" s="24">
        <v>394</v>
      </c>
    </row>
    <row r="246013" spans="3:3" x14ac:dyDescent="0.15">
      <c r="C246013" s="24">
        <v>222</v>
      </c>
    </row>
    <row r="246014" spans="3:3" x14ac:dyDescent="0.15">
      <c r="C246014" s="24">
        <v>123</v>
      </c>
    </row>
    <row r="246015" spans="3:3" x14ac:dyDescent="0.15">
      <c r="C246015" s="25" t="s">
        <v>153</v>
      </c>
    </row>
    <row r="246016" spans="3:3" x14ac:dyDescent="0.15">
      <c r="C246016" s="24">
        <v>20</v>
      </c>
    </row>
    <row r="246017" spans="3:3" x14ac:dyDescent="0.15">
      <c r="C246017" s="24">
        <v>0.9</v>
      </c>
    </row>
    <row r="246018" spans="3:3" x14ac:dyDescent="0.15">
      <c r="C246018" s="24">
        <v>0.8</v>
      </c>
    </row>
    <row r="246019" spans="3:3" x14ac:dyDescent="0.15">
      <c r="C246019" s="24">
        <v>0.4</v>
      </c>
    </row>
    <row r="246020" spans="3:3" x14ac:dyDescent="0.15">
      <c r="C246020" s="24">
        <v>2.5</v>
      </c>
    </row>
    <row r="246021" spans="3:3" x14ac:dyDescent="0.15">
      <c r="C246021" s="24">
        <v>3</v>
      </c>
    </row>
    <row r="246022" spans="3:3" x14ac:dyDescent="0.15">
      <c r="C246022" s="24">
        <v>10</v>
      </c>
    </row>
    <row r="246023" spans="3:3" x14ac:dyDescent="0.15">
      <c r="C246023" s="31">
        <v>0.8</v>
      </c>
    </row>
    <row r="246024" spans="3:3" x14ac:dyDescent="0.15">
      <c r="C246024" s="31">
        <v>0.6</v>
      </c>
    </row>
    <row r="246025" spans="3:3" x14ac:dyDescent="0.15">
      <c r="C246025" s="31">
        <v>0.3</v>
      </c>
    </row>
    <row r="246026" spans="3:3" x14ac:dyDescent="0.15">
      <c r="C246026" s="31">
        <v>0.9</v>
      </c>
    </row>
    <row r="246027" spans="3:3" x14ac:dyDescent="0.15">
      <c r="C246027" s="24">
        <v>45</v>
      </c>
    </row>
    <row r="246028" spans="3:3" x14ac:dyDescent="0.15">
      <c r="C246028" s="39">
        <f t="shared" ref="C246028:C246034" si="105">IFERROR(IF(ISNUMBER(C245916),C245916,0)+IF(ISNUMBER(C245897),1/C245897-IF(AND(C245985="ReplaceInsulation",NOT(ISERROR(C245973))),C245909/0.04,0),0),0)</f>
        <v>1.6666666666666667</v>
      </c>
    </row>
    <row r="246029" spans="3:3" x14ac:dyDescent="0.15">
      <c r="C246029" s="39">
        <f t="shared" si="105"/>
        <v>1.9666666666666668</v>
      </c>
    </row>
    <row r="246030" spans="3:3" x14ac:dyDescent="0.15">
      <c r="C246030" s="39">
        <f t="shared" si="105"/>
        <v>0.83333333333333337</v>
      </c>
    </row>
    <row r="246031" spans="3:3" x14ac:dyDescent="0.15">
      <c r="C246031" s="39">
        <f t="shared" si="105"/>
        <v>0.83333333333333337</v>
      </c>
    </row>
    <row r="246032" spans="3:3" x14ac:dyDescent="0.15">
      <c r="C246032" s="39">
        <f t="shared" si="105"/>
        <v>0.83333333333333337</v>
      </c>
    </row>
    <row r="246033" spans="3:3" x14ac:dyDescent="0.15">
      <c r="C246033" s="39">
        <f t="shared" si="105"/>
        <v>0.92500000000000004</v>
      </c>
    </row>
    <row r="246034" spans="3:3" x14ac:dyDescent="0.15">
      <c r="C246034" s="39">
        <f t="shared" si="105"/>
        <v>0.625</v>
      </c>
    </row>
    <row r="246035" spans="3:3" x14ac:dyDescent="0.15">
      <c r="C246035" s="40">
        <f>IFERROR(IF(ISNUMBER(C245904),1/C245904,0),0)</f>
        <v>0.35714285714285715</v>
      </c>
    </row>
    <row r="246036" spans="3:3" x14ac:dyDescent="0.15">
      <c r="C246036" s="40">
        <f>IFERROR(IF(ISNUMBER(C245905),1/C245905,0),0)</f>
        <v>0.35714285714285715</v>
      </c>
    </row>
    <row r="246037" spans="3:3" x14ac:dyDescent="0.15">
      <c r="C246037" s="40">
        <f>IFERROR(IF(ISNUMBER(C245906),1/C245906,0),0)</f>
        <v>0.33333333333333331</v>
      </c>
    </row>
    <row r="246038" spans="3:3" x14ac:dyDescent="0.15">
      <c r="C246038" s="39">
        <f t="shared" ref="C246038:C246044" si="106">IFERROR(1/(IF(C245985="Replace",IF(ISNUMBER(C245916),C245916,0),C246028)+IF(ISNUMBER(C245973),C245973,0)),0)</f>
        <v>0.6</v>
      </c>
    </row>
    <row r="246039" spans="3:3" x14ac:dyDescent="0.15">
      <c r="C246039" s="39">
        <f t="shared" si="106"/>
        <v>0.50847457627118642</v>
      </c>
    </row>
    <row r="246040" spans="3:3" x14ac:dyDescent="0.15">
      <c r="C246040" s="39">
        <f t="shared" si="106"/>
        <v>1.2</v>
      </c>
    </row>
    <row r="246041" spans="3:3" x14ac:dyDescent="0.15">
      <c r="C246041" s="39">
        <f t="shared" si="106"/>
        <v>1.2</v>
      </c>
    </row>
    <row r="246042" spans="3:3" x14ac:dyDescent="0.15">
      <c r="C246042" s="39">
        <f t="shared" si="106"/>
        <v>1.2</v>
      </c>
    </row>
    <row r="246043" spans="3:3" x14ac:dyDescent="0.15">
      <c r="C246043" s="39">
        <f t="shared" si="106"/>
        <v>1.0810810810810809</v>
      </c>
    </row>
    <row r="246044" spans="3:3" x14ac:dyDescent="0.15">
      <c r="C246044" s="39">
        <f t="shared" si="106"/>
        <v>1.6</v>
      </c>
    </row>
    <row r="246045" spans="3:3" x14ac:dyDescent="0.15">
      <c r="C246045" s="41">
        <f>IFERROR(1/(IF(C245992="Replace",0,C246035)+IF(ISNUMBER(C245980),C245980,0)),0)</f>
        <v>2.8</v>
      </c>
    </row>
    <row r="246046" spans="3:3" x14ac:dyDescent="0.15">
      <c r="C246046" s="41">
        <f>IFERROR(1/(IF(C245993="Replace",0,C246036)+IF(ISNUMBER(C245981),C245981,0)),0)</f>
        <v>2.8</v>
      </c>
    </row>
    <row r="246047" spans="3:3" x14ac:dyDescent="0.15">
      <c r="C246047" s="41">
        <f>IFERROR(1/(IF(C245994="Replace",0,C246037)+IF(ISNUMBER(C245982),C245982,0)),0)</f>
        <v>3</v>
      </c>
    </row>
    <row r="246048" spans="3:3" x14ac:dyDescent="0.15">
      <c r="C246048" s="42">
        <f t="shared" ref="C246048:C246054" si="107">IF(C245897&gt;0,(1-C245995)*1/(1/C245897+C245916),0)+C245995*C246038</f>
        <v>0.6</v>
      </c>
    </row>
    <row r="246049" spans="3:3" x14ac:dyDescent="0.15">
      <c r="C246049" s="42">
        <f t="shared" si="107"/>
        <v>0.50847457627118642</v>
      </c>
    </row>
    <row r="246050" spans="3:3" x14ac:dyDescent="0.15">
      <c r="C246050" s="42">
        <f t="shared" si="107"/>
        <v>1.2</v>
      </c>
    </row>
    <row r="246051" spans="3:3" x14ac:dyDescent="0.15">
      <c r="C246051" s="42">
        <f t="shared" si="107"/>
        <v>1.2</v>
      </c>
    </row>
    <row r="246052" spans="3:3" x14ac:dyDescent="0.15">
      <c r="C246052" s="42">
        <f t="shared" si="107"/>
        <v>1.2</v>
      </c>
    </row>
    <row r="246053" spans="3:3" x14ac:dyDescent="0.15">
      <c r="C246053" s="42">
        <f t="shared" si="107"/>
        <v>1.0810810810810809</v>
      </c>
    </row>
    <row r="246054" spans="3:3" x14ac:dyDescent="0.15">
      <c r="C246054" s="42">
        <f t="shared" si="107"/>
        <v>1.6</v>
      </c>
    </row>
    <row r="246055" spans="3:3" x14ac:dyDescent="0.15">
      <c r="C246055" s="43">
        <f>(1-C246002)*C245904+C246002*C246045</f>
        <v>2.8</v>
      </c>
    </row>
    <row r="246056" spans="3:3" x14ac:dyDescent="0.15">
      <c r="C246056" s="43">
        <f>(1-C246003)*C245905+C246003*C246046</f>
        <v>2.8</v>
      </c>
    </row>
    <row r="246057" spans="3:3" x14ac:dyDescent="0.15">
      <c r="C246057" s="43">
        <f>(1-C246004)*C245906+C246004*C246047</f>
        <v>3</v>
      </c>
    </row>
    <row r="246058" spans="3:3" x14ac:dyDescent="0.15">
      <c r="C246058" s="39">
        <f>IFERROR((IF(C245973&gt;0,C245995*C245859,0)+IF(C245974&gt;0,C245996*C245860,0)+IF(C245975&gt;0,C245997*C245861,0)+IF(C245976&gt;0,C245998*C245862,0)+IF(C245977&gt;0,C245999*C245863,0)+IF(C245978&gt;0,C246000*C245864,0)+IF(C245979&gt;0,C246001*C245865,0)+IF(C245980&gt;0,C246002*C245866,0)+IF(C245981&gt;0,C246003*C245867,0)+IF(C245982&gt;0,C246004*C245868,0))/SUM(C245859:C245868),0)</f>
        <v>0</v>
      </c>
    </row>
    <row r="246059" spans="3:3" x14ac:dyDescent="0.15">
      <c r="C246059" s="30" t="str">
        <f>IF(OR(C245875="",C245874=C245875),C245874,IF(C245769="Variation",C245875,IF(C246058=0,C245874,IF(C246058=1,C245875,C245874&amp;"("&amp;TEXT(1-C246058,"##0%")&amp;")."&amp;C245875&amp;"("&amp;TEXT(C246058,"##0%")&amp;")"))))</f>
        <v>Medium</v>
      </c>
    </row>
    <row r="246060" spans="3:3" x14ac:dyDescent="0.15">
      <c r="C246060" s="39">
        <f>IFERROR(IF(C245875&lt;&gt;"",IF(C245769="Variation",C245895,(1-C246058)*C245894+C246058*C245895),C245894),0)</f>
        <v>0.1</v>
      </c>
    </row>
    <row r="246061" spans="3:3" x14ac:dyDescent="0.15">
      <c r="C246061" s="39">
        <f t="shared" ref="C246061:C246067" si="108">IF(ISERROR(C246048*C245859*C245923),0,C246048*C245859*C245923)</f>
        <v>0</v>
      </c>
    </row>
    <row r="246062" spans="3:3" x14ac:dyDescent="0.15">
      <c r="C246062" s="39">
        <f t="shared" si="108"/>
        <v>23.491525423728813</v>
      </c>
    </row>
    <row r="246063" spans="3:3" x14ac:dyDescent="0.15">
      <c r="C246063" s="39">
        <f t="shared" si="108"/>
        <v>48.503999999999998</v>
      </c>
    </row>
    <row r="246064" spans="3:3" x14ac:dyDescent="0.15">
      <c r="C246064" s="39">
        <f t="shared" si="108"/>
        <v>0</v>
      </c>
    </row>
    <row r="246065" spans="3:3" x14ac:dyDescent="0.15">
      <c r="C246065" s="39">
        <f t="shared" si="108"/>
        <v>0</v>
      </c>
    </row>
    <row r="246066" spans="3:3" x14ac:dyDescent="0.15">
      <c r="C246066" s="39">
        <f t="shared" si="108"/>
        <v>24.972972972972972</v>
      </c>
    </row>
    <row r="246067" spans="3:3" x14ac:dyDescent="0.15">
      <c r="C246067" s="39">
        <f t="shared" si="108"/>
        <v>0</v>
      </c>
    </row>
    <row r="246068" spans="3:3" x14ac:dyDescent="0.15">
      <c r="C246068" s="40">
        <f>IF(ISERROR(C246055*C245866*1),0,C246055*C245866*1)</f>
        <v>37.855999999999995</v>
      </c>
    </row>
    <row r="246069" spans="3:3" x14ac:dyDescent="0.15">
      <c r="C246069" s="40">
        <f>IF(ISERROR(C246056*C245867*1),0,C246056*C245867*1)</f>
        <v>0</v>
      </c>
    </row>
    <row r="246070" spans="3:3" x14ac:dyDescent="0.15">
      <c r="C246070" s="40">
        <f>IF(ISERROR(C246057*C245868*1),0,C246057*C245868*1)</f>
        <v>6</v>
      </c>
    </row>
    <row r="246071" spans="3:3" x14ac:dyDescent="0.15">
      <c r="C246071" s="39">
        <f>SUM(C245859:C245868)*C246060</f>
        <v>14.834000000000001</v>
      </c>
    </row>
    <row r="246072" spans="3:3" x14ac:dyDescent="0.15">
      <c r="C246072" s="39">
        <f>IFERROR(SUM(C246061:C246071)/C245788,0)</f>
        <v>1.3262204856155895</v>
      </c>
    </row>
    <row r="246073" spans="3:3" x14ac:dyDescent="0.15">
      <c r="C246073" s="39">
        <f>0.34*(C246019+C245896)*C246020</f>
        <v>0.51000000000000012</v>
      </c>
    </row>
    <row r="246074" spans="3:3" x14ac:dyDescent="0.15">
      <c r="C246074" s="44">
        <f>(C246016-C246009)*C246007</f>
        <v>3326.4</v>
      </c>
    </row>
    <row r="246075" spans="3:3" x14ac:dyDescent="0.15">
      <c r="C246075" s="39">
        <f>IF(C246072&lt;=1,C246017+(1-C246072)/0.5*(1-C246017),IF(C246072&gt;=4,C246018,C246017+(C246072-1)*(C246018-C246017)/(4-1)))</f>
        <v>0.88912598381281371</v>
      </c>
    </row>
    <row r="246076" spans="3:3" x14ac:dyDescent="0.15">
      <c r="C246076" s="44">
        <f>C246072*0.024*C246074*C246075</f>
        <v>94.13795245360761</v>
      </c>
    </row>
    <row r="246077" spans="3:3" x14ac:dyDescent="0.15">
      <c r="C246077" s="44">
        <f>C246073*0.024*C246074*C246075</f>
        <v>36.200885352072518</v>
      </c>
    </row>
    <row r="246078" spans="3:3" x14ac:dyDescent="0.15">
      <c r="C246078" s="44">
        <f>C246076+C246077</f>
        <v>130.33883780568013</v>
      </c>
    </row>
    <row r="246079" spans="3:3" x14ac:dyDescent="0.15">
      <c r="C246079" s="39">
        <f>IFERROR((IF(LEN(C245937)&gt;1,IF(ISERROR(C245983),0,C245983),IF(ISERROR(C245907),0,C245907))*C245866+IF(LEN(C245938)&gt;1,IF(ISERROR(C245984),0,C245984),IF(ISERROR(C245908),0,C245908))*C245867)/(C245866+C245867),0)</f>
        <v>0.75000000000000011</v>
      </c>
    </row>
    <row r="246080" spans="3:3" x14ac:dyDescent="0.15">
      <c r="C246080" s="45">
        <f>C245869*C246010*C246023*(1-C246025)*C246026*C246079</f>
        <v>0</v>
      </c>
    </row>
    <row r="246081" spans="3:3" x14ac:dyDescent="0.15">
      <c r="C246081" s="44">
        <f>C245870*C246011*C$246024*(1-C$246025)*C$246026*C$246079</f>
        <v>0</v>
      </c>
    </row>
    <row r="246082" spans="3:3" x14ac:dyDescent="0.15">
      <c r="C246082" s="44">
        <f>C245871*C246012*C$246024*(1-C$246025)*C$246026*C$246079</f>
        <v>908.11287000000016</v>
      </c>
    </row>
    <row r="246083" spans="3:3" x14ac:dyDescent="0.15">
      <c r="C246083" s="44">
        <f>C245872*C246013*C$246024*(1-C$246025)*C$246026*C$246079</f>
        <v>0</v>
      </c>
    </row>
    <row r="246084" spans="3:3" x14ac:dyDescent="0.15">
      <c r="C246084" s="44">
        <f>C245873*C246014*C$246024*(1-C$246025)*C$246026*C$246079</f>
        <v>187.95199499999998</v>
      </c>
    </row>
    <row r="246085" spans="3:3" x14ac:dyDescent="0.15">
      <c r="C246085" s="44">
        <f>IFERROR(SUM(C246080:C246084)/C245788,0)</f>
        <v>9.3385436227315317</v>
      </c>
    </row>
    <row r="246086" spans="3:3" x14ac:dyDescent="0.15">
      <c r="C246086" s="44">
        <f>C246021*0.024*C246007</f>
        <v>15.552000000000001</v>
      </c>
    </row>
    <row r="246087" spans="3:3" x14ac:dyDescent="0.15">
      <c r="C246087" s="44">
        <f>C246027/(C246072+C246073)</f>
        <v>24.506860887631277</v>
      </c>
    </row>
    <row r="246088" spans="3:3" x14ac:dyDescent="0.15">
      <c r="C246088" s="39">
        <f>0.8+C246087/30</f>
        <v>1.6168953629210425</v>
      </c>
    </row>
    <row r="246089" spans="3:3" x14ac:dyDescent="0.15">
      <c r="C246089" s="42">
        <f>IFERROR((C246085+C246086)/C246078,0)</f>
        <v>0.19096797272230098</v>
      </c>
    </row>
    <row r="246090" spans="3:3" x14ac:dyDescent="0.15">
      <c r="C246090" s="39">
        <f>(1-C246089^C246088)/(1-C246089^(C246088+1))</f>
        <v>0.94362386271828624</v>
      </c>
    </row>
    <row r="246091" spans="3:3" x14ac:dyDescent="0.15">
      <c r="C246091" s="46">
        <f>C246078-C246090*(C246085+C246086)</f>
        <v>106.8515268872402</v>
      </c>
    </row>
    <row r="246093" spans="3:3" x14ac:dyDescent="0.15">
      <c r="C246093" s="48">
        <v>106.8515268872402</v>
      </c>
    </row>
    <row r="262145" spans="3:3" x14ac:dyDescent="0.15">
      <c r="C262145" s="24" t="s">
        <v>370</v>
      </c>
    </row>
    <row r="262146" spans="3:3" x14ac:dyDescent="0.15">
      <c r="C262146" s="25">
        <v>0</v>
      </c>
    </row>
    <row r="262147" spans="3:3" x14ac:dyDescent="0.15">
      <c r="C262147" s="25">
        <v>0</v>
      </c>
    </row>
    <row r="262148" spans="3:3" x14ac:dyDescent="0.15">
      <c r="C262148" s="26">
        <v>40428</v>
      </c>
    </row>
    <row r="262149" spans="3:3" x14ac:dyDescent="0.15">
      <c r="C262149" s="26">
        <v>0</v>
      </c>
    </row>
    <row r="262150" spans="3:3" x14ac:dyDescent="0.15">
      <c r="C262150" s="25" t="s">
        <v>152</v>
      </c>
    </row>
    <row r="262151" spans="3:3" x14ac:dyDescent="0.15">
      <c r="C262151" s="25" t="s">
        <v>15</v>
      </c>
    </row>
    <row r="262152" spans="3:3" x14ac:dyDescent="0.15">
      <c r="C262152" s="25">
        <v>1</v>
      </c>
    </row>
    <row r="262153" spans="3:3" x14ac:dyDescent="0.15">
      <c r="C262153" s="25" t="s">
        <v>208</v>
      </c>
    </row>
    <row r="262154" spans="3:3" x14ac:dyDescent="0.15">
      <c r="C262154" s="25" t="s">
        <v>371</v>
      </c>
    </row>
    <row r="262155" spans="3:3" x14ac:dyDescent="0.15">
      <c r="C262155" s="25">
        <v>0</v>
      </c>
    </row>
    <row r="262156" spans="3:3" x14ac:dyDescent="0.15">
      <c r="C262156" s="25">
        <v>0</v>
      </c>
    </row>
    <row r="262157" spans="3:3" x14ac:dyDescent="0.15">
      <c r="C262157" s="25" t="s">
        <v>372</v>
      </c>
    </row>
    <row r="262158" spans="3:3" x14ac:dyDescent="0.15">
      <c r="C262158" s="25" t="s">
        <v>360</v>
      </c>
    </row>
    <row r="262159" spans="3:3" x14ac:dyDescent="0.15">
      <c r="C262159" s="25" t="s">
        <v>373</v>
      </c>
    </row>
    <row r="262160" spans="3:3" x14ac:dyDescent="0.15">
      <c r="C262160" s="25" t="s">
        <v>105</v>
      </c>
    </row>
    <row r="262161" spans="3:3" x14ac:dyDescent="0.15">
      <c r="C262161" s="25">
        <v>1958</v>
      </c>
    </row>
    <row r="262162" spans="3:3" x14ac:dyDescent="0.15">
      <c r="C262162" s="25">
        <v>1968</v>
      </c>
    </row>
    <row r="262163" spans="3:3" x14ac:dyDescent="0.15">
      <c r="C262163" s="25" t="s">
        <v>289</v>
      </c>
    </row>
    <row r="262164" spans="3:3" x14ac:dyDescent="0.15">
      <c r="C262164" s="24">
        <v>374.2</v>
      </c>
    </row>
    <row r="262165" spans="3:3" x14ac:dyDescent="0.15">
      <c r="C262165" s="24">
        <v>119.744</v>
      </c>
    </row>
    <row r="262166" spans="3:3" x14ac:dyDescent="0.15">
      <c r="C262166" s="24">
        <v>0</v>
      </c>
    </row>
    <row r="262167" spans="3:3" x14ac:dyDescent="0.15">
      <c r="C262167" s="24">
        <v>0</v>
      </c>
    </row>
    <row r="262168" spans="3:3" x14ac:dyDescent="0.15">
      <c r="C262168" s="24">
        <v>0</v>
      </c>
    </row>
    <row r="262169" spans="3:3" x14ac:dyDescent="0.15">
      <c r="C262169" s="24">
        <v>106.7</v>
      </c>
    </row>
    <row r="262170" spans="3:3" x14ac:dyDescent="0.15">
      <c r="C262170" s="27">
        <f>IF(C262167&gt;0,C262167,IF(C262166&gt;0,0.85*C262166,IF(C262169&gt;0,1.1*C262169,IF(C262168&gt;0,1.4*C262168,0.85/3*C262164))))</f>
        <v>117.37000000000002</v>
      </c>
    </row>
    <row r="262171" spans="3:3" x14ac:dyDescent="0.15">
      <c r="C262171" s="24">
        <v>0</v>
      </c>
    </row>
    <row r="262172" spans="3:3" x14ac:dyDescent="0.15">
      <c r="C262172" s="27">
        <f>IF(C262171&gt;0,C262171,C262170)</f>
        <v>117.37000000000002</v>
      </c>
    </row>
    <row r="262173" spans="3:3" x14ac:dyDescent="0.15">
      <c r="C262173" s="24">
        <v>1</v>
      </c>
    </row>
    <row r="262174" spans="3:3" x14ac:dyDescent="0.15">
      <c r="C262174" s="24">
        <v>2</v>
      </c>
    </row>
    <row r="262175" spans="3:3" x14ac:dyDescent="0.15">
      <c r="C262175" s="28" t="s">
        <v>374</v>
      </c>
    </row>
    <row r="262176" spans="3:3" x14ac:dyDescent="0.15">
      <c r="C262176" s="28" t="s">
        <v>375</v>
      </c>
    </row>
    <row r="262177" spans="3:3" x14ac:dyDescent="0.15">
      <c r="C262177" s="28" t="s">
        <v>2</v>
      </c>
    </row>
    <row r="262178" spans="3:3" x14ac:dyDescent="0.15">
      <c r="C262178" s="28" t="s">
        <v>376</v>
      </c>
    </row>
    <row r="262179" spans="3:3" x14ac:dyDescent="0.15">
      <c r="C262179" s="24">
        <v>0</v>
      </c>
    </row>
    <row r="262180" spans="3:3" x14ac:dyDescent="0.15">
      <c r="C262180" s="24">
        <v>0</v>
      </c>
    </row>
    <row r="262181" spans="3:3" x14ac:dyDescent="0.15">
      <c r="C262181" s="24">
        <v>0</v>
      </c>
    </row>
    <row r="262182" spans="3:3" x14ac:dyDescent="0.15">
      <c r="C262182" s="24">
        <v>0</v>
      </c>
    </row>
    <row r="262183" spans="3:3" x14ac:dyDescent="0.15">
      <c r="C262183" s="24">
        <v>0</v>
      </c>
    </row>
    <row r="262184" spans="3:3" x14ac:dyDescent="0.15">
      <c r="C262184" s="24">
        <v>0</v>
      </c>
    </row>
    <row r="262185" spans="3:3" x14ac:dyDescent="0.15">
      <c r="C262185" s="28">
        <v>0</v>
      </c>
    </row>
    <row r="262186" spans="3:3" x14ac:dyDescent="0.15">
      <c r="C262186" s="28">
        <v>0</v>
      </c>
    </row>
    <row r="262187" spans="3:3" x14ac:dyDescent="0.15">
      <c r="C262187" s="24">
        <v>0</v>
      </c>
    </row>
    <row r="262188" spans="3:3" x14ac:dyDescent="0.15">
      <c r="C262188" s="24">
        <v>0</v>
      </c>
    </row>
    <row r="262189" spans="3:3" x14ac:dyDescent="0.15">
      <c r="C262189" s="24">
        <v>46.2</v>
      </c>
    </row>
    <row r="262190" spans="3:3" x14ac:dyDescent="0.15">
      <c r="C262190" s="24">
        <v>40.42</v>
      </c>
    </row>
    <row r="262191" spans="3:3" x14ac:dyDescent="0.15">
      <c r="C262191" s="24">
        <v>0</v>
      </c>
    </row>
    <row r="262192" spans="3:3" x14ac:dyDescent="0.15">
      <c r="C262192" s="24">
        <v>0</v>
      </c>
    </row>
    <row r="262193" spans="3:3" x14ac:dyDescent="0.15">
      <c r="C262193" s="24">
        <v>46.2</v>
      </c>
    </row>
    <row r="262194" spans="3:3" x14ac:dyDescent="0.15">
      <c r="C262194" s="24">
        <v>0</v>
      </c>
    </row>
    <row r="262195" spans="3:3" x14ac:dyDescent="0.15">
      <c r="C262195" s="24">
        <v>13.52</v>
      </c>
    </row>
    <row r="262196" spans="3:3" x14ac:dyDescent="0.15">
      <c r="C262196" s="24">
        <v>0</v>
      </c>
    </row>
    <row r="262197" spans="3:3" x14ac:dyDescent="0.15">
      <c r="C262197" s="24">
        <v>2</v>
      </c>
    </row>
    <row r="262198" spans="3:3" x14ac:dyDescent="0.15">
      <c r="C262198" s="24">
        <v>0</v>
      </c>
    </row>
    <row r="262199" spans="3:3" x14ac:dyDescent="0.15">
      <c r="C262199" s="24">
        <v>0</v>
      </c>
    </row>
    <row r="262200" spans="3:3" x14ac:dyDescent="0.15">
      <c r="C262200" s="24">
        <v>8.1300000000000008</v>
      </c>
    </row>
    <row r="262201" spans="3:3" x14ac:dyDescent="0.15">
      <c r="C262201" s="24">
        <v>0</v>
      </c>
    </row>
    <row r="262202" spans="3:3" x14ac:dyDescent="0.15">
      <c r="C262202" s="24">
        <v>5.39</v>
      </c>
    </row>
    <row r="262203" spans="3:3" x14ac:dyDescent="0.15">
      <c r="C262203" s="28" t="s">
        <v>295</v>
      </c>
    </row>
    <row r="262204" spans="3:3" x14ac:dyDescent="0.15">
      <c r="C262204" s="29">
        <f>IF(OR(C$262176="C",C$262176="PI",C$262176="NI"),1.6,IF(C$262176="P",0.8,IF(C$262176="-",1.2,0)))</f>
        <v>1.2</v>
      </c>
    </row>
    <row r="262205" spans="3:3" x14ac:dyDescent="0.15">
      <c r="C262205" s="29">
        <f>IF(OR(C$262176="C",C$262176="PI",C$262176="NI"),15,IF(C$262176="P",7,IF(C$262176="-",5,0)))</f>
        <v>5</v>
      </c>
    </row>
    <row r="262206" spans="3:3" x14ac:dyDescent="0.15">
      <c r="C262206" s="29">
        <f>IF(OR(C$262176="C",C$262176="PI",C$262176="NI"),0,IF(C$262176="P",0.6,IF(C$262176="-",0,1.2)))</f>
        <v>0</v>
      </c>
    </row>
    <row r="262207" spans="3:3" x14ac:dyDescent="0.15">
      <c r="C262207" s="29">
        <f>IF(OR(C$262176="C",C$262176="PI",C$262176="NI"),0,IF(C$262176="P",3,IF(C$262176="-",0,5)))</f>
        <v>0</v>
      </c>
    </row>
    <row r="262208" spans="3:3" x14ac:dyDescent="0.15">
      <c r="C262208" s="29">
        <f>IF(LEFT(C$262176,1)="C",1,IF(LEFT(C$262176,1)="P",0.5,0))</f>
        <v>0</v>
      </c>
    </row>
    <row r="262209" spans="3:3" x14ac:dyDescent="0.15">
      <c r="C262209" s="29">
        <f>IF(LEFT(C$262177,1)="C",1,IF(LEFT(C$262177,1)="P",0.5,0))</f>
        <v>0</v>
      </c>
    </row>
    <row r="262210" spans="3:3" x14ac:dyDescent="0.15">
      <c r="C262210" s="29">
        <f>0.7*C262208+C262174+C262209</f>
        <v>2</v>
      </c>
    </row>
    <row r="262211" spans="3:3" x14ac:dyDescent="0.15">
      <c r="C262211" s="27">
        <f>IFERROR(C262172/C262210,0)</f>
        <v>58.685000000000009</v>
      </c>
    </row>
    <row r="262212" spans="3:3" x14ac:dyDescent="0.15">
      <c r="C262212" s="29">
        <f>IF(RIGHT(C$262176,1)="I",1,C262208)*0.7+C262174+IF(RIGHT(C$262177,1)="I",1,C262209)</f>
        <v>2</v>
      </c>
    </row>
    <row r="262213" spans="3:3" x14ac:dyDescent="0.15">
      <c r="C262213" s="27">
        <f>IF(ISNUMBER(#REF!),#REF!/2.5,1)</f>
        <v>1</v>
      </c>
    </row>
    <row r="262214" spans="3:3" x14ac:dyDescent="0.15">
      <c r="C262214" s="27">
        <f>IF(C262186="Simple",0.9,IF(C262186="Complex",1.3,1))</f>
        <v>1</v>
      </c>
    </row>
    <row r="262215" spans="3:3" x14ac:dyDescent="0.15">
      <c r="C262215" s="27">
        <f>IF(C262185="Simple",0.9,IF(C262185="Complex",1.2,1))</f>
        <v>1</v>
      </c>
    </row>
    <row r="262216" spans="3:3" x14ac:dyDescent="0.15">
      <c r="C262216" s="27">
        <f>C262213*C262215*(0.7*C262211+IF(C262178="B_N2",5,IF(C262178="B_N1",25,50)))</f>
        <v>46.079500000000003</v>
      </c>
    </row>
    <row r="262217" spans="3:3" x14ac:dyDescent="0.15">
      <c r="C262217" s="27">
        <f>ROUND(3/0.85,1)*C262213*C262172</f>
        <v>410.79500000000007</v>
      </c>
    </row>
    <row r="262218" spans="3:3" x14ac:dyDescent="0.15">
      <c r="C262218" s="27">
        <f>C$262214*(C$262204*C$262211+C$262205)</f>
        <v>75.422000000000011</v>
      </c>
    </row>
    <row r="262219" spans="3:3" x14ac:dyDescent="0.15">
      <c r="C262219" s="27">
        <f>(C$262206*C$262211+C$262207)</f>
        <v>0</v>
      </c>
    </row>
    <row r="262220" spans="3:3" x14ac:dyDescent="0.15">
      <c r="C262220" s="27">
        <f>C262212*C262216-C262221-C262225-C262226</f>
        <v>71.03240000000001</v>
      </c>
    </row>
    <row r="262221" spans="3:3" x14ac:dyDescent="0.15">
      <c r="C262221" s="27">
        <f>0.5*IF(RIGHT(C262177,1)="I",1,C262209)*C262216</f>
        <v>0</v>
      </c>
    </row>
    <row r="262222" spans="3:3" x14ac:dyDescent="0.15">
      <c r="C262222" s="30" t="str">
        <f>IF(C$262177="P","Unh","Soil")</f>
        <v>Soil</v>
      </c>
    </row>
    <row r="262223" spans="3:3" x14ac:dyDescent="0.15">
      <c r="C262223" s="27">
        <f>1.2*C262211+5</f>
        <v>75.422000000000011</v>
      </c>
    </row>
    <row r="262224" spans="3:3" x14ac:dyDescent="0.15">
      <c r="C262224" s="30" t="str">
        <f>IF(C$262177="-","Soil","Cellar")</f>
        <v>Cellar</v>
      </c>
    </row>
    <row r="262225" spans="3:3" x14ac:dyDescent="0.15">
      <c r="C262225" s="27">
        <f>(0.18*C$262172)-C262226</f>
        <v>18.452900000000003</v>
      </c>
    </row>
    <row r="262226" spans="3:3" x14ac:dyDescent="0.15">
      <c r="C262226" s="27">
        <f>0.01*C$262172+1.5</f>
        <v>2.6737000000000002</v>
      </c>
    </row>
    <row r="262227" spans="3:3" x14ac:dyDescent="0.15">
      <c r="C262227" s="27">
        <f>SUM(C262218:C262226)</f>
        <v>243.00300000000004</v>
      </c>
    </row>
    <row r="262228" spans="3:3" x14ac:dyDescent="0.15">
      <c r="C262228" s="27">
        <f>SUM(C262188:C262197)</f>
        <v>148.34</v>
      </c>
    </row>
    <row r="262229" spans="3:3" x14ac:dyDescent="0.15">
      <c r="C262229" s="30">
        <f>IFERROR(C262228/C262227,0)</f>
        <v>0.61044513853738425</v>
      </c>
    </row>
    <row r="262230" spans="3:3" x14ac:dyDescent="0.15">
      <c r="C262230" s="31">
        <v>0.8</v>
      </c>
    </row>
    <row r="262231" spans="3:3" x14ac:dyDescent="0.15">
      <c r="C262231" s="31">
        <v>1.25</v>
      </c>
    </row>
    <row r="262232" spans="3:3" x14ac:dyDescent="0.15">
      <c r="C262232" s="32">
        <f>IF(AND(C262229&gt;=C262230,C262229&lt;=C262231),1,0)</f>
        <v>0</v>
      </c>
    </row>
    <row r="262233" spans="3:3" x14ac:dyDescent="0.15">
      <c r="C262233" s="30">
        <f>IFERROR((C262193+C262194)/(C262223),0)</f>
        <v>0.61255336639176894</v>
      </c>
    </row>
    <row r="262234" spans="3:3" x14ac:dyDescent="0.15">
      <c r="C262234" s="31">
        <v>0.9</v>
      </c>
    </row>
    <row r="262235" spans="3:3" x14ac:dyDescent="0.15">
      <c r="C262235" s="31">
        <v>1.3</v>
      </c>
    </row>
    <row r="262236" spans="3:3" x14ac:dyDescent="0.15">
      <c r="C262236" s="32">
        <f>IF(AND(C262233&gt;=C262234,C262233&lt;=C262235),1,0)</f>
        <v>0</v>
      </c>
    </row>
    <row r="262237" spans="3:3" x14ac:dyDescent="0.15">
      <c r="C262237" s="33">
        <f>IF(C262208+C262209=0,1,0)</f>
        <v>1</v>
      </c>
    </row>
    <row r="262238" spans="3:3" x14ac:dyDescent="0.15">
      <c r="C262238" s="30">
        <f>IFERROR((C262195+C262196+C262197)/(C262225+C262226),0)</f>
        <v>0.73461891643709809</v>
      </c>
    </row>
    <row r="262239" spans="3:3" x14ac:dyDescent="0.15">
      <c r="C262239" s="31">
        <v>0.67</v>
      </c>
    </row>
    <row r="262240" spans="3:3" x14ac:dyDescent="0.15">
      <c r="C262240" s="31">
        <v>1.5</v>
      </c>
    </row>
    <row r="262241" spans="3:3" x14ac:dyDescent="0.15">
      <c r="C262241" s="34">
        <f>IF(AND(C262238&gt;=C262239,C262238&lt;=C262240),1,0)</f>
        <v>1</v>
      </c>
    </row>
    <row r="262242" spans="3:3" x14ac:dyDescent="0.15">
      <c r="C262242" s="34">
        <f>C262232*IF(C262237=1,C262236,1)*C262241</f>
        <v>0</v>
      </c>
    </row>
    <row r="262243" spans="3:3" x14ac:dyDescent="0.15">
      <c r="C262243" s="27">
        <f>IF(C$262203="Estimation",C262218,C262188)</f>
        <v>0</v>
      </c>
    </row>
    <row r="262244" spans="3:3" x14ac:dyDescent="0.15">
      <c r="C262244" s="27">
        <f>IF(C$262203="Estimation",C262219,C262189)</f>
        <v>46.2</v>
      </c>
    </row>
    <row r="262245" spans="3:3" x14ac:dyDescent="0.15">
      <c r="C262245" s="27">
        <f>IF(C$262203="Estimation",C262220,C262190)</f>
        <v>40.42</v>
      </c>
    </row>
    <row r="262246" spans="3:3" x14ac:dyDescent="0.15">
      <c r="C262246" s="27">
        <f>IF(C$262203="Estimation",IF(C262222="Soil",0,C262221),C262191)</f>
        <v>0</v>
      </c>
    </row>
    <row r="262247" spans="3:3" x14ac:dyDescent="0.15">
      <c r="C262247" s="27">
        <f>IF(C$262203="Estimation",C262221-C262246,C262192)</f>
        <v>0</v>
      </c>
    </row>
    <row r="262248" spans="3:3" x14ac:dyDescent="0.15">
      <c r="C262248" s="27">
        <f>IF(C$262203="Estimation",IF(C262224="Soil",0,C262223),C262193)</f>
        <v>46.2</v>
      </c>
    </row>
    <row r="262249" spans="3:3" x14ac:dyDescent="0.15">
      <c r="C262249" s="27">
        <f>IF(C$262203="Estimation",C262223-C262248,C262194)</f>
        <v>0</v>
      </c>
    </row>
    <row r="262250" spans="3:3" x14ac:dyDescent="0.15">
      <c r="C262250" s="27">
        <f>IF(C$262203="Estimation",C262225,C262195)</f>
        <v>13.52</v>
      </c>
    </row>
    <row r="262251" spans="3:3" x14ac:dyDescent="0.15">
      <c r="C262251" s="27">
        <f>IF(C$262203="Estimation",0,C262196)</f>
        <v>0</v>
      </c>
    </row>
    <row r="262252" spans="3:3" x14ac:dyDescent="0.15">
      <c r="C262252" s="27">
        <f>IF(C$262203="Estimation",C262226,C262197)</f>
        <v>2</v>
      </c>
    </row>
    <row r="262253" spans="3:3" x14ac:dyDescent="0.15">
      <c r="C262253" s="35">
        <f>IF(C$262203="Estimation",0,C262198)</f>
        <v>0</v>
      </c>
    </row>
    <row r="262254" spans="3:3" x14ac:dyDescent="0.15">
      <c r="C262254" s="35">
        <f>IF(C$262203="Estimation",0.5*SUM(C$262250:C$262251),C262199)</f>
        <v>0</v>
      </c>
    </row>
    <row r="262255" spans="3:3" x14ac:dyDescent="0.15">
      <c r="C262255" s="35">
        <f>IF(C$262203="Estimation",0,C262200)</f>
        <v>8.1300000000000008</v>
      </c>
    </row>
    <row r="262256" spans="3:3" x14ac:dyDescent="0.15">
      <c r="C262256" s="35">
        <f>IF(C$262203="Estimation",0.5*SUM(C$262250:C$262251),C262201)</f>
        <v>0</v>
      </c>
    </row>
    <row r="262257" spans="3:3" x14ac:dyDescent="0.15">
      <c r="C262257" s="35">
        <f>IF(C$262203="Estimation",0,C262202)</f>
        <v>5.39</v>
      </c>
    </row>
    <row r="262258" spans="3:3" x14ac:dyDescent="0.15">
      <c r="C262258" s="25" t="s">
        <v>288</v>
      </c>
    </row>
    <row r="262259" spans="3:3" x14ac:dyDescent="0.15">
      <c r="C262259" s="25">
        <v>0</v>
      </c>
    </row>
    <row r="262260" spans="3:3" x14ac:dyDescent="0.15">
      <c r="C262260" s="25" t="s">
        <v>288</v>
      </c>
    </row>
    <row r="262261" spans="3:3" x14ac:dyDescent="0.15">
      <c r="C262261" s="25" t="s">
        <v>377</v>
      </c>
    </row>
    <row r="262262" spans="3:3" x14ac:dyDescent="0.15">
      <c r="C262262" s="25" t="s">
        <v>300</v>
      </c>
    </row>
    <row r="262263" spans="3:3" x14ac:dyDescent="0.15">
      <c r="C262263" s="25" t="s">
        <v>302</v>
      </c>
    </row>
    <row r="262264" spans="3:3" x14ac:dyDescent="0.15">
      <c r="C262264" s="25" t="s">
        <v>302</v>
      </c>
    </row>
    <row r="262265" spans="3:3" x14ac:dyDescent="0.15">
      <c r="C262265" s="25" t="s">
        <v>302</v>
      </c>
    </row>
    <row r="262266" spans="3:3" x14ac:dyDescent="0.15">
      <c r="C262266" s="25" t="s">
        <v>301</v>
      </c>
    </row>
    <row r="262267" spans="3:3" x14ac:dyDescent="0.15">
      <c r="C262267" s="25" t="s">
        <v>301</v>
      </c>
    </row>
    <row r="262268" spans="3:3" x14ac:dyDescent="0.15">
      <c r="C262268" s="25" t="s">
        <v>292</v>
      </c>
    </row>
    <row r="262269" spans="3:3" x14ac:dyDescent="0.15">
      <c r="C262269" s="25" t="s">
        <v>292</v>
      </c>
    </row>
    <row r="262270" spans="3:3" x14ac:dyDescent="0.15">
      <c r="C262270" s="25" t="s">
        <v>291</v>
      </c>
    </row>
    <row r="262271" spans="3:3" x14ac:dyDescent="0.15">
      <c r="C262271" s="25" t="s">
        <v>298</v>
      </c>
    </row>
    <row r="262272" spans="3:3" x14ac:dyDescent="0.15">
      <c r="C262272" s="25" t="s">
        <v>299</v>
      </c>
    </row>
    <row r="262273" spans="3:3" x14ac:dyDescent="0.15">
      <c r="C262273" s="25" t="s">
        <v>298</v>
      </c>
    </row>
    <row r="262274" spans="3:3" x14ac:dyDescent="0.15">
      <c r="C262274" s="25" t="s">
        <v>297</v>
      </c>
    </row>
    <row r="262275" spans="3:3" x14ac:dyDescent="0.15">
      <c r="C262275" s="25" t="s">
        <v>296</v>
      </c>
    </row>
    <row r="262276" spans="3:3" x14ac:dyDescent="0.15">
      <c r="C262276" s="25" t="s">
        <v>297</v>
      </c>
    </row>
    <row r="262277" spans="3:3" x14ac:dyDescent="0.15">
      <c r="C262277" s="25" t="s">
        <v>296</v>
      </c>
    </row>
    <row r="262278" spans="3:3" x14ac:dyDescent="0.15">
      <c r="C262278" s="24">
        <v>0.1</v>
      </c>
    </row>
    <row r="262279" spans="3:3" x14ac:dyDescent="0.15">
      <c r="C262279" s="24">
        <v>0</v>
      </c>
    </row>
    <row r="262280" spans="3:3" x14ac:dyDescent="0.15">
      <c r="C262280" s="24">
        <v>0.2</v>
      </c>
    </row>
    <row r="262281" spans="3:3" x14ac:dyDescent="0.15">
      <c r="C262281" s="24">
        <v>0.6</v>
      </c>
    </row>
    <row r="262282" spans="3:3" x14ac:dyDescent="0.15">
      <c r="C262282" s="24">
        <v>0.6</v>
      </c>
    </row>
    <row r="262283" spans="3:3" x14ac:dyDescent="0.15">
      <c r="C262283" s="24">
        <v>1.2</v>
      </c>
    </row>
    <row r="262284" spans="3:3" x14ac:dyDescent="0.15">
      <c r="C262284" s="24">
        <v>1.2</v>
      </c>
    </row>
    <row r="262285" spans="3:3" x14ac:dyDescent="0.15">
      <c r="C262285" s="24">
        <v>1.2</v>
      </c>
    </row>
    <row r="262286" spans="3:3" x14ac:dyDescent="0.15">
      <c r="C262286" s="24">
        <v>1.6</v>
      </c>
    </row>
    <row r="262287" spans="3:3" x14ac:dyDescent="0.15">
      <c r="C262287" s="24">
        <v>1.6</v>
      </c>
    </row>
    <row r="262288" spans="3:3" x14ac:dyDescent="0.15">
      <c r="C262288" s="24">
        <v>2.8</v>
      </c>
    </row>
    <row r="262289" spans="3:3" x14ac:dyDescent="0.15">
      <c r="C262289" s="24">
        <v>2.8</v>
      </c>
    </row>
    <row r="262290" spans="3:3" x14ac:dyDescent="0.15">
      <c r="C262290" s="24">
        <v>3</v>
      </c>
    </row>
    <row r="262291" spans="3:3" x14ac:dyDescent="0.15">
      <c r="C262291" s="24">
        <v>0.75</v>
      </c>
    </row>
    <row r="262292" spans="3:3" x14ac:dyDescent="0.15">
      <c r="C262292" s="24">
        <v>0.75</v>
      </c>
    </row>
    <row r="262293" spans="3:3" x14ac:dyDescent="0.15">
      <c r="C262293" s="24">
        <v>0.05</v>
      </c>
    </row>
    <row r="262294" spans="3:3" x14ac:dyDescent="0.15">
      <c r="C262294" s="24">
        <v>0.05</v>
      </c>
    </row>
    <row r="262295" spans="3:3" x14ac:dyDescent="0.15">
      <c r="C262295" s="24">
        <v>0</v>
      </c>
    </row>
    <row r="262296" spans="3:3" x14ac:dyDescent="0.15">
      <c r="C262296" s="24">
        <v>0</v>
      </c>
    </row>
    <row r="262297" spans="3:3" x14ac:dyDescent="0.15">
      <c r="C262297" s="24">
        <v>0</v>
      </c>
    </row>
    <row r="262298" spans="3:3" x14ac:dyDescent="0.15">
      <c r="C262298" s="24">
        <v>0.01</v>
      </c>
    </row>
    <row r="262299" spans="3:3" x14ac:dyDescent="0.15">
      <c r="C262299" s="24">
        <v>0.01</v>
      </c>
    </row>
    <row r="262300" spans="3:3" x14ac:dyDescent="0.15">
      <c r="C262300" s="24">
        <v>0</v>
      </c>
    </row>
    <row r="262301" spans="3:3" x14ac:dyDescent="0.15">
      <c r="C262301" s="24">
        <v>0.3</v>
      </c>
    </row>
    <row r="262302" spans="3:3" x14ac:dyDescent="0.15">
      <c r="C262302" s="24">
        <v>0</v>
      </c>
    </row>
    <row r="262303" spans="3:3" x14ac:dyDescent="0.15">
      <c r="C262303" s="24">
        <v>0</v>
      </c>
    </row>
    <row r="262304" spans="3:3" x14ac:dyDescent="0.15">
      <c r="C262304" s="24">
        <v>0</v>
      </c>
    </row>
    <row r="262305" spans="3:3" x14ac:dyDescent="0.15">
      <c r="C262305" s="24">
        <v>0.3</v>
      </c>
    </row>
    <row r="262306" spans="3:3" x14ac:dyDescent="0.15">
      <c r="C262306" s="24">
        <v>0</v>
      </c>
    </row>
    <row r="262307" spans="3:3" x14ac:dyDescent="0.15">
      <c r="C262307" s="24">
        <v>0</v>
      </c>
    </row>
    <row r="262308" spans="3:3" x14ac:dyDescent="0.15">
      <c r="C262308" s="24">
        <v>1</v>
      </c>
    </row>
    <row r="262309" spans="3:3" x14ac:dyDescent="0.15">
      <c r="C262309" s="24">
        <v>1</v>
      </c>
    </row>
    <row r="262310" spans="3:3" x14ac:dyDescent="0.15">
      <c r="C262310" s="24">
        <v>0</v>
      </c>
    </row>
    <row r="262311" spans="3:3" x14ac:dyDescent="0.15">
      <c r="C262311" s="24">
        <v>0</v>
      </c>
    </row>
    <row r="262312" spans="3:3" x14ac:dyDescent="0.15">
      <c r="C262312" s="24">
        <v>0.5</v>
      </c>
    </row>
    <row r="262313" spans="3:3" x14ac:dyDescent="0.15">
      <c r="C262313" s="24">
        <v>0</v>
      </c>
    </row>
    <row r="262314" spans="3:3" x14ac:dyDescent="0.15">
      <c r="C262314" s="25">
        <v>0</v>
      </c>
    </row>
    <row r="262315" spans="3:3" x14ac:dyDescent="0.15">
      <c r="C262315" s="25">
        <v>0</v>
      </c>
    </row>
    <row r="262316" spans="3:3" x14ac:dyDescent="0.15">
      <c r="C262316" s="25">
        <v>0</v>
      </c>
    </row>
    <row r="262317" spans="3:3" x14ac:dyDescent="0.15">
      <c r="C262317" s="25">
        <v>0</v>
      </c>
    </row>
    <row r="262318" spans="3:3" x14ac:dyDescent="0.15">
      <c r="C262318" s="25">
        <v>0</v>
      </c>
    </row>
    <row r="262319" spans="3:3" x14ac:dyDescent="0.15">
      <c r="C262319" s="25">
        <v>0</v>
      </c>
    </row>
    <row r="262320" spans="3:3" x14ac:dyDescent="0.15">
      <c r="C262320" s="25">
        <v>0</v>
      </c>
    </row>
    <row r="262321" spans="3:3" x14ac:dyDescent="0.15">
      <c r="C262321" s="25">
        <v>0</v>
      </c>
    </row>
    <row r="262322" spans="3:3" x14ac:dyDescent="0.15">
      <c r="C262322" s="25">
        <v>0</v>
      </c>
    </row>
    <row r="262323" spans="3:3" x14ac:dyDescent="0.15">
      <c r="C262323" s="25">
        <v>0</v>
      </c>
    </row>
    <row r="262324" spans="3:3" x14ac:dyDescent="0.15">
      <c r="C262324" s="24">
        <v>0</v>
      </c>
    </row>
    <row r="262325" spans="3:3" x14ac:dyDescent="0.15">
      <c r="C262325" s="24">
        <v>0</v>
      </c>
    </row>
    <row r="262326" spans="3:3" x14ac:dyDescent="0.15">
      <c r="C262326" s="24">
        <v>0</v>
      </c>
    </row>
    <row r="262327" spans="3:3" x14ac:dyDescent="0.15">
      <c r="C262327" s="24">
        <v>0</v>
      </c>
    </row>
    <row r="262328" spans="3:3" x14ac:dyDescent="0.15">
      <c r="C262328" s="24">
        <v>0</v>
      </c>
    </row>
    <row r="262329" spans="3:3" x14ac:dyDescent="0.15">
      <c r="C262329" s="24">
        <v>0</v>
      </c>
    </row>
    <row r="262330" spans="3:3" x14ac:dyDescent="0.15">
      <c r="C262330" s="24">
        <v>0</v>
      </c>
    </row>
    <row r="262331" spans="3:3" x14ac:dyDescent="0.15">
      <c r="C262331" s="24">
        <v>0</v>
      </c>
    </row>
    <row r="262332" spans="3:3" x14ac:dyDescent="0.15">
      <c r="C262332" s="24">
        <v>0</v>
      </c>
    </row>
    <row r="262333" spans="3:3" x14ac:dyDescent="0.15">
      <c r="C262333" s="24">
        <v>0</v>
      </c>
    </row>
    <row r="262334" spans="3:3" x14ac:dyDescent="0.15">
      <c r="C262334" s="24">
        <v>0</v>
      </c>
    </row>
    <row r="262335" spans="3:3" x14ac:dyDescent="0.15">
      <c r="C262335" s="24">
        <v>0</v>
      </c>
    </row>
    <row r="262336" spans="3:3" x14ac:dyDescent="0.15">
      <c r="C262336" s="24">
        <v>0</v>
      </c>
    </row>
    <row r="262337" spans="3:3" x14ac:dyDescent="0.15">
      <c r="C262337" s="24">
        <v>0</v>
      </c>
    </row>
    <row r="262338" spans="3:3" x14ac:dyDescent="0.15">
      <c r="C262338" s="24">
        <v>0</v>
      </c>
    </row>
    <row r="262339" spans="3:3" x14ac:dyDescent="0.15">
      <c r="C262339" s="24">
        <v>0</v>
      </c>
    </row>
    <row r="262340" spans="3:3" x14ac:dyDescent="0.15">
      <c r="C262340" s="24">
        <v>0</v>
      </c>
    </row>
    <row r="262341" spans="3:3" x14ac:dyDescent="0.15">
      <c r="C262341" s="24">
        <v>0</v>
      </c>
    </row>
    <row r="262342" spans="3:3" x14ac:dyDescent="0.15">
      <c r="C262342" s="24">
        <v>0</v>
      </c>
    </row>
    <row r="262343" spans="3:3" x14ac:dyDescent="0.15">
      <c r="C262343" s="24">
        <v>0</v>
      </c>
    </row>
    <row r="262344" spans="3:3" x14ac:dyDescent="0.15">
      <c r="C262344" s="24">
        <v>0</v>
      </c>
    </row>
    <row r="262345" spans="3:3" x14ac:dyDescent="0.15">
      <c r="C262345" s="24">
        <v>0</v>
      </c>
    </row>
    <row r="262346" spans="3:3" x14ac:dyDescent="0.15">
      <c r="C262346" s="24">
        <v>0</v>
      </c>
    </row>
    <row r="262347" spans="3:3" x14ac:dyDescent="0.15">
      <c r="C262347" s="24">
        <v>0</v>
      </c>
    </row>
    <row r="262348" spans="3:3" x14ac:dyDescent="0.15">
      <c r="C262348" s="24">
        <v>0</v>
      </c>
    </row>
    <row r="262349" spans="3:3" x14ac:dyDescent="0.15">
      <c r="C262349" s="24">
        <v>0</v>
      </c>
    </row>
    <row r="262350" spans="3:3" x14ac:dyDescent="0.15">
      <c r="C262350" s="36">
        <f t="shared" ref="C262350:C262356" si="109">IF(C262343&lt;&gt;0,C262343,C262336)</f>
        <v>0</v>
      </c>
    </row>
    <row r="262351" spans="3:3" x14ac:dyDescent="0.15">
      <c r="C262351" s="36">
        <f t="shared" si="109"/>
        <v>0</v>
      </c>
    </row>
    <row r="262352" spans="3:3" x14ac:dyDescent="0.15">
      <c r="C262352" s="36">
        <f t="shared" si="109"/>
        <v>0</v>
      </c>
    </row>
    <row r="262353" spans="3:3" x14ac:dyDescent="0.15">
      <c r="C262353" s="36">
        <f t="shared" si="109"/>
        <v>0</v>
      </c>
    </row>
    <row r="262354" spans="3:3" x14ac:dyDescent="0.15">
      <c r="C262354" s="36">
        <f t="shared" si="109"/>
        <v>0</v>
      </c>
    </row>
    <row r="262355" spans="3:3" x14ac:dyDescent="0.15">
      <c r="C262355" s="36">
        <f t="shared" si="109"/>
        <v>0</v>
      </c>
    </row>
    <row r="262356" spans="3:3" x14ac:dyDescent="0.15">
      <c r="C262356" s="36">
        <f t="shared" si="109"/>
        <v>0</v>
      </c>
    </row>
    <row r="262357" spans="3:3" x14ac:dyDescent="0.15">
      <c r="C262357" s="36">
        <f t="shared" ref="C262357:C262363" si="110">IFERROR(IF(C262336&lt;&gt;0,C262350/C262336,1)*C262324,0)</f>
        <v>0</v>
      </c>
    </row>
    <row r="262358" spans="3:3" x14ac:dyDescent="0.15">
      <c r="C262358" s="36">
        <f t="shared" si="110"/>
        <v>0</v>
      </c>
    </row>
    <row r="262359" spans="3:3" x14ac:dyDescent="0.15">
      <c r="C262359" s="36">
        <f t="shared" si="110"/>
        <v>0</v>
      </c>
    </row>
    <row r="262360" spans="3:3" x14ac:dyDescent="0.15">
      <c r="C262360" s="36">
        <f t="shared" si="110"/>
        <v>0</v>
      </c>
    </row>
    <row r="262361" spans="3:3" x14ac:dyDescent="0.15">
      <c r="C262361" s="36">
        <f t="shared" si="110"/>
        <v>0</v>
      </c>
    </row>
    <row r="262362" spans="3:3" x14ac:dyDescent="0.15">
      <c r="C262362" s="36">
        <f t="shared" si="110"/>
        <v>0</v>
      </c>
    </row>
    <row r="262363" spans="3:3" x14ac:dyDescent="0.15">
      <c r="C262363" s="36">
        <f t="shared" si="110"/>
        <v>0</v>
      </c>
    </row>
    <row r="262364" spans="3:3" x14ac:dyDescent="0.15">
      <c r="C262364" s="37">
        <f>C262331</f>
        <v>0</v>
      </c>
    </row>
    <row r="262365" spans="3:3" x14ac:dyDescent="0.15">
      <c r="C262365" s="37">
        <f>C262332</f>
        <v>0</v>
      </c>
    </row>
    <row r="262366" spans="3:3" x14ac:dyDescent="0.15">
      <c r="C262366" s="37">
        <f>C262333</f>
        <v>0</v>
      </c>
    </row>
    <row r="262367" spans="3:3" x14ac:dyDescent="0.15">
      <c r="C262367" s="37">
        <f>C262334</f>
        <v>0</v>
      </c>
    </row>
    <row r="262368" spans="3:3" x14ac:dyDescent="0.15">
      <c r="C262368" s="37">
        <f>C262335</f>
        <v>0</v>
      </c>
    </row>
    <row r="262369" spans="3:3" x14ac:dyDescent="0.15">
      <c r="C262369" s="28">
        <v>0</v>
      </c>
    </row>
    <row r="262370" spans="3:3" x14ac:dyDescent="0.15">
      <c r="C262370" s="28">
        <v>0</v>
      </c>
    </row>
    <row r="262371" spans="3:3" x14ac:dyDescent="0.15">
      <c r="C262371" s="28">
        <v>0</v>
      </c>
    </row>
    <row r="262372" spans="3:3" x14ac:dyDescent="0.15">
      <c r="C262372" s="28">
        <v>0</v>
      </c>
    </row>
    <row r="262373" spans="3:3" x14ac:dyDescent="0.15">
      <c r="C262373" s="28">
        <v>0</v>
      </c>
    </row>
    <row r="262374" spans="3:3" x14ac:dyDescent="0.15">
      <c r="C262374" s="28">
        <v>0</v>
      </c>
    </row>
    <row r="262375" spans="3:3" x14ac:dyDescent="0.15">
      <c r="C262375" s="28">
        <v>0</v>
      </c>
    </row>
    <row r="262376" spans="3:3" x14ac:dyDescent="0.15">
      <c r="C262376" s="28">
        <v>0</v>
      </c>
    </row>
    <row r="262377" spans="3:3" x14ac:dyDescent="0.15">
      <c r="C262377" s="28">
        <v>0</v>
      </c>
    </row>
    <row r="262378" spans="3:3" x14ac:dyDescent="0.15">
      <c r="C262378" s="28">
        <v>0</v>
      </c>
    </row>
    <row r="262379" spans="3:3" x14ac:dyDescent="0.15">
      <c r="C262379" s="38">
        <v>1</v>
      </c>
    </row>
    <row r="262380" spans="3:3" x14ac:dyDescent="0.15">
      <c r="C262380" s="38">
        <v>1</v>
      </c>
    </row>
    <row r="262381" spans="3:3" x14ac:dyDescent="0.15">
      <c r="C262381" s="38">
        <v>1</v>
      </c>
    </row>
    <row r="262382" spans="3:3" x14ac:dyDescent="0.15">
      <c r="C262382" s="38">
        <v>1</v>
      </c>
    </row>
    <row r="262383" spans="3:3" x14ac:dyDescent="0.15">
      <c r="C262383" s="38">
        <v>1</v>
      </c>
    </row>
    <row r="262384" spans="3:3" x14ac:dyDescent="0.15">
      <c r="C262384" s="38">
        <v>1</v>
      </c>
    </row>
    <row r="262385" spans="3:3" x14ac:dyDescent="0.15">
      <c r="C262385" s="38">
        <v>1</v>
      </c>
    </row>
    <row r="262386" spans="3:3" x14ac:dyDescent="0.15">
      <c r="C262386" s="38">
        <v>1</v>
      </c>
    </row>
    <row r="262387" spans="3:3" x14ac:dyDescent="0.15">
      <c r="C262387" s="38">
        <v>1</v>
      </c>
    </row>
    <row r="262388" spans="3:3" x14ac:dyDescent="0.15">
      <c r="C262388" s="38">
        <v>1</v>
      </c>
    </row>
    <row r="262389" spans="3:3" x14ac:dyDescent="0.15">
      <c r="C262389" s="25" t="s">
        <v>104</v>
      </c>
    </row>
    <row r="262390" spans="3:3" x14ac:dyDescent="0.15">
      <c r="C262390" s="25" t="s">
        <v>294</v>
      </c>
    </row>
    <row r="262391" spans="3:3" x14ac:dyDescent="0.15">
      <c r="C262391" s="24">
        <v>216</v>
      </c>
    </row>
    <row r="262392" spans="3:3" x14ac:dyDescent="0.15">
      <c r="C262392" s="24">
        <v>12</v>
      </c>
    </row>
    <row r="262393" spans="3:3" x14ac:dyDescent="0.15">
      <c r="C262393" s="24">
        <v>4.5999999999999996</v>
      </c>
    </row>
    <row r="262394" spans="3:3" x14ac:dyDescent="0.15">
      <c r="C262394" s="24">
        <v>368</v>
      </c>
    </row>
    <row r="262395" spans="3:3" x14ac:dyDescent="0.15">
      <c r="C262395" s="24">
        <v>260</v>
      </c>
    </row>
    <row r="262396" spans="3:3" x14ac:dyDescent="0.15">
      <c r="C262396" s="24">
        <v>394</v>
      </c>
    </row>
    <row r="262397" spans="3:3" x14ac:dyDescent="0.15">
      <c r="C262397" s="24">
        <v>222</v>
      </c>
    </row>
    <row r="262398" spans="3:3" x14ac:dyDescent="0.15">
      <c r="C262398" s="24">
        <v>123</v>
      </c>
    </row>
    <row r="262399" spans="3:3" x14ac:dyDescent="0.15">
      <c r="C262399" s="25" t="s">
        <v>153</v>
      </c>
    </row>
    <row r="262400" spans="3:3" x14ac:dyDescent="0.15">
      <c r="C262400" s="24">
        <v>20</v>
      </c>
    </row>
    <row r="262401" spans="3:3" x14ac:dyDescent="0.15">
      <c r="C262401" s="24">
        <v>0.9</v>
      </c>
    </row>
    <row r="262402" spans="3:3" x14ac:dyDescent="0.15">
      <c r="C262402" s="24">
        <v>0.8</v>
      </c>
    </row>
    <row r="262403" spans="3:3" x14ac:dyDescent="0.15">
      <c r="C262403" s="24">
        <v>0.4</v>
      </c>
    </row>
    <row r="262404" spans="3:3" x14ac:dyDescent="0.15">
      <c r="C262404" s="24">
        <v>2.5</v>
      </c>
    </row>
    <row r="262405" spans="3:3" x14ac:dyDescent="0.15">
      <c r="C262405" s="24">
        <v>3</v>
      </c>
    </row>
    <row r="262406" spans="3:3" x14ac:dyDescent="0.15">
      <c r="C262406" s="24">
        <v>10</v>
      </c>
    </row>
    <row r="262407" spans="3:3" x14ac:dyDescent="0.15">
      <c r="C262407" s="31">
        <v>0.8</v>
      </c>
    </row>
    <row r="262408" spans="3:3" x14ac:dyDescent="0.15">
      <c r="C262408" s="31">
        <v>0.6</v>
      </c>
    </row>
    <row r="262409" spans="3:3" x14ac:dyDescent="0.15">
      <c r="C262409" s="31">
        <v>0.3</v>
      </c>
    </row>
    <row r="262410" spans="3:3" x14ac:dyDescent="0.15">
      <c r="C262410" s="31">
        <v>0.9</v>
      </c>
    </row>
    <row r="262411" spans="3:3" x14ac:dyDescent="0.15">
      <c r="C262411" s="24">
        <v>45</v>
      </c>
    </row>
    <row r="262412" spans="3:3" x14ac:dyDescent="0.15">
      <c r="C262412" s="39">
        <f t="shared" ref="C262412:C262418" si="111">IFERROR(IF(ISNUMBER(C262300),C262300,0)+IF(ISNUMBER(C262281),1/C262281-IF(AND(C262369="ReplaceInsulation",NOT(ISERROR(C262357))),C262293/0.04,0),0),0)</f>
        <v>1.6666666666666667</v>
      </c>
    </row>
    <row r="262413" spans="3:3" x14ac:dyDescent="0.15">
      <c r="C262413" s="39">
        <f t="shared" si="111"/>
        <v>1.9666666666666668</v>
      </c>
    </row>
    <row r="262414" spans="3:3" x14ac:dyDescent="0.15">
      <c r="C262414" s="39">
        <f t="shared" si="111"/>
        <v>0.83333333333333337</v>
      </c>
    </row>
    <row r="262415" spans="3:3" x14ac:dyDescent="0.15">
      <c r="C262415" s="39">
        <f t="shared" si="111"/>
        <v>0.83333333333333337</v>
      </c>
    </row>
    <row r="262416" spans="3:3" x14ac:dyDescent="0.15">
      <c r="C262416" s="39">
        <f t="shared" si="111"/>
        <v>0.83333333333333337</v>
      </c>
    </row>
    <row r="262417" spans="3:3" x14ac:dyDescent="0.15">
      <c r="C262417" s="39">
        <f t="shared" si="111"/>
        <v>0.92500000000000004</v>
      </c>
    </row>
    <row r="262418" spans="3:3" x14ac:dyDescent="0.15">
      <c r="C262418" s="39">
        <f t="shared" si="111"/>
        <v>0.625</v>
      </c>
    </row>
    <row r="262419" spans="3:3" x14ac:dyDescent="0.15">
      <c r="C262419" s="40">
        <f>IFERROR(IF(ISNUMBER(C262288),1/C262288,0),0)</f>
        <v>0.35714285714285715</v>
      </c>
    </row>
    <row r="262420" spans="3:3" x14ac:dyDescent="0.15">
      <c r="C262420" s="40">
        <f>IFERROR(IF(ISNUMBER(C262289),1/C262289,0),0)</f>
        <v>0.35714285714285715</v>
      </c>
    </row>
    <row r="262421" spans="3:3" x14ac:dyDescent="0.15">
      <c r="C262421" s="40">
        <f>IFERROR(IF(ISNUMBER(C262290),1/C262290,0),0)</f>
        <v>0.33333333333333331</v>
      </c>
    </row>
    <row r="262422" spans="3:3" x14ac:dyDescent="0.15">
      <c r="C262422" s="39">
        <f t="shared" ref="C262422:C262428" si="112">IFERROR(1/(IF(C262369="Replace",IF(ISNUMBER(C262300),C262300,0),C262412)+IF(ISNUMBER(C262357),C262357,0)),0)</f>
        <v>0.6</v>
      </c>
    </row>
    <row r="262423" spans="3:3" x14ac:dyDescent="0.15">
      <c r="C262423" s="39">
        <f t="shared" si="112"/>
        <v>0.50847457627118642</v>
      </c>
    </row>
    <row r="262424" spans="3:3" x14ac:dyDescent="0.15">
      <c r="C262424" s="39">
        <f t="shared" si="112"/>
        <v>1.2</v>
      </c>
    </row>
    <row r="262425" spans="3:3" x14ac:dyDescent="0.15">
      <c r="C262425" s="39">
        <f t="shared" si="112"/>
        <v>1.2</v>
      </c>
    </row>
    <row r="262426" spans="3:3" x14ac:dyDescent="0.15">
      <c r="C262426" s="39">
        <f t="shared" si="112"/>
        <v>1.2</v>
      </c>
    </row>
    <row r="262427" spans="3:3" x14ac:dyDescent="0.15">
      <c r="C262427" s="39">
        <f t="shared" si="112"/>
        <v>1.0810810810810809</v>
      </c>
    </row>
    <row r="262428" spans="3:3" x14ac:dyDescent="0.15">
      <c r="C262428" s="39">
        <f t="shared" si="112"/>
        <v>1.6</v>
      </c>
    </row>
    <row r="262429" spans="3:3" x14ac:dyDescent="0.15">
      <c r="C262429" s="41">
        <f>IFERROR(1/(IF(C262376="Replace",0,C262419)+IF(ISNUMBER(C262364),C262364,0)),0)</f>
        <v>2.8</v>
      </c>
    </row>
    <row r="262430" spans="3:3" x14ac:dyDescent="0.15">
      <c r="C262430" s="41">
        <f>IFERROR(1/(IF(C262377="Replace",0,C262420)+IF(ISNUMBER(C262365),C262365,0)),0)</f>
        <v>2.8</v>
      </c>
    </row>
    <row r="262431" spans="3:3" x14ac:dyDescent="0.15">
      <c r="C262431" s="41">
        <f>IFERROR(1/(IF(C262378="Replace",0,C262421)+IF(ISNUMBER(C262366),C262366,0)),0)</f>
        <v>3</v>
      </c>
    </row>
    <row r="262432" spans="3:3" x14ac:dyDescent="0.15">
      <c r="C262432" s="42">
        <f t="shared" ref="C262432:C262438" si="113">IF(C262281&gt;0,(1-C262379)*1/(1/C262281+C262300),0)+C262379*C262422</f>
        <v>0.6</v>
      </c>
    </row>
    <row r="262433" spans="3:3" x14ac:dyDescent="0.15">
      <c r="C262433" s="42">
        <f t="shared" si="113"/>
        <v>0.50847457627118642</v>
      </c>
    </row>
    <row r="262434" spans="3:3" x14ac:dyDescent="0.15">
      <c r="C262434" s="42">
        <f t="shared" si="113"/>
        <v>1.2</v>
      </c>
    </row>
    <row r="262435" spans="3:3" x14ac:dyDescent="0.15">
      <c r="C262435" s="42">
        <f t="shared" si="113"/>
        <v>1.2</v>
      </c>
    </row>
    <row r="262436" spans="3:3" x14ac:dyDescent="0.15">
      <c r="C262436" s="42">
        <f t="shared" si="113"/>
        <v>1.2</v>
      </c>
    </row>
    <row r="262437" spans="3:3" x14ac:dyDescent="0.15">
      <c r="C262437" s="42">
        <f t="shared" si="113"/>
        <v>1.0810810810810809</v>
      </c>
    </row>
    <row r="262438" spans="3:3" x14ac:dyDescent="0.15">
      <c r="C262438" s="42">
        <f t="shared" si="113"/>
        <v>1.6</v>
      </c>
    </row>
    <row r="262439" spans="3:3" x14ac:dyDescent="0.15">
      <c r="C262439" s="43">
        <f>(1-C262386)*C262288+C262386*C262429</f>
        <v>2.8</v>
      </c>
    </row>
    <row r="262440" spans="3:3" x14ac:dyDescent="0.15">
      <c r="C262440" s="43">
        <f>(1-C262387)*C262289+C262387*C262430</f>
        <v>2.8</v>
      </c>
    </row>
    <row r="262441" spans="3:3" x14ac:dyDescent="0.15">
      <c r="C262441" s="43">
        <f>(1-C262388)*C262290+C262388*C262431</f>
        <v>3</v>
      </c>
    </row>
    <row r="262442" spans="3:3" x14ac:dyDescent="0.15">
      <c r="C262442" s="39">
        <f>IFERROR((IF(C262357&gt;0,C262379*C262243,0)+IF(C262358&gt;0,C262380*C262244,0)+IF(C262359&gt;0,C262381*C262245,0)+IF(C262360&gt;0,C262382*C262246,0)+IF(C262361&gt;0,C262383*C262247,0)+IF(C262362&gt;0,C262384*C262248,0)+IF(C262363&gt;0,C262385*C262249,0)+IF(C262364&gt;0,C262386*C262250,0)+IF(C262365&gt;0,C262387*C262251,0)+IF(C262366&gt;0,C262388*C262252,0))/SUM(C262243:C262252),0)</f>
        <v>0</v>
      </c>
    </row>
    <row r="262443" spans="3:3" x14ac:dyDescent="0.15">
      <c r="C262443" s="30" t="str">
        <f>IF(OR(C262259="",C262258=C262259),C262258,IF(C262153="Variation",C262259,IF(C262442=0,C262258,IF(C262442=1,C262259,C262258&amp;"("&amp;TEXT(1-C262442,"##0%")&amp;")."&amp;C262259&amp;"("&amp;TEXT(C262442,"##0%")&amp;")"))))</f>
        <v>Medium</v>
      </c>
    </row>
    <row r="262444" spans="3:3" x14ac:dyDescent="0.15">
      <c r="C262444" s="39">
        <f>IFERROR(IF(C262259&lt;&gt;"",IF(C262153="Variation",C262279,(1-C262442)*C262278+C262442*C262279),C262278),0)</f>
        <v>0.1</v>
      </c>
    </row>
    <row r="262445" spans="3:3" x14ac:dyDescent="0.15">
      <c r="C262445" s="39">
        <f t="shared" ref="C262445:C262451" si="114">IF(ISERROR(C262432*C262243*C262307),0,C262432*C262243*C262307)</f>
        <v>0</v>
      </c>
    </row>
    <row r="262446" spans="3:3" x14ac:dyDescent="0.15">
      <c r="C262446" s="39">
        <f t="shared" si="114"/>
        <v>23.491525423728813</v>
      </c>
    </row>
    <row r="262447" spans="3:3" x14ac:dyDescent="0.15">
      <c r="C262447" s="39">
        <f t="shared" si="114"/>
        <v>48.503999999999998</v>
      </c>
    </row>
    <row r="262448" spans="3:3" x14ac:dyDescent="0.15">
      <c r="C262448" s="39">
        <f t="shared" si="114"/>
        <v>0</v>
      </c>
    </row>
    <row r="262449" spans="3:3" x14ac:dyDescent="0.15">
      <c r="C262449" s="39">
        <f t="shared" si="114"/>
        <v>0</v>
      </c>
    </row>
    <row r="262450" spans="3:3" x14ac:dyDescent="0.15">
      <c r="C262450" s="39">
        <f t="shared" si="114"/>
        <v>24.972972972972972</v>
      </c>
    </row>
    <row r="262451" spans="3:3" x14ac:dyDescent="0.15">
      <c r="C262451" s="39">
        <f t="shared" si="114"/>
        <v>0</v>
      </c>
    </row>
    <row r="262452" spans="3:3" x14ac:dyDescent="0.15">
      <c r="C262452" s="40">
        <f>IF(ISERROR(C262439*C262250*1),0,C262439*C262250*1)</f>
        <v>37.855999999999995</v>
      </c>
    </row>
    <row r="262453" spans="3:3" x14ac:dyDescent="0.15">
      <c r="C262453" s="40">
        <f>IF(ISERROR(C262440*C262251*1),0,C262440*C262251*1)</f>
        <v>0</v>
      </c>
    </row>
    <row r="262454" spans="3:3" x14ac:dyDescent="0.15">
      <c r="C262454" s="40">
        <f>IF(ISERROR(C262441*C262252*1),0,C262441*C262252*1)</f>
        <v>6</v>
      </c>
    </row>
    <row r="262455" spans="3:3" x14ac:dyDescent="0.15">
      <c r="C262455" s="39">
        <f>SUM(C262243:C262252)*C262444</f>
        <v>14.834000000000001</v>
      </c>
    </row>
    <row r="262456" spans="3:3" x14ac:dyDescent="0.15">
      <c r="C262456" s="39">
        <f>IFERROR(SUM(C262445:C262455)/C262172,0)</f>
        <v>1.3262204856155895</v>
      </c>
    </row>
    <row r="262457" spans="3:3" x14ac:dyDescent="0.15">
      <c r="C262457" s="39">
        <f>0.34*(C262403+C262280)*C262404</f>
        <v>0.51000000000000012</v>
      </c>
    </row>
    <row r="262458" spans="3:3" x14ac:dyDescent="0.15">
      <c r="C262458" s="44">
        <f>(C262400-C262393)*C262391</f>
        <v>3326.4</v>
      </c>
    </row>
    <row r="262459" spans="3:3" x14ac:dyDescent="0.15">
      <c r="C262459" s="39">
        <f>IF(C262456&lt;=1,C262401+(1-C262456)/0.5*(1-C262401),IF(C262456&gt;=4,C262402,C262401+(C262456-1)*(C262402-C262401)/(4-1)))</f>
        <v>0.88912598381281371</v>
      </c>
    </row>
    <row r="262460" spans="3:3" x14ac:dyDescent="0.15">
      <c r="C262460" s="44">
        <f>C262456*0.024*C262458*C262459</f>
        <v>94.13795245360761</v>
      </c>
    </row>
    <row r="262461" spans="3:3" x14ac:dyDescent="0.15">
      <c r="C262461" s="44">
        <f>C262457*0.024*C262458*C262459</f>
        <v>36.200885352072518</v>
      </c>
    </row>
    <row r="262462" spans="3:3" x14ac:dyDescent="0.15">
      <c r="C262462" s="44">
        <f>C262460+C262461</f>
        <v>130.33883780568013</v>
      </c>
    </row>
    <row r="262463" spans="3:3" x14ac:dyDescent="0.15">
      <c r="C262463" s="39">
        <f>IFERROR((IF(LEN(C262321)&gt;1,IF(ISERROR(C262367),0,C262367),IF(ISERROR(C262291),0,C262291))*C262250+IF(LEN(C262322)&gt;1,IF(ISERROR(C262368),0,C262368),IF(ISERROR(C262292),0,C262292))*C262251)/(C262250+C262251),0)</f>
        <v>0.75000000000000011</v>
      </c>
    </row>
    <row r="262464" spans="3:3" x14ac:dyDescent="0.15">
      <c r="C262464" s="45">
        <f>C262253*C262394*C262407*(1-C262409)*C262410*C262463</f>
        <v>0</v>
      </c>
    </row>
    <row r="262465" spans="3:3" x14ac:dyDescent="0.15">
      <c r="C262465" s="44">
        <f>C262254*C262395*C$262408*(1-C$262409)*C$262410*C$262463</f>
        <v>0</v>
      </c>
    </row>
    <row r="262466" spans="3:3" x14ac:dyDescent="0.15">
      <c r="C262466" s="44">
        <f>C262255*C262396*C$262408*(1-C$262409)*C$262410*C$262463</f>
        <v>908.11287000000016</v>
      </c>
    </row>
    <row r="262467" spans="3:3" x14ac:dyDescent="0.15">
      <c r="C262467" s="44">
        <f>C262256*C262397*C$262408*(1-C$262409)*C$262410*C$262463</f>
        <v>0</v>
      </c>
    </row>
    <row r="262468" spans="3:3" x14ac:dyDescent="0.15">
      <c r="C262468" s="44">
        <f>C262257*C262398*C$262408*(1-C$262409)*C$262410*C$262463</f>
        <v>187.95199499999998</v>
      </c>
    </row>
    <row r="262469" spans="3:3" x14ac:dyDescent="0.15">
      <c r="C262469" s="44">
        <f>IFERROR(SUM(C262464:C262468)/C262172,0)</f>
        <v>9.3385436227315317</v>
      </c>
    </row>
    <row r="262470" spans="3:3" x14ac:dyDescent="0.15">
      <c r="C262470" s="44">
        <f>C262405*0.024*C262391</f>
        <v>15.552000000000001</v>
      </c>
    </row>
    <row r="262471" spans="3:3" x14ac:dyDescent="0.15">
      <c r="C262471" s="44">
        <f>C262411/(C262456+C262457)</f>
        <v>24.506860887631277</v>
      </c>
    </row>
    <row r="262472" spans="3:3" x14ac:dyDescent="0.15">
      <c r="C262472" s="39">
        <f>0.8+C262471/30</f>
        <v>1.6168953629210425</v>
      </c>
    </row>
    <row r="262473" spans="3:3" x14ac:dyDescent="0.15">
      <c r="C262473" s="42">
        <f>IFERROR((C262469+C262470)/C262462,0)</f>
        <v>0.19096797272230098</v>
      </c>
    </row>
    <row r="262474" spans="3:3" x14ac:dyDescent="0.15">
      <c r="C262474" s="39">
        <f>(1-C262473^C262472)/(1-C262473^(C262472+1))</f>
        <v>0.94362386271828624</v>
      </c>
    </row>
    <row r="262475" spans="3:3" x14ac:dyDescent="0.15">
      <c r="C262475" s="46">
        <f>C262462-C262474*(C262469+C262470)</f>
        <v>106.8515268872402</v>
      </c>
    </row>
    <row r="262477" spans="3:3" x14ac:dyDescent="0.15">
      <c r="C262477" s="48">
        <v>106.8515268872402</v>
      </c>
    </row>
    <row r="278529" spans="3:3" x14ac:dyDescent="0.15">
      <c r="C278529" s="24" t="s">
        <v>370</v>
      </c>
    </row>
    <row r="278530" spans="3:3" x14ac:dyDescent="0.15">
      <c r="C278530" s="25">
        <v>0</v>
      </c>
    </row>
    <row r="278531" spans="3:3" x14ac:dyDescent="0.15">
      <c r="C278531" s="25">
        <v>0</v>
      </c>
    </row>
    <row r="278532" spans="3:3" x14ac:dyDescent="0.15">
      <c r="C278532" s="26">
        <v>40428</v>
      </c>
    </row>
    <row r="278533" spans="3:3" x14ac:dyDescent="0.15">
      <c r="C278533" s="26">
        <v>0</v>
      </c>
    </row>
    <row r="278534" spans="3:3" x14ac:dyDescent="0.15">
      <c r="C278534" s="25" t="s">
        <v>152</v>
      </c>
    </row>
    <row r="278535" spans="3:3" x14ac:dyDescent="0.15">
      <c r="C278535" s="25" t="s">
        <v>15</v>
      </c>
    </row>
    <row r="278536" spans="3:3" x14ac:dyDescent="0.15">
      <c r="C278536" s="25">
        <v>1</v>
      </c>
    </row>
    <row r="278537" spans="3:3" x14ac:dyDescent="0.15">
      <c r="C278537" s="25" t="s">
        <v>208</v>
      </c>
    </row>
    <row r="278538" spans="3:3" x14ac:dyDescent="0.15">
      <c r="C278538" s="25" t="s">
        <v>371</v>
      </c>
    </row>
    <row r="278539" spans="3:3" x14ac:dyDescent="0.15">
      <c r="C278539" s="25">
        <v>0</v>
      </c>
    </row>
    <row r="278540" spans="3:3" x14ac:dyDescent="0.15">
      <c r="C278540" s="25">
        <v>0</v>
      </c>
    </row>
    <row r="278541" spans="3:3" x14ac:dyDescent="0.15">
      <c r="C278541" s="25" t="s">
        <v>372</v>
      </c>
    </row>
    <row r="278542" spans="3:3" x14ac:dyDescent="0.15">
      <c r="C278542" s="25" t="s">
        <v>360</v>
      </c>
    </row>
    <row r="278543" spans="3:3" x14ac:dyDescent="0.15">
      <c r="C278543" s="25" t="s">
        <v>373</v>
      </c>
    </row>
    <row r="278544" spans="3:3" x14ac:dyDescent="0.15">
      <c r="C278544" s="25" t="s">
        <v>105</v>
      </c>
    </row>
    <row r="278545" spans="3:3" x14ac:dyDescent="0.15">
      <c r="C278545" s="25">
        <v>1958</v>
      </c>
    </row>
    <row r="278546" spans="3:3" x14ac:dyDescent="0.15">
      <c r="C278546" s="25">
        <v>1968</v>
      </c>
    </row>
    <row r="278547" spans="3:3" x14ac:dyDescent="0.15">
      <c r="C278547" s="25" t="s">
        <v>289</v>
      </c>
    </row>
    <row r="278548" spans="3:3" x14ac:dyDescent="0.15">
      <c r="C278548" s="24">
        <v>374.2</v>
      </c>
    </row>
    <row r="278549" spans="3:3" x14ac:dyDescent="0.15">
      <c r="C278549" s="24">
        <v>119.744</v>
      </c>
    </row>
    <row r="278550" spans="3:3" x14ac:dyDescent="0.15">
      <c r="C278550" s="24">
        <v>0</v>
      </c>
    </row>
    <row r="278551" spans="3:3" x14ac:dyDescent="0.15">
      <c r="C278551" s="24">
        <v>0</v>
      </c>
    </row>
    <row r="278552" spans="3:3" x14ac:dyDescent="0.15">
      <c r="C278552" s="24">
        <v>0</v>
      </c>
    </row>
    <row r="278553" spans="3:3" x14ac:dyDescent="0.15">
      <c r="C278553" s="24">
        <v>106.7</v>
      </c>
    </row>
    <row r="278554" spans="3:3" x14ac:dyDescent="0.15">
      <c r="C278554" s="27">
        <f>IF(C278551&gt;0,C278551,IF(C278550&gt;0,0.85*C278550,IF(C278553&gt;0,1.1*C278553,IF(C278552&gt;0,1.4*C278552,0.85/3*C278548))))</f>
        <v>117.37000000000002</v>
      </c>
    </row>
    <row r="278555" spans="3:3" x14ac:dyDescent="0.15">
      <c r="C278555" s="24">
        <v>0</v>
      </c>
    </row>
    <row r="278556" spans="3:3" x14ac:dyDescent="0.15">
      <c r="C278556" s="27">
        <f>IF(C278555&gt;0,C278555,C278554)</f>
        <v>117.37000000000002</v>
      </c>
    </row>
    <row r="278557" spans="3:3" x14ac:dyDescent="0.15">
      <c r="C278557" s="24">
        <v>1</v>
      </c>
    </row>
    <row r="278558" spans="3:3" x14ac:dyDescent="0.15">
      <c r="C278558" s="24">
        <v>2</v>
      </c>
    </row>
    <row r="278559" spans="3:3" x14ac:dyDescent="0.15">
      <c r="C278559" s="28" t="s">
        <v>374</v>
      </c>
    </row>
    <row r="278560" spans="3:3" x14ac:dyDescent="0.15">
      <c r="C278560" s="28" t="s">
        <v>375</v>
      </c>
    </row>
    <row r="278561" spans="3:3" x14ac:dyDescent="0.15">
      <c r="C278561" s="28" t="s">
        <v>2</v>
      </c>
    </row>
    <row r="278562" spans="3:3" x14ac:dyDescent="0.15">
      <c r="C278562" s="28" t="s">
        <v>376</v>
      </c>
    </row>
    <row r="278563" spans="3:3" x14ac:dyDescent="0.15">
      <c r="C278563" s="24">
        <v>0</v>
      </c>
    </row>
    <row r="278564" spans="3:3" x14ac:dyDescent="0.15">
      <c r="C278564" s="24">
        <v>0</v>
      </c>
    </row>
    <row r="278565" spans="3:3" x14ac:dyDescent="0.15">
      <c r="C278565" s="24">
        <v>0</v>
      </c>
    </row>
    <row r="278566" spans="3:3" x14ac:dyDescent="0.15">
      <c r="C278566" s="24">
        <v>0</v>
      </c>
    </row>
    <row r="278567" spans="3:3" x14ac:dyDescent="0.15">
      <c r="C278567" s="24">
        <v>0</v>
      </c>
    </row>
    <row r="278568" spans="3:3" x14ac:dyDescent="0.15">
      <c r="C278568" s="24">
        <v>0</v>
      </c>
    </row>
    <row r="278569" spans="3:3" x14ac:dyDescent="0.15">
      <c r="C278569" s="28">
        <v>0</v>
      </c>
    </row>
    <row r="278570" spans="3:3" x14ac:dyDescent="0.15">
      <c r="C278570" s="28">
        <v>0</v>
      </c>
    </row>
    <row r="278571" spans="3:3" x14ac:dyDescent="0.15">
      <c r="C278571" s="24">
        <v>0</v>
      </c>
    </row>
    <row r="278572" spans="3:3" x14ac:dyDescent="0.15">
      <c r="C278572" s="24">
        <v>0</v>
      </c>
    </row>
    <row r="278573" spans="3:3" x14ac:dyDescent="0.15">
      <c r="C278573" s="24">
        <v>46.2</v>
      </c>
    </row>
    <row r="278574" spans="3:3" x14ac:dyDescent="0.15">
      <c r="C278574" s="24">
        <v>40.42</v>
      </c>
    </row>
    <row r="278575" spans="3:3" x14ac:dyDescent="0.15">
      <c r="C278575" s="24">
        <v>0</v>
      </c>
    </row>
    <row r="278576" spans="3:3" x14ac:dyDescent="0.15">
      <c r="C278576" s="24">
        <v>0</v>
      </c>
    </row>
    <row r="278577" spans="3:3" x14ac:dyDescent="0.15">
      <c r="C278577" s="24">
        <v>46.2</v>
      </c>
    </row>
    <row r="278578" spans="3:3" x14ac:dyDescent="0.15">
      <c r="C278578" s="24">
        <v>0</v>
      </c>
    </row>
    <row r="278579" spans="3:3" x14ac:dyDescent="0.15">
      <c r="C278579" s="24">
        <v>13.52</v>
      </c>
    </row>
    <row r="278580" spans="3:3" x14ac:dyDescent="0.15">
      <c r="C278580" s="24">
        <v>0</v>
      </c>
    </row>
    <row r="278581" spans="3:3" x14ac:dyDescent="0.15">
      <c r="C278581" s="24">
        <v>2</v>
      </c>
    </row>
    <row r="278582" spans="3:3" x14ac:dyDescent="0.15">
      <c r="C278582" s="24">
        <v>0</v>
      </c>
    </row>
    <row r="278583" spans="3:3" x14ac:dyDescent="0.15">
      <c r="C278583" s="24">
        <v>0</v>
      </c>
    </row>
    <row r="278584" spans="3:3" x14ac:dyDescent="0.15">
      <c r="C278584" s="24">
        <v>8.1300000000000008</v>
      </c>
    </row>
    <row r="278585" spans="3:3" x14ac:dyDescent="0.15">
      <c r="C278585" s="24">
        <v>0</v>
      </c>
    </row>
    <row r="278586" spans="3:3" x14ac:dyDescent="0.15">
      <c r="C278586" s="24">
        <v>5.39</v>
      </c>
    </row>
    <row r="278587" spans="3:3" x14ac:dyDescent="0.15">
      <c r="C278587" s="28" t="s">
        <v>295</v>
      </c>
    </row>
    <row r="278588" spans="3:3" x14ac:dyDescent="0.15">
      <c r="C278588" s="29">
        <f>IF(OR(C$278560="C",C$278560="PI",C$278560="NI"),1.6,IF(C$278560="P",0.8,IF(C$278560="-",1.2,0)))</f>
        <v>1.2</v>
      </c>
    </row>
    <row r="278589" spans="3:3" x14ac:dyDescent="0.15">
      <c r="C278589" s="29">
        <f>IF(OR(C$278560="C",C$278560="PI",C$278560="NI"),15,IF(C$278560="P",7,IF(C$278560="-",5,0)))</f>
        <v>5</v>
      </c>
    </row>
    <row r="278590" spans="3:3" x14ac:dyDescent="0.15">
      <c r="C278590" s="29">
        <f>IF(OR(C$278560="C",C$278560="PI",C$278560="NI"),0,IF(C$278560="P",0.6,IF(C$278560="-",0,1.2)))</f>
        <v>0</v>
      </c>
    </row>
    <row r="278591" spans="3:3" x14ac:dyDescent="0.15">
      <c r="C278591" s="29">
        <f>IF(OR(C$278560="C",C$278560="PI",C$278560="NI"),0,IF(C$278560="P",3,IF(C$278560="-",0,5)))</f>
        <v>0</v>
      </c>
    </row>
    <row r="278592" spans="3:3" x14ac:dyDescent="0.15">
      <c r="C278592" s="29">
        <f>IF(LEFT(C$278560,1)="C",1,IF(LEFT(C$278560,1)="P",0.5,0))</f>
        <v>0</v>
      </c>
    </row>
    <row r="278593" spans="3:3" x14ac:dyDescent="0.15">
      <c r="C278593" s="29">
        <f>IF(LEFT(C$278561,1)="C",1,IF(LEFT(C$278561,1)="P",0.5,0))</f>
        <v>0</v>
      </c>
    </row>
    <row r="278594" spans="3:3" x14ac:dyDescent="0.15">
      <c r="C278594" s="29">
        <f>0.7*C278592+C278558+C278593</f>
        <v>2</v>
      </c>
    </row>
    <row r="278595" spans="3:3" x14ac:dyDescent="0.15">
      <c r="C278595" s="27">
        <f>IFERROR(C278556/C278594,0)</f>
        <v>58.685000000000009</v>
      </c>
    </row>
    <row r="278596" spans="3:3" x14ac:dyDescent="0.15">
      <c r="C278596" s="29">
        <f>IF(RIGHT(C$278560,1)="I",1,C278592)*0.7+C278558+IF(RIGHT(C$278561,1)="I",1,C278593)</f>
        <v>2</v>
      </c>
    </row>
    <row r="278597" spans="3:3" x14ac:dyDescent="0.15">
      <c r="C278597" s="27">
        <f>IF(ISNUMBER(#REF!),#REF!/2.5,1)</f>
        <v>1</v>
      </c>
    </row>
    <row r="278598" spans="3:3" x14ac:dyDescent="0.15">
      <c r="C278598" s="27">
        <f>IF(C278570="Simple",0.9,IF(C278570="Complex",1.3,1))</f>
        <v>1</v>
      </c>
    </row>
    <row r="278599" spans="3:3" x14ac:dyDescent="0.15">
      <c r="C278599" s="27">
        <f>IF(C278569="Simple",0.9,IF(C278569="Complex",1.2,1))</f>
        <v>1</v>
      </c>
    </row>
    <row r="278600" spans="3:3" x14ac:dyDescent="0.15">
      <c r="C278600" s="27">
        <f>C278597*C278599*(0.7*C278595+IF(C278562="B_N2",5,IF(C278562="B_N1",25,50)))</f>
        <v>46.079500000000003</v>
      </c>
    </row>
    <row r="278601" spans="3:3" x14ac:dyDescent="0.15">
      <c r="C278601" s="27">
        <f>ROUND(3/0.85,1)*C278597*C278556</f>
        <v>410.79500000000007</v>
      </c>
    </row>
    <row r="278602" spans="3:3" x14ac:dyDescent="0.15">
      <c r="C278602" s="27">
        <f>C$278598*(C$278588*C$278595+C$278589)</f>
        <v>75.422000000000011</v>
      </c>
    </row>
    <row r="278603" spans="3:3" x14ac:dyDescent="0.15">
      <c r="C278603" s="27">
        <f>(C$278590*C$278595+C$278591)</f>
        <v>0</v>
      </c>
    </row>
    <row r="278604" spans="3:3" x14ac:dyDescent="0.15">
      <c r="C278604" s="27">
        <f>C278596*C278600-C278605-C278609-C278610</f>
        <v>71.03240000000001</v>
      </c>
    </row>
    <row r="278605" spans="3:3" x14ac:dyDescent="0.15">
      <c r="C278605" s="27">
        <f>0.5*IF(RIGHT(C278561,1)="I",1,C278593)*C278600</f>
        <v>0</v>
      </c>
    </row>
    <row r="278606" spans="3:3" x14ac:dyDescent="0.15">
      <c r="C278606" s="30" t="str">
        <f>IF(C$278561="P","Unh","Soil")</f>
        <v>Soil</v>
      </c>
    </row>
    <row r="278607" spans="3:3" x14ac:dyDescent="0.15">
      <c r="C278607" s="27">
        <f>1.2*C278595+5</f>
        <v>75.422000000000011</v>
      </c>
    </row>
    <row r="278608" spans="3:3" x14ac:dyDescent="0.15">
      <c r="C278608" s="30" t="str">
        <f>IF(C$278561="-","Soil","Cellar")</f>
        <v>Cellar</v>
      </c>
    </row>
    <row r="278609" spans="3:3" x14ac:dyDescent="0.15">
      <c r="C278609" s="27">
        <f>(0.18*C$278556)-C278610</f>
        <v>18.452900000000003</v>
      </c>
    </row>
    <row r="278610" spans="3:3" x14ac:dyDescent="0.15">
      <c r="C278610" s="27">
        <f>0.01*C$278556+1.5</f>
        <v>2.6737000000000002</v>
      </c>
    </row>
    <row r="278611" spans="3:3" x14ac:dyDescent="0.15">
      <c r="C278611" s="27">
        <f>SUM(C278602:C278610)</f>
        <v>243.00300000000004</v>
      </c>
    </row>
    <row r="278612" spans="3:3" x14ac:dyDescent="0.15">
      <c r="C278612" s="27">
        <f>SUM(C278572:C278581)</f>
        <v>148.34</v>
      </c>
    </row>
    <row r="278613" spans="3:3" x14ac:dyDescent="0.15">
      <c r="C278613" s="30">
        <f>IFERROR(C278612/C278611,0)</f>
        <v>0.61044513853738425</v>
      </c>
    </row>
    <row r="278614" spans="3:3" x14ac:dyDescent="0.15">
      <c r="C278614" s="31">
        <v>0.8</v>
      </c>
    </row>
    <row r="278615" spans="3:3" x14ac:dyDescent="0.15">
      <c r="C278615" s="31">
        <v>1.25</v>
      </c>
    </row>
    <row r="278616" spans="3:3" x14ac:dyDescent="0.15">
      <c r="C278616" s="32">
        <f>IF(AND(C278613&gt;=C278614,C278613&lt;=C278615),1,0)</f>
        <v>0</v>
      </c>
    </row>
    <row r="278617" spans="3:3" x14ac:dyDescent="0.15">
      <c r="C278617" s="30">
        <f>IFERROR((C278577+C278578)/(C278607),0)</f>
        <v>0.61255336639176894</v>
      </c>
    </row>
    <row r="278618" spans="3:3" x14ac:dyDescent="0.15">
      <c r="C278618" s="31">
        <v>0.9</v>
      </c>
    </row>
    <row r="278619" spans="3:3" x14ac:dyDescent="0.15">
      <c r="C278619" s="31">
        <v>1.3</v>
      </c>
    </row>
    <row r="278620" spans="3:3" x14ac:dyDescent="0.15">
      <c r="C278620" s="32">
        <f>IF(AND(C278617&gt;=C278618,C278617&lt;=C278619),1,0)</f>
        <v>0</v>
      </c>
    </row>
    <row r="278621" spans="3:3" x14ac:dyDescent="0.15">
      <c r="C278621" s="33">
        <f>IF(C278592+C278593=0,1,0)</f>
        <v>1</v>
      </c>
    </row>
    <row r="278622" spans="3:3" x14ac:dyDescent="0.15">
      <c r="C278622" s="30">
        <f>IFERROR((C278579+C278580+C278581)/(C278609+C278610),0)</f>
        <v>0.73461891643709809</v>
      </c>
    </row>
    <row r="278623" spans="3:3" x14ac:dyDescent="0.15">
      <c r="C278623" s="31">
        <v>0.67</v>
      </c>
    </row>
    <row r="278624" spans="3:3" x14ac:dyDescent="0.15">
      <c r="C278624" s="31">
        <v>1.5</v>
      </c>
    </row>
    <row r="278625" spans="3:3" x14ac:dyDescent="0.15">
      <c r="C278625" s="34">
        <f>IF(AND(C278622&gt;=C278623,C278622&lt;=C278624),1,0)</f>
        <v>1</v>
      </c>
    </row>
    <row r="278626" spans="3:3" x14ac:dyDescent="0.15">
      <c r="C278626" s="34">
        <f>C278616*IF(C278621=1,C278620,1)*C278625</f>
        <v>0</v>
      </c>
    </row>
    <row r="278627" spans="3:3" x14ac:dyDescent="0.15">
      <c r="C278627" s="27">
        <f>IF(C$278587="Estimation",C278602,C278572)</f>
        <v>0</v>
      </c>
    </row>
    <row r="278628" spans="3:3" x14ac:dyDescent="0.15">
      <c r="C278628" s="27">
        <f>IF(C$278587="Estimation",C278603,C278573)</f>
        <v>46.2</v>
      </c>
    </row>
    <row r="278629" spans="3:3" x14ac:dyDescent="0.15">
      <c r="C278629" s="27">
        <f>IF(C$278587="Estimation",C278604,C278574)</f>
        <v>40.42</v>
      </c>
    </row>
    <row r="278630" spans="3:3" x14ac:dyDescent="0.15">
      <c r="C278630" s="27">
        <f>IF(C$278587="Estimation",IF(C278606="Soil",0,C278605),C278575)</f>
        <v>0</v>
      </c>
    </row>
    <row r="278631" spans="3:3" x14ac:dyDescent="0.15">
      <c r="C278631" s="27">
        <f>IF(C$278587="Estimation",C278605-C278630,C278576)</f>
        <v>0</v>
      </c>
    </row>
    <row r="278632" spans="3:3" x14ac:dyDescent="0.15">
      <c r="C278632" s="27">
        <f>IF(C$278587="Estimation",IF(C278608="Soil",0,C278607),C278577)</f>
        <v>46.2</v>
      </c>
    </row>
    <row r="278633" spans="3:3" x14ac:dyDescent="0.15">
      <c r="C278633" s="27">
        <f>IF(C$278587="Estimation",C278607-C278632,C278578)</f>
        <v>0</v>
      </c>
    </row>
    <row r="278634" spans="3:3" x14ac:dyDescent="0.15">
      <c r="C278634" s="27">
        <f>IF(C$278587="Estimation",C278609,C278579)</f>
        <v>13.52</v>
      </c>
    </row>
    <row r="278635" spans="3:3" x14ac:dyDescent="0.15">
      <c r="C278635" s="27">
        <f>IF(C$278587="Estimation",0,C278580)</f>
        <v>0</v>
      </c>
    </row>
    <row r="278636" spans="3:3" x14ac:dyDescent="0.15">
      <c r="C278636" s="27">
        <f>IF(C$278587="Estimation",C278610,C278581)</f>
        <v>2</v>
      </c>
    </row>
    <row r="278637" spans="3:3" x14ac:dyDescent="0.15">
      <c r="C278637" s="35">
        <f>IF(C$278587="Estimation",0,C278582)</f>
        <v>0</v>
      </c>
    </row>
    <row r="278638" spans="3:3" x14ac:dyDescent="0.15">
      <c r="C278638" s="35">
        <f>IF(C$278587="Estimation",0.5*SUM(C$278634:C$278635),C278583)</f>
        <v>0</v>
      </c>
    </row>
    <row r="278639" spans="3:3" x14ac:dyDescent="0.15">
      <c r="C278639" s="35">
        <f>IF(C$278587="Estimation",0,C278584)</f>
        <v>8.1300000000000008</v>
      </c>
    </row>
    <row r="278640" spans="3:3" x14ac:dyDescent="0.15">
      <c r="C278640" s="35">
        <f>IF(C$278587="Estimation",0.5*SUM(C$278634:C$278635),C278585)</f>
        <v>0</v>
      </c>
    </row>
    <row r="278641" spans="3:3" x14ac:dyDescent="0.15">
      <c r="C278641" s="35">
        <f>IF(C$278587="Estimation",0,C278586)</f>
        <v>5.39</v>
      </c>
    </row>
    <row r="278642" spans="3:3" x14ac:dyDescent="0.15">
      <c r="C278642" s="25" t="s">
        <v>288</v>
      </c>
    </row>
    <row r="278643" spans="3:3" x14ac:dyDescent="0.15">
      <c r="C278643" s="25">
        <v>0</v>
      </c>
    </row>
    <row r="278644" spans="3:3" x14ac:dyDescent="0.15">
      <c r="C278644" s="25" t="s">
        <v>288</v>
      </c>
    </row>
    <row r="278645" spans="3:3" x14ac:dyDescent="0.15">
      <c r="C278645" s="25" t="s">
        <v>377</v>
      </c>
    </row>
    <row r="278646" spans="3:3" x14ac:dyDescent="0.15">
      <c r="C278646" s="25" t="s">
        <v>300</v>
      </c>
    </row>
    <row r="278647" spans="3:3" x14ac:dyDescent="0.15">
      <c r="C278647" s="25" t="s">
        <v>302</v>
      </c>
    </row>
    <row r="278648" spans="3:3" x14ac:dyDescent="0.15">
      <c r="C278648" s="25" t="s">
        <v>302</v>
      </c>
    </row>
    <row r="278649" spans="3:3" x14ac:dyDescent="0.15">
      <c r="C278649" s="25" t="s">
        <v>302</v>
      </c>
    </row>
    <row r="278650" spans="3:3" x14ac:dyDescent="0.15">
      <c r="C278650" s="25" t="s">
        <v>301</v>
      </c>
    </row>
    <row r="278651" spans="3:3" x14ac:dyDescent="0.15">
      <c r="C278651" s="25" t="s">
        <v>301</v>
      </c>
    </row>
    <row r="278652" spans="3:3" x14ac:dyDescent="0.15">
      <c r="C278652" s="25" t="s">
        <v>292</v>
      </c>
    </row>
    <row r="278653" spans="3:3" x14ac:dyDescent="0.15">
      <c r="C278653" s="25" t="s">
        <v>292</v>
      </c>
    </row>
    <row r="278654" spans="3:3" x14ac:dyDescent="0.15">
      <c r="C278654" s="25" t="s">
        <v>291</v>
      </c>
    </row>
    <row r="278655" spans="3:3" x14ac:dyDescent="0.15">
      <c r="C278655" s="25" t="s">
        <v>298</v>
      </c>
    </row>
    <row r="278656" spans="3:3" x14ac:dyDescent="0.15">
      <c r="C278656" s="25" t="s">
        <v>299</v>
      </c>
    </row>
    <row r="278657" spans="3:3" x14ac:dyDescent="0.15">
      <c r="C278657" s="25" t="s">
        <v>298</v>
      </c>
    </row>
    <row r="278658" spans="3:3" x14ac:dyDescent="0.15">
      <c r="C278658" s="25" t="s">
        <v>297</v>
      </c>
    </row>
    <row r="278659" spans="3:3" x14ac:dyDescent="0.15">
      <c r="C278659" s="25" t="s">
        <v>296</v>
      </c>
    </row>
    <row r="278660" spans="3:3" x14ac:dyDescent="0.15">
      <c r="C278660" s="25" t="s">
        <v>297</v>
      </c>
    </row>
    <row r="278661" spans="3:3" x14ac:dyDescent="0.15">
      <c r="C278661" s="25" t="s">
        <v>296</v>
      </c>
    </row>
    <row r="278662" spans="3:3" x14ac:dyDescent="0.15">
      <c r="C278662" s="24">
        <v>0.1</v>
      </c>
    </row>
    <row r="278663" spans="3:3" x14ac:dyDescent="0.15">
      <c r="C278663" s="24">
        <v>0</v>
      </c>
    </row>
    <row r="278664" spans="3:3" x14ac:dyDescent="0.15">
      <c r="C278664" s="24">
        <v>0.2</v>
      </c>
    </row>
    <row r="278665" spans="3:3" x14ac:dyDescent="0.15">
      <c r="C278665" s="24">
        <v>0.6</v>
      </c>
    </row>
    <row r="278666" spans="3:3" x14ac:dyDescent="0.15">
      <c r="C278666" s="24">
        <v>0.6</v>
      </c>
    </row>
    <row r="278667" spans="3:3" x14ac:dyDescent="0.15">
      <c r="C278667" s="24">
        <v>1.2</v>
      </c>
    </row>
    <row r="278668" spans="3:3" x14ac:dyDescent="0.15">
      <c r="C278668" s="24">
        <v>1.2</v>
      </c>
    </row>
    <row r="278669" spans="3:3" x14ac:dyDescent="0.15">
      <c r="C278669" s="24">
        <v>1.2</v>
      </c>
    </row>
    <row r="278670" spans="3:3" x14ac:dyDescent="0.15">
      <c r="C278670" s="24">
        <v>1.6</v>
      </c>
    </row>
    <row r="278671" spans="3:3" x14ac:dyDescent="0.15">
      <c r="C278671" s="24">
        <v>1.6</v>
      </c>
    </row>
    <row r="278672" spans="3:3" x14ac:dyDescent="0.15">
      <c r="C278672" s="24">
        <v>2.8</v>
      </c>
    </row>
    <row r="278673" spans="3:3" x14ac:dyDescent="0.15">
      <c r="C278673" s="24">
        <v>2.8</v>
      </c>
    </row>
    <row r="278674" spans="3:3" x14ac:dyDescent="0.15">
      <c r="C278674" s="24">
        <v>3</v>
      </c>
    </row>
    <row r="278675" spans="3:3" x14ac:dyDescent="0.15">
      <c r="C278675" s="24">
        <v>0.75</v>
      </c>
    </row>
    <row r="278676" spans="3:3" x14ac:dyDescent="0.15">
      <c r="C278676" s="24">
        <v>0.75</v>
      </c>
    </row>
    <row r="278677" spans="3:3" x14ac:dyDescent="0.15">
      <c r="C278677" s="24">
        <v>0.05</v>
      </c>
    </row>
    <row r="278678" spans="3:3" x14ac:dyDescent="0.15">
      <c r="C278678" s="24">
        <v>0.05</v>
      </c>
    </row>
    <row r="278679" spans="3:3" x14ac:dyDescent="0.15">
      <c r="C278679" s="24">
        <v>0</v>
      </c>
    </row>
    <row r="278680" spans="3:3" x14ac:dyDescent="0.15">
      <c r="C278680" s="24">
        <v>0</v>
      </c>
    </row>
    <row r="278681" spans="3:3" x14ac:dyDescent="0.15">
      <c r="C278681" s="24">
        <v>0</v>
      </c>
    </row>
    <row r="278682" spans="3:3" x14ac:dyDescent="0.15">
      <c r="C278682" s="24">
        <v>0.01</v>
      </c>
    </row>
    <row r="278683" spans="3:3" x14ac:dyDescent="0.15">
      <c r="C278683" s="24">
        <v>0.01</v>
      </c>
    </row>
    <row r="278684" spans="3:3" x14ac:dyDescent="0.15">
      <c r="C278684" s="24">
        <v>0</v>
      </c>
    </row>
    <row r="278685" spans="3:3" x14ac:dyDescent="0.15">
      <c r="C278685" s="24">
        <v>0.3</v>
      </c>
    </row>
    <row r="278686" spans="3:3" x14ac:dyDescent="0.15">
      <c r="C278686" s="24">
        <v>0</v>
      </c>
    </row>
    <row r="278687" spans="3:3" x14ac:dyDescent="0.15">
      <c r="C278687" s="24">
        <v>0</v>
      </c>
    </row>
    <row r="278688" spans="3:3" x14ac:dyDescent="0.15">
      <c r="C278688" s="24">
        <v>0</v>
      </c>
    </row>
    <row r="278689" spans="3:3" x14ac:dyDescent="0.15">
      <c r="C278689" s="24">
        <v>0.3</v>
      </c>
    </row>
    <row r="278690" spans="3:3" x14ac:dyDescent="0.15">
      <c r="C278690" s="24">
        <v>0</v>
      </c>
    </row>
    <row r="278691" spans="3:3" x14ac:dyDescent="0.15">
      <c r="C278691" s="24">
        <v>0</v>
      </c>
    </row>
    <row r="278692" spans="3:3" x14ac:dyDescent="0.15">
      <c r="C278692" s="24">
        <v>1</v>
      </c>
    </row>
    <row r="278693" spans="3:3" x14ac:dyDescent="0.15">
      <c r="C278693" s="24">
        <v>1</v>
      </c>
    </row>
    <row r="278694" spans="3:3" x14ac:dyDescent="0.15">
      <c r="C278694" s="24">
        <v>0</v>
      </c>
    </row>
    <row r="278695" spans="3:3" x14ac:dyDescent="0.15">
      <c r="C278695" s="24">
        <v>0</v>
      </c>
    </row>
    <row r="278696" spans="3:3" x14ac:dyDescent="0.15">
      <c r="C278696" s="24">
        <v>0.5</v>
      </c>
    </row>
    <row r="278697" spans="3:3" x14ac:dyDescent="0.15">
      <c r="C278697" s="24">
        <v>0</v>
      </c>
    </row>
    <row r="278698" spans="3:3" x14ac:dyDescent="0.15">
      <c r="C278698" s="25">
        <v>0</v>
      </c>
    </row>
    <row r="278699" spans="3:3" x14ac:dyDescent="0.15">
      <c r="C278699" s="25">
        <v>0</v>
      </c>
    </row>
    <row r="278700" spans="3:3" x14ac:dyDescent="0.15">
      <c r="C278700" s="25">
        <v>0</v>
      </c>
    </row>
    <row r="278701" spans="3:3" x14ac:dyDescent="0.15">
      <c r="C278701" s="25">
        <v>0</v>
      </c>
    </row>
    <row r="278702" spans="3:3" x14ac:dyDescent="0.15">
      <c r="C278702" s="25">
        <v>0</v>
      </c>
    </row>
    <row r="278703" spans="3:3" x14ac:dyDescent="0.15">
      <c r="C278703" s="25">
        <v>0</v>
      </c>
    </row>
    <row r="278704" spans="3:3" x14ac:dyDescent="0.15">
      <c r="C278704" s="25">
        <v>0</v>
      </c>
    </row>
    <row r="278705" spans="3:3" x14ac:dyDescent="0.15">
      <c r="C278705" s="25">
        <v>0</v>
      </c>
    </row>
    <row r="278706" spans="3:3" x14ac:dyDescent="0.15">
      <c r="C278706" s="25">
        <v>0</v>
      </c>
    </row>
    <row r="278707" spans="3:3" x14ac:dyDescent="0.15">
      <c r="C278707" s="25">
        <v>0</v>
      </c>
    </row>
    <row r="278708" spans="3:3" x14ac:dyDescent="0.15">
      <c r="C278708" s="24">
        <v>0</v>
      </c>
    </row>
    <row r="278709" spans="3:3" x14ac:dyDescent="0.15">
      <c r="C278709" s="24">
        <v>0</v>
      </c>
    </row>
    <row r="278710" spans="3:3" x14ac:dyDescent="0.15">
      <c r="C278710" s="24">
        <v>0</v>
      </c>
    </row>
    <row r="278711" spans="3:3" x14ac:dyDescent="0.15">
      <c r="C278711" s="24">
        <v>0</v>
      </c>
    </row>
    <row r="278712" spans="3:3" x14ac:dyDescent="0.15">
      <c r="C278712" s="24">
        <v>0</v>
      </c>
    </row>
    <row r="278713" spans="3:3" x14ac:dyDescent="0.15">
      <c r="C278713" s="24">
        <v>0</v>
      </c>
    </row>
    <row r="278714" spans="3:3" x14ac:dyDescent="0.15">
      <c r="C278714" s="24">
        <v>0</v>
      </c>
    </row>
    <row r="278715" spans="3:3" x14ac:dyDescent="0.15">
      <c r="C278715" s="24">
        <v>0</v>
      </c>
    </row>
    <row r="278716" spans="3:3" x14ac:dyDescent="0.15">
      <c r="C278716" s="24">
        <v>0</v>
      </c>
    </row>
    <row r="278717" spans="3:3" x14ac:dyDescent="0.15">
      <c r="C278717" s="24">
        <v>0</v>
      </c>
    </row>
    <row r="278718" spans="3:3" x14ac:dyDescent="0.15">
      <c r="C278718" s="24">
        <v>0</v>
      </c>
    </row>
    <row r="278719" spans="3:3" x14ac:dyDescent="0.15">
      <c r="C278719" s="24">
        <v>0</v>
      </c>
    </row>
    <row r="278720" spans="3:3" x14ac:dyDescent="0.15">
      <c r="C278720" s="24">
        <v>0</v>
      </c>
    </row>
    <row r="278721" spans="3:3" x14ac:dyDescent="0.15">
      <c r="C278721" s="24">
        <v>0</v>
      </c>
    </row>
    <row r="278722" spans="3:3" x14ac:dyDescent="0.15">
      <c r="C278722" s="24">
        <v>0</v>
      </c>
    </row>
    <row r="278723" spans="3:3" x14ac:dyDescent="0.15">
      <c r="C278723" s="24">
        <v>0</v>
      </c>
    </row>
    <row r="278724" spans="3:3" x14ac:dyDescent="0.15">
      <c r="C278724" s="24">
        <v>0</v>
      </c>
    </row>
    <row r="278725" spans="3:3" x14ac:dyDescent="0.15">
      <c r="C278725" s="24">
        <v>0</v>
      </c>
    </row>
    <row r="278726" spans="3:3" x14ac:dyDescent="0.15">
      <c r="C278726" s="24">
        <v>0</v>
      </c>
    </row>
    <row r="278727" spans="3:3" x14ac:dyDescent="0.15">
      <c r="C278727" s="24">
        <v>0</v>
      </c>
    </row>
    <row r="278728" spans="3:3" x14ac:dyDescent="0.15">
      <c r="C278728" s="24">
        <v>0</v>
      </c>
    </row>
    <row r="278729" spans="3:3" x14ac:dyDescent="0.15">
      <c r="C278729" s="24">
        <v>0</v>
      </c>
    </row>
    <row r="278730" spans="3:3" x14ac:dyDescent="0.15">
      <c r="C278730" s="24">
        <v>0</v>
      </c>
    </row>
    <row r="278731" spans="3:3" x14ac:dyDescent="0.15">
      <c r="C278731" s="24">
        <v>0</v>
      </c>
    </row>
    <row r="278732" spans="3:3" x14ac:dyDescent="0.15">
      <c r="C278732" s="24">
        <v>0</v>
      </c>
    </row>
    <row r="278733" spans="3:3" x14ac:dyDescent="0.15">
      <c r="C278733" s="24">
        <v>0</v>
      </c>
    </row>
    <row r="278734" spans="3:3" x14ac:dyDescent="0.15">
      <c r="C278734" s="36">
        <f t="shared" ref="C278734:C278740" si="115">IF(C278727&lt;&gt;0,C278727,C278720)</f>
        <v>0</v>
      </c>
    </row>
    <row r="278735" spans="3:3" x14ac:dyDescent="0.15">
      <c r="C278735" s="36">
        <f t="shared" si="115"/>
        <v>0</v>
      </c>
    </row>
    <row r="278736" spans="3:3" x14ac:dyDescent="0.15">
      <c r="C278736" s="36">
        <f t="shared" si="115"/>
        <v>0</v>
      </c>
    </row>
    <row r="278737" spans="3:3" x14ac:dyDescent="0.15">
      <c r="C278737" s="36">
        <f t="shared" si="115"/>
        <v>0</v>
      </c>
    </row>
    <row r="278738" spans="3:3" x14ac:dyDescent="0.15">
      <c r="C278738" s="36">
        <f t="shared" si="115"/>
        <v>0</v>
      </c>
    </row>
    <row r="278739" spans="3:3" x14ac:dyDescent="0.15">
      <c r="C278739" s="36">
        <f t="shared" si="115"/>
        <v>0</v>
      </c>
    </row>
    <row r="278740" spans="3:3" x14ac:dyDescent="0.15">
      <c r="C278740" s="36">
        <f t="shared" si="115"/>
        <v>0</v>
      </c>
    </row>
    <row r="278741" spans="3:3" x14ac:dyDescent="0.15">
      <c r="C278741" s="36">
        <f t="shared" ref="C278741:C278747" si="116">IFERROR(IF(C278720&lt;&gt;0,C278734/C278720,1)*C278708,0)</f>
        <v>0</v>
      </c>
    </row>
    <row r="278742" spans="3:3" x14ac:dyDescent="0.15">
      <c r="C278742" s="36">
        <f t="shared" si="116"/>
        <v>0</v>
      </c>
    </row>
    <row r="278743" spans="3:3" x14ac:dyDescent="0.15">
      <c r="C278743" s="36">
        <f t="shared" si="116"/>
        <v>0</v>
      </c>
    </row>
    <row r="278744" spans="3:3" x14ac:dyDescent="0.15">
      <c r="C278744" s="36">
        <f t="shared" si="116"/>
        <v>0</v>
      </c>
    </row>
    <row r="278745" spans="3:3" x14ac:dyDescent="0.15">
      <c r="C278745" s="36">
        <f t="shared" si="116"/>
        <v>0</v>
      </c>
    </row>
    <row r="278746" spans="3:3" x14ac:dyDescent="0.15">
      <c r="C278746" s="36">
        <f t="shared" si="116"/>
        <v>0</v>
      </c>
    </row>
    <row r="278747" spans="3:3" x14ac:dyDescent="0.15">
      <c r="C278747" s="36">
        <f t="shared" si="116"/>
        <v>0</v>
      </c>
    </row>
    <row r="278748" spans="3:3" x14ac:dyDescent="0.15">
      <c r="C278748" s="37">
        <f>C278715</f>
        <v>0</v>
      </c>
    </row>
    <row r="278749" spans="3:3" x14ac:dyDescent="0.15">
      <c r="C278749" s="37">
        <f>C278716</f>
        <v>0</v>
      </c>
    </row>
    <row r="278750" spans="3:3" x14ac:dyDescent="0.15">
      <c r="C278750" s="37">
        <f>C278717</f>
        <v>0</v>
      </c>
    </row>
    <row r="278751" spans="3:3" x14ac:dyDescent="0.15">
      <c r="C278751" s="37">
        <f>C278718</f>
        <v>0</v>
      </c>
    </row>
    <row r="278752" spans="3:3" x14ac:dyDescent="0.15">
      <c r="C278752" s="37">
        <f>C278719</f>
        <v>0</v>
      </c>
    </row>
    <row r="278753" spans="3:3" x14ac:dyDescent="0.15">
      <c r="C278753" s="28">
        <v>0</v>
      </c>
    </row>
    <row r="278754" spans="3:3" x14ac:dyDescent="0.15">
      <c r="C278754" s="28">
        <v>0</v>
      </c>
    </row>
    <row r="278755" spans="3:3" x14ac:dyDescent="0.15">
      <c r="C278755" s="28">
        <v>0</v>
      </c>
    </row>
    <row r="278756" spans="3:3" x14ac:dyDescent="0.15">
      <c r="C278756" s="28">
        <v>0</v>
      </c>
    </row>
    <row r="278757" spans="3:3" x14ac:dyDescent="0.15">
      <c r="C278757" s="28">
        <v>0</v>
      </c>
    </row>
    <row r="278758" spans="3:3" x14ac:dyDescent="0.15">
      <c r="C278758" s="28">
        <v>0</v>
      </c>
    </row>
    <row r="278759" spans="3:3" x14ac:dyDescent="0.15">
      <c r="C278759" s="28">
        <v>0</v>
      </c>
    </row>
    <row r="278760" spans="3:3" x14ac:dyDescent="0.15">
      <c r="C278760" s="28">
        <v>0</v>
      </c>
    </row>
    <row r="278761" spans="3:3" x14ac:dyDescent="0.15">
      <c r="C278761" s="28">
        <v>0</v>
      </c>
    </row>
    <row r="278762" spans="3:3" x14ac:dyDescent="0.15">
      <c r="C278762" s="28">
        <v>0</v>
      </c>
    </row>
    <row r="278763" spans="3:3" x14ac:dyDescent="0.15">
      <c r="C278763" s="38">
        <v>1</v>
      </c>
    </row>
    <row r="278764" spans="3:3" x14ac:dyDescent="0.15">
      <c r="C278764" s="38">
        <v>1</v>
      </c>
    </row>
    <row r="278765" spans="3:3" x14ac:dyDescent="0.15">
      <c r="C278765" s="38">
        <v>1</v>
      </c>
    </row>
    <row r="278766" spans="3:3" x14ac:dyDescent="0.15">
      <c r="C278766" s="38">
        <v>1</v>
      </c>
    </row>
    <row r="278767" spans="3:3" x14ac:dyDescent="0.15">
      <c r="C278767" s="38">
        <v>1</v>
      </c>
    </row>
    <row r="278768" spans="3:3" x14ac:dyDescent="0.15">
      <c r="C278768" s="38">
        <v>1</v>
      </c>
    </row>
    <row r="278769" spans="3:3" x14ac:dyDescent="0.15">
      <c r="C278769" s="38">
        <v>1</v>
      </c>
    </row>
    <row r="278770" spans="3:3" x14ac:dyDescent="0.15">
      <c r="C278770" s="38">
        <v>1</v>
      </c>
    </row>
    <row r="278771" spans="3:3" x14ac:dyDescent="0.15">
      <c r="C278771" s="38">
        <v>1</v>
      </c>
    </row>
    <row r="278772" spans="3:3" x14ac:dyDescent="0.15">
      <c r="C278772" s="38">
        <v>1</v>
      </c>
    </row>
    <row r="278773" spans="3:3" x14ac:dyDescent="0.15">
      <c r="C278773" s="25" t="s">
        <v>104</v>
      </c>
    </row>
    <row r="278774" spans="3:3" x14ac:dyDescent="0.15">
      <c r="C278774" s="25" t="s">
        <v>294</v>
      </c>
    </row>
    <row r="278775" spans="3:3" x14ac:dyDescent="0.15">
      <c r="C278775" s="24">
        <v>216</v>
      </c>
    </row>
    <row r="278776" spans="3:3" x14ac:dyDescent="0.15">
      <c r="C278776" s="24">
        <v>12</v>
      </c>
    </row>
    <row r="278777" spans="3:3" x14ac:dyDescent="0.15">
      <c r="C278777" s="24">
        <v>4.5999999999999996</v>
      </c>
    </row>
    <row r="278778" spans="3:3" x14ac:dyDescent="0.15">
      <c r="C278778" s="24">
        <v>368</v>
      </c>
    </row>
    <row r="278779" spans="3:3" x14ac:dyDescent="0.15">
      <c r="C278779" s="24">
        <v>260</v>
      </c>
    </row>
    <row r="278780" spans="3:3" x14ac:dyDescent="0.15">
      <c r="C278780" s="24">
        <v>394</v>
      </c>
    </row>
    <row r="278781" spans="3:3" x14ac:dyDescent="0.15">
      <c r="C278781" s="24">
        <v>222</v>
      </c>
    </row>
    <row r="278782" spans="3:3" x14ac:dyDescent="0.15">
      <c r="C278782" s="24">
        <v>123</v>
      </c>
    </row>
    <row r="278783" spans="3:3" x14ac:dyDescent="0.15">
      <c r="C278783" s="25" t="s">
        <v>153</v>
      </c>
    </row>
    <row r="278784" spans="3:3" x14ac:dyDescent="0.15">
      <c r="C278784" s="24">
        <v>20</v>
      </c>
    </row>
    <row r="278785" spans="3:3" x14ac:dyDescent="0.15">
      <c r="C278785" s="24">
        <v>0.9</v>
      </c>
    </row>
    <row r="278786" spans="3:3" x14ac:dyDescent="0.15">
      <c r="C278786" s="24">
        <v>0.8</v>
      </c>
    </row>
    <row r="278787" spans="3:3" x14ac:dyDescent="0.15">
      <c r="C278787" s="24">
        <v>0.4</v>
      </c>
    </row>
    <row r="278788" spans="3:3" x14ac:dyDescent="0.15">
      <c r="C278788" s="24">
        <v>2.5</v>
      </c>
    </row>
    <row r="278789" spans="3:3" x14ac:dyDescent="0.15">
      <c r="C278789" s="24">
        <v>3</v>
      </c>
    </row>
    <row r="278790" spans="3:3" x14ac:dyDescent="0.15">
      <c r="C278790" s="24">
        <v>10</v>
      </c>
    </row>
    <row r="278791" spans="3:3" x14ac:dyDescent="0.15">
      <c r="C278791" s="31">
        <v>0.8</v>
      </c>
    </row>
    <row r="278792" spans="3:3" x14ac:dyDescent="0.15">
      <c r="C278792" s="31">
        <v>0.6</v>
      </c>
    </row>
    <row r="278793" spans="3:3" x14ac:dyDescent="0.15">
      <c r="C278793" s="31">
        <v>0.3</v>
      </c>
    </row>
    <row r="278794" spans="3:3" x14ac:dyDescent="0.15">
      <c r="C278794" s="31">
        <v>0.9</v>
      </c>
    </row>
    <row r="278795" spans="3:3" x14ac:dyDescent="0.15">
      <c r="C278795" s="24">
        <v>45</v>
      </c>
    </row>
    <row r="278796" spans="3:3" x14ac:dyDescent="0.15">
      <c r="C278796" s="39">
        <f t="shared" ref="C278796:C278802" si="117">IFERROR(IF(ISNUMBER(C278684),C278684,0)+IF(ISNUMBER(C278665),1/C278665-IF(AND(C278753="ReplaceInsulation",NOT(ISERROR(C278741))),C278677/0.04,0),0),0)</f>
        <v>1.6666666666666667</v>
      </c>
    </row>
    <row r="278797" spans="3:3" x14ac:dyDescent="0.15">
      <c r="C278797" s="39">
        <f t="shared" si="117"/>
        <v>1.9666666666666668</v>
      </c>
    </row>
    <row r="278798" spans="3:3" x14ac:dyDescent="0.15">
      <c r="C278798" s="39">
        <f t="shared" si="117"/>
        <v>0.83333333333333337</v>
      </c>
    </row>
    <row r="278799" spans="3:3" x14ac:dyDescent="0.15">
      <c r="C278799" s="39">
        <f t="shared" si="117"/>
        <v>0.83333333333333337</v>
      </c>
    </row>
    <row r="278800" spans="3:3" x14ac:dyDescent="0.15">
      <c r="C278800" s="39">
        <f t="shared" si="117"/>
        <v>0.83333333333333337</v>
      </c>
    </row>
    <row r="278801" spans="3:3" x14ac:dyDescent="0.15">
      <c r="C278801" s="39">
        <f t="shared" si="117"/>
        <v>0.92500000000000004</v>
      </c>
    </row>
    <row r="278802" spans="3:3" x14ac:dyDescent="0.15">
      <c r="C278802" s="39">
        <f t="shared" si="117"/>
        <v>0.625</v>
      </c>
    </row>
    <row r="278803" spans="3:3" x14ac:dyDescent="0.15">
      <c r="C278803" s="40">
        <f>IFERROR(IF(ISNUMBER(C278672),1/C278672,0),0)</f>
        <v>0.35714285714285715</v>
      </c>
    </row>
    <row r="278804" spans="3:3" x14ac:dyDescent="0.15">
      <c r="C278804" s="40">
        <f>IFERROR(IF(ISNUMBER(C278673),1/C278673,0),0)</f>
        <v>0.35714285714285715</v>
      </c>
    </row>
    <row r="278805" spans="3:3" x14ac:dyDescent="0.15">
      <c r="C278805" s="40">
        <f>IFERROR(IF(ISNUMBER(C278674),1/C278674,0),0)</f>
        <v>0.33333333333333331</v>
      </c>
    </row>
    <row r="278806" spans="3:3" x14ac:dyDescent="0.15">
      <c r="C278806" s="39">
        <f t="shared" ref="C278806:C278812" si="118">IFERROR(1/(IF(C278753="Replace",IF(ISNUMBER(C278684),C278684,0),C278796)+IF(ISNUMBER(C278741),C278741,0)),0)</f>
        <v>0.6</v>
      </c>
    </row>
    <row r="278807" spans="3:3" x14ac:dyDescent="0.15">
      <c r="C278807" s="39">
        <f t="shared" si="118"/>
        <v>0.50847457627118642</v>
      </c>
    </row>
    <row r="278808" spans="3:3" x14ac:dyDescent="0.15">
      <c r="C278808" s="39">
        <f t="shared" si="118"/>
        <v>1.2</v>
      </c>
    </row>
    <row r="278809" spans="3:3" x14ac:dyDescent="0.15">
      <c r="C278809" s="39">
        <f t="shared" si="118"/>
        <v>1.2</v>
      </c>
    </row>
    <row r="278810" spans="3:3" x14ac:dyDescent="0.15">
      <c r="C278810" s="39">
        <f t="shared" si="118"/>
        <v>1.2</v>
      </c>
    </row>
    <row r="278811" spans="3:3" x14ac:dyDescent="0.15">
      <c r="C278811" s="39">
        <f t="shared" si="118"/>
        <v>1.0810810810810809</v>
      </c>
    </row>
    <row r="278812" spans="3:3" x14ac:dyDescent="0.15">
      <c r="C278812" s="39">
        <f t="shared" si="118"/>
        <v>1.6</v>
      </c>
    </row>
    <row r="278813" spans="3:3" x14ac:dyDescent="0.15">
      <c r="C278813" s="41">
        <f>IFERROR(1/(IF(C278760="Replace",0,C278803)+IF(ISNUMBER(C278748),C278748,0)),0)</f>
        <v>2.8</v>
      </c>
    </row>
    <row r="278814" spans="3:3" x14ac:dyDescent="0.15">
      <c r="C278814" s="41">
        <f>IFERROR(1/(IF(C278761="Replace",0,C278804)+IF(ISNUMBER(C278749),C278749,0)),0)</f>
        <v>2.8</v>
      </c>
    </row>
    <row r="278815" spans="3:3" x14ac:dyDescent="0.15">
      <c r="C278815" s="41">
        <f>IFERROR(1/(IF(C278762="Replace",0,C278805)+IF(ISNUMBER(C278750),C278750,0)),0)</f>
        <v>3</v>
      </c>
    </row>
    <row r="278816" spans="3:3" x14ac:dyDescent="0.15">
      <c r="C278816" s="42">
        <f t="shared" ref="C278816:C278822" si="119">IF(C278665&gt;0,(1-C278763)*1/(1/C278665+C278684),0)+C278763*C278806</f>
        <v>0.6</v>
      </c>
    </row>
    <row r="278817" spans="3:3" x14ac:dyDescent="0.15">
      <c r="C278817" s="42">
        <f t="shared" si="119"/>
        <v>0.50847457627118642</v>
      </c>
    </row>
    <row r="278818" spans="3:3" x14ac:dyDescent="0.15">
      <c r="C278818" s="42">
        <f t="shared" si="119"/>
        <v>1.2</v>
      </c>
    </row>
    <row r="278819" spans="3:3" x14ac:dyDescent="0.15">
      <c r="C278819" s="42">
        <f t="shared" si="119"/>
        <v>1.2</v>
      </c>
    </row>
    <row r="278820" spans="3:3" x14ac:dyDescent="0.15">
      <c r="C278820" s="42">
        <f t="shared" si="119"/>
        <v>1.2</v>
      </c>
    </row>
    <row r="278821" spans="3:3" x14ac:dyDescent="0.15">
      <c r="C278821" s="42">
        <f t="shared" si="119"/>
        <v>1.0810810810810809</v>
      </c>
    </row>
    <row r="278822" spans="3:3" x14ac:dyDescent="0.15">
      <c r="C278822" s="42">
        <f t="shared" si="119"/>
        <v>1.6</v>
      </c>
    </row>
    <row r="278823" spans="3:3" x14ac:dyDescent="0.15">
      <c r="C278823" s="43">
        <f>(1-C278770)*C278672+C278770*C278813</f>
        <v>2.8</v>
      </c>
    </row>
    <row r="278824" spans="3:3" x14ac:dyDescent="0.15">
      <c r="C278824" s="43">
        <f>(1-C278771)*C278673+C278771*C278814</f>
        <v>2.8</v>
      </c>
    </row>
    <row r="278825" spans="3:3" x14ac:dyDescent="0.15">
      <c r="C278825" s="43">
        <f>(1-C278772)*C278674+C278772*C278815</f>
        <v>3</v>
      </c>
    </row>
    <row r="278826" spans="3:3" x14ac:dyDescent="0.15">
      <c r="C278826" s="39">
        <f>IFERROR((IF(C278741&gt;0,C278763*C278627,0)+IF(C278742&gt;0,C278764*C278628,0)+IF(C278743&gt;0,C278765*C278629,0)+IF(C278744&gt;0,C278766*C278630,0)+IF(C278745&gt;0,C278767*C278631,0)+IF(C278746&gt;0,C278768*C278632,0)+IF(C278747&gt;0,C278769*C278633,0)+IF(C278748&gt;0,C278770*C278634,0)+IF(C278749&gt;0,C278771*C278635,0)+IF(C278750&gt;0,C278772*C278636,0))/SUM(C278627:C278636),0)</f>
        <v>0</v>
      </c>
    </row>
    <row r="278827" spans="3:3" x14ac:dyDescent="0.15">
      <c r="C278827" s="30" t="str">
        <f>IF(OR(C278643="",C278642=C278643),C278642,IF(C278537="Variation",C278643,IF(C278826=0,C278642,IF(C278826=1,C278643,C278642&amp;"("&amp;TEXT(1-C278826,"##0%")&amp;")."&amp;C278643&amp;"("&amp;TEXT(C278826,"##0%")&amp;")"))))</f>
        <v>Medium</v>
      </c>
    </row>
    <row r="278828" spans="3:3" x14ac:dyDescent="0.15">
      <c r="C278828" s="39">
        <f>IFERROR(IF(C278643&lt;&gt;"",IF(C278537="Variation",C278663,(1-C278826)*C278662+C278826*C278663),C278662),0)</f>
        <v>0.1</v>
      </c>
    </row>
    <row r="278829" spans="3:3" x14ac:dyDescent="0.15">
      <c r="C278829" s="39">
        <f t="shared" ref="C278829:C278835" si="120">IF(ISERROR(C278816*C278627*C278691),0,C278816*C278627*C278691)</f>
        <v>0</v>
      </c>
    </row>
    <row r="278830" spans="3:3" x14ac:dyDescent="0.15">
      <c r="C278830" s="39">
        <f t="shared" si="120"/>
        <v>23.491525423728813</v>
      </c>
    </row>
    <row r="278831" spans="3:3" x14ac:dyDescent="0.15">
      <c r="C278831" s="39">
        <f t="shared" si="120"/>
        <v>48.503999999999998</v>
      </c>
    </row>
    <row r="278832" spans="3:3" x14ac:dyDescent="0.15">
      <c r="C278832" s="39">
        <f t="shared" si="120"/>
        <v>0</v>
      </c>
    </row>
    <row r="278833" spans="3:3" x14ac:dyDescent="0.15">
      <c r="C278833" s="39">
        <f t="shared" si="120"/>
        <v>0</v>
      </c>
    </row>
    <row r="278834" spans="3:3" x14ac:dyDescent="0.15">
      <c r="C278834" s="39">
        <f t="shared" si="120"/>
        <v>24.972972972972972</v>
      </c>
    </row>
    <row r="278835" spans="3:3" x14ac:dyDescent="0.15">
      <c r="C278835" s="39">
        <f t="shared" si="120"/>
        <v>0</v>
      </c>
    </row>
    <row r="278836" spans="3:3" x14ac:dyDescent="0.15">
      <c r="C278836" s="40">
        <f>IF(ISERROR(C278823*C278634*1),0,C278823*C278634*1)</f>
        <v>37.855999999999995</v>
      </c>
    </row>
    <row r="278837" spans="3:3" x14ac:dyDescent="0.15">
      <c r="C278837" s="40">
        <f>IF(ISERROR(C278824*C278635*1),0,C278824*C278635*1)</f>
        <v>0</v>
      </c>
    </row>
    <row r="278838" spans="3:3" x14ac:dyDescent="0.15">
      <c r="C278838" s="40">
        <f>IF(ISERROR(C278825*C278636*1),0,C278825*C278636*1)</f>
        <v>6</v>
      </c>
    </row>
    <row r="278839" spans="3:3" x14ac:dyDescent="0.15">
      <c r="C278839" s="39">
        <f>SUM(C278627:C278636)*C278828</f>
        <v>14.834000000000001</v>
      </c>
    </row>
    <row r="278840" spans="3:3" x14ac:dyDescent="0.15">
      <c r="C278840" s="39">
        <f>IFERROR(SUM(C278829:C278839)/C278556,0)</f>
        <v>1.3262204856155895</v>
      </c>
    </row>
    <row r="278841" spans="3:3" x14ac:dyDescent="0.15">
      <c r="C278841" s="39">
        <f>0.34*(C278787+C278664)*C278788</f>
        <v>0.51000000000000012</v>
      </c>
    </row>
    <row r="278842" spans="3:3" x14ac:dyDescent="0.15">
      <c r="C278842" s="44">
        <f>(C278784-C278777)*C278775</f>
        <v>3326.4</v>
      </c>
    </row>
    <row r="278843" spans="3:3" x14ac:dyDescent="0.15">
      <c r="C278843" s="39">
        <f>IF(C278840&lt;=1,C278785+(1-C278840)/0.5*(1-C278785),IF(C278840&gt;=4,C278786,C278785+(C278840-1)*(C278786-C278785)/(4-1)))</f>
        <v>0.88912598381281371</v>
      </c>
    </row>
    <row r="278844" spans="3:3" x14ac:dyDescent="0.15">
      <c r="C278844" s="44">
        <f>C278840*0.024*C278842*C278843</f>
        <v>94.13795245360761</v>
      </c>
    </row>
    <row r="278845" spans="3:3" x14ac:dyDescent="0.15">
      <c r="C278845" s="44">
        <f>C278841*0.024*C278842*C278843</f>
        <v>36.200885352072518</v>
      </c>
    </row>
    <row r="278846" spans="3:3" x14ac:dyDescent="0.15">
      <c r="C278846" s="44">
        <f>C278844+C278845</f>
        <v>130.33883780568013</v>
      </c>
    </row>
    <row r="278847" spans="3:3" x14ac:dyDescent="0.15">
      <c r="C278847" s="39">
        <f>IFERROR((IF(LEN(C278705)&gt;1,IF(ISERROR(C278751),0,C278751),IF(ISERROR(C278675),0,C278675))*C278634+IF(LEN(C278706)&gt;1,IF(ISERROR(C278752),0,C278752),IF(ISERROR(C278676),0,C278676))*C278635)/(C278634+C278635),0)</f>
        <v>0.75000000000000011</v>
      </c>
    </row>
    <row r="278848" spans="3:3" x14ac:dyDescent="0.15">
      <c r="C278848" s="45">
        <f>C278637*C278778*C278791*(1-C278793)*C278794*C278847</f>
        <v>0</v>
      </c>
    </row>
    <row r="278849" spans="3:3" x14ac:dyDescent="0.15">
      <c r="C278849" s="44">
        <f>C278638*C278779*C$278792*(1-C$278793)*C$278794*C$278847</f>
        <v>0</v>
      </c>
    </row>
    <row r="278850" spans="3:3" x14ac:dyDescent="0.15">
      <c r="C278850" s="44">
        <f>C278639*C278780*C$278792*(1-C$278793)*C$278794*C$278847</f>
        <v>908.11287000000016</v>
      </c>
    </row>
    <row r="278851" spans="3:3" x14ac:dyDescent="0.15">
      <c r="C278851" s="44">
        <f>C278640*C278781*C$278792*(1-C$278793)*C$278794*C$278847</f>
        <v>0</v>
      </c>
    </row>
    <row r="278852" spans="3:3" x14ac:dyDescent="0.15">
      <c r="C278852" s="44">
        <f>C278641*C278782*C$278792*(1-C$278793)*C$278794*C$278847</f>
        <v>187.95199499999998</v>
      </c>
    </row>
    <row r="278853" spans="3:3" x14ac:dyDescent="0.15">
      <c r="C278853" s="44">
        <f>IFERROR(SUM(C278848:C278852)/C278556,0)</f>
        <v>9.3385436227315317</v>
      </c>
    </row>
    <row r="278854" spans="3:3" x14ac:dyDescent="0.15">
      <c r="C278854" s="44">
        <f>C278789*0.024*C278775</f>
        <v>15.552000000000001</v>
      </c>
    </row>
    <row r="278855" spans="3:3" x14ac:dyDescent="0.15">
      <c r="C278855" s="44">
        <f>C278795/(C278840+C278841)</f>
        <v>24.506860887631277</v>
      </c>
    </row>
    <row r="278856" spans="3:3" x14ac:dyDescent="0.15">
      <c r="C278856" s="39">
        <f>0.8+C278855/30</f>
        <v>1.6168953629210425</v>
      </c>
    </row>
    <row r="278857" spans="3:3" x14ac:dyDescent="0.15">
      <c r="C278857" s="42">
        <f>IFERROR((C278853+C278854)/C278846,0)</f>
        <v>0.19096797272230098</v>
      </c>
    </row>
    <row r="278858" spans="3:3" x14ac:dyDescent="0.15">
      <c r="C278858" s="39">
        <f>(1-C278857^C278856)/(1-C278857^(C278856+1))</f>
        <v>0.94362386271828624</v>
      </c>
    </row>
    <row r="278859" spans="3:3" x14ac:dyDescent="0.15">
      <c r="C278859" s="46">
        <f>C278846-C278858*(C278853+C278854)</f>
        <v>106.8515268872402</v>
      </c>
    </row>
    <row r="278861" spans="3:3" x14ac:dyDescent="0.15">
      <c r="C278861" s="48">
        <v>106.8515268872402</v>
      </c>
    </row>
    <row r="294913" spans="3:3" x14ac:dyDescent="0.15">
      <c r="C294913" s="24" t="s">
        <v>370</v>
      </c>
    </row>
    <row r="294914" spans="3:3" x14ac:dyDescent="0.15">
      <c r="C294914" s="25">
        <v>0</v>
      </c>
    </row>
    <row r="294915" spans="3:3" x14ac:dyDescent="0.15">
      <c r="C294915" s="25">
        <v>0</v>
      </c>
    </row>
    <row r="294916" spans="3:3" x14ac:dyDescent="0.15">
      <c r="C294916" s="26">
        <v>40428</v>
      </c>
    </row>
    <row r="294917" spans="3:3" x14ac:dyDescent="0.15">
      <c r="C294917" s="26">
        <v>0</v>
      </c>
    </row>
    <row r="294918" spans="3:3" x14ac:dyDescent="0.15">
      <c r="C294918" s="25" t="s">
        <v>152</v>
      </c>
    </row>
    <row r="294919" spans="3:3" x14ac:dyDescent="0.15">
      <c r="C294919" s="25" t="s">
        <v>15</v>
      </c>
    </row>
    <row r="294920" spans="3:3" x14ac:dyDescent="0.15">
      <c r="C294920" s="25">
        <v>1</v>
      </c>
    </row>
    <row r="294921" spans="3:3" x14ac:dyDescent="0.15">
      <c r="C294921" s="25" t="s">
        <v>208</v>
      </c>
    </row>
    <row r="294922" spans="3:3" x14ac:dyDescent="0.15">
      <c r="C294922" s="25" t="s">
        <v>371</v>
      </c>
    </row>
    <row r="294923" spans="3:3" x14ac:dyDescent="0.15">
      <c r="C294923" s="25">
        <v>0</v>
      </c>
    </row>
    <row r="294924" spans="3:3" x14ac:dyDescent="0.15">
      <c r="C294924" s="25">
        <v>0</v>
      </c>
    </row>
    <row r="294925" spans="3:3" x14ac:dyDescent="0.15">
      <c r="C294925" s="25" t="s">
        <v>372</v>
      </c>
    </row>
    <row r="294926" spans="3:3" x14ac:dyDescent="0.15">
      <c r="C294926" s="25" t="s">
        <v>360</v>
      </c>
    </row>
    <row r="294927" spans="3:3" x14ac:dyDescent="0.15">
      <c r="C294927" s="25" t="s">
        <v>373</v>
      </c>
    </row>
    <row r="294928" spans="3:3" x14ac:dyDescent="0.15">
      <c r="C294928" s="25" t="s">
        <v>105</v>
      </c>
    </row>
    <row r="294929" spans="3:3" x14ac:dyDescent="0.15">
      <c r="C294929" s="25">
        <v>1958</v>
      </c>
    </row>
    <row r="294930" spans="3:3" x14ac:dyDescent="0.15">
      <c r="C294930" s="25">
        <v>1968</v>
      </c>
    </row>
    <row r="294931" spans="3:3" x14ac:dyDescent="0.15">
      <c r="C294931" s="25" t="s">
        <v>289</v>
      </c>
    </row>
    <row r="294932" spans="3:3" x14ac:dyDescent="0.15">
      <c r="C294932" s="24">
        <v>374.2</v>
      </c>
    </row>
    <row r="294933" spans="3:3" x14ac:dyDescent="0.15">
      <c r="C294933" s="24">
        <v>119.744</v>
      </c>
    </row>
    <row r="294934" spans="3:3" x14ac:dyDescent="0.15">
      <c r="C294934" s="24">
        <v>0</v>
      </c>
    </row>
    <row r="294935" spans="3:3" x14ac:dyDescent="0.15">
      <c r="C294935" s="24">
        <v>0</v>
      </c>
    </row>
    <row r="294936" spans="3:3" x14ac:dyDescent="0.15">
      <c r="C294936" s="24">
        <v>0</v>
      </c>
    </row>
    <row r="294937" spans="3:3" x14ac:dyDescent="0.15">
      <c r="C294937" s="24">
        <v>106.7</v>
      </c>
    </row>
    <row r="294938" spans="3:3" x14ac:dyDescent="0.15">
      <c r="C294938" s="27">
        <f>IF(C294935&gt;0,C294935,IF(C294934&gt;0,0.85*C294934,IF(C294937&gt;0,1.1*C294937,IF(C294936&gt;0,1.4*C294936,0.85/3*C294932))))</f>
        <v>117.37000000000002</v>
      </c>
    </row>
    <row r="294939" spans="3:3" x14ac:dyDescent="0.15">
      <c r="C294939" s="24">
        <v>0</v>
      </c>
    </row>
    <row r="294940" spans="3:3" x14ac:dyDescent="0.15">
      <c r="C294940" s="27">
        <f>IF(C294939&gt;0,C294939,C294938)</f>
        <v>117.37000000000002</v>
      </c>
    </row>
    <row r="294941" spans="3:3" x14ac:dyDescent="0.15">
      <c r="C294941" s="24">
        <v>1</v>
      </c>
    </row>
    <row r="294942" spans="3:3" x14ac:dyDescent="0.15">
      <c r="C294942" s="24">
        <v>2</v>
      </c>
    </row>
    <row r="294943" spans="3:3" x14ac:dyDescent="0.15">
      <c r="C294943" s="28" t="s">
        <v>374</v>
      </c>
    </row>
    <row r="294944" spans="3:3" x14ac:dyDescent="0.15">
      <c r="C294944" s="28" t="s">
        <v>375</v>
      </c>
    </row>
    <row r="294945" spans="3:3" x14ac:dyDescent="0.15">
      <c r="C294945" s="28" t="s">
        <v>2</v>
      </c>
    </row>
    <row r="294946" spans="3:3" x14ac:dyDescent="0.15">
      <c r="C294946" s="28" t="s">
        <v>376</v>
      </c>
    </row>
    <row r="294947" spans="3:3" x14ac:dyDescent="0.15">
      <c r="C294947" s="24">
        <v>0</v>
      </c>
    </row>
    <row r="294948" spans="3:3" x14ac:dyDescent="0.15">
      <c r="C294948" s="24">
        <v>0</v>
      </c>
    </row>
    <row r="294949" spans="3:3" x14ac:dyDescent="0.15">
      <c r="C294949" s="24">
        <v>0</v>
      </c>
    </row>
    <row r="294950" spans="3:3" x14ac:dyDescent="0.15">
      <c r="C294950" s="24">
        <v>0</v>
      </c>
    </row>
    <row r="294951" spans="3:3" x14ac:dyDescent="0.15">
      <c r="C294951" s="24">
        <v>0</v>
      </c>
    </row>
    <row r="294952" spans="3:3" x14ac:dyDescent="0.15">
      <c r="C294952" s="24">
        <v>0</v>
      </c>
    </row>
    <row r="294953" spans="3:3" x14ac:dyDescent="0.15">
      <c r="C294953" s="28">
        <v>0</v>
      </c>
    </row>
    <row r="294954" spans="3:3" x14ac:dyDescent="0.15">
      <c r="C294954" s="28">
        <v>0</v>
      </c>
    </row>
    <row r="294955" spans="3:3" x14ac:dyDescent="0.15">
      <c r="C294955" s="24">
        <v>0</v>
      </c>
    </row>
    <row r="294956" spans="3:3" x14ac:dyDescent="0.15">
      <c r="C294956" s="24">
        <v>0</v>
      </c>
    </row>
    <row r="294957" spans="3:3" x14ac:dyDescent="0.15">
      <c r="C294957" s="24">
        <v>46.2</v>
      </c>
    </row>
    <row r="294958" spans="3:3" x14ac:dyDescent="0.15">
      <c r="C294958" s="24">
        <v>40.42</v>
      </c>
    </row>
    <row r="294959" spans="3:3" x14ac:dyDescent="0.15">
      <c r="C294959" s="24">
        <v>0</v>
      </c>
    </row>
    <row r="294960" spans="3:3" x14ac:dyDescent="0.15">
      <c r="C294960" s="24">
        <v>0</v>
      </c>
    </row>
    <row r="294961" spans="3:3" x14ac:dyDescent="0.15">
      <c r="C294961" s="24">
        <v>46.2</v>
      </c>
    </row>
    <row r="294962" spans="3:3" x14ac:dyDescent="0.15">
      <c r="C294962" s="24">
        <v>0</v>
      </c>
    </row>
    <row r="294963" spans="3:3" x14ac:dyDescent="0.15">
      <c r="C294963" s="24">
        <v>13.52</v>
      </c>
    </row>
    <row r="294964" spans="3:3" x14ac:dyDescent="0.15">
      <c r="C294964" s="24">
        <v>0</v>
      </c>
    </row>
    <row r="294965" spans="3:3" x14ac:dyDescent="0.15">
      <c r="C294965" s="24">
        <v>2</v>
      </c>
    </row>
    <row r="294966" spans="3:3" x14ac:dyDescent="0.15">
      <c r="C294966" s="24">
        <v>0</v>
      </c>
    </row>
    <row r="294967" spans="3:3" x14ac:dyDescent="0.15">
      <c r="C294967" s="24">
        <v>0</v>
      </c>
    </row>
    <row r="294968" spans="3:3" x14ac:dyDescent="0.15">
      <c r="C294968" s="24">
        <v>8.1300000000000008</v>
      </c>
    </row>
    <row r="294969" spans="3:3" x14ac:dyDescent="0.15">
      <c r="C294969" s="24">
        <v>0</v>
      </c>
    </row>
    <row r="294970" spans="3:3" x14ac:dyDescent="0.15">
      <c r="C294970" s="24">
        <v>5.39</v>
      </c>
    </row>
    <row r="294971" spans="3:3" x14ac:dyDescent="0.15">
      <c r="C294971" s="28" t="s">
        <v>295</v>
      </c>
    </row>
    <row r="294972" spans="3:3" x14ac:dyDescent="0.15">
      <c r="C294972" s="29">
        <f>IF(OR(C$294944="C",C$294944="PI",C$294944="NI"),1.6,IF(C$294944="P",0.8,IF(C$294944="-",1.2,0)))</f>
        <v>1.2</v>
      </c>
    </row>
    <row r="294973" spans="3:3" x14ac:dyDescent="0.15">
      <c r="C294973" s="29">
        <f>IF(OR(C$294944="C",C$294944="PI",C$294944="NI"),15,IF(C$294944="P",7,IF(C$294944="-",5,0)))</f>
        <v>5</v>
      </c>
    </row>
    <row r="294974" spans="3:3" x14ac:dyDescent="0.15">
      <c r="C294974" s="29">
        <f>IF(OR(C$294944="C",C$294944="PI",C$294944="NI"),0,IF(C$294944="P",0.6,IF(C$294944="-",0,1.2)))</f>
        <v>0</v>
      </c>
    </row>
    <row r="294975" spans="3:3" x14ac:dyDescent="0.15">
      <c r="C294975" s="29">
        <f>IF(OR(C$294944="C",C$294944="PI",C$294944="NI"),0,IF(C$294944="P",3,IF(C$294944="-",0,5)))</f>
        <v>0</v>
      </c>
    </row>
    <row r="294976" spans="3:3" x14ac:dyDescent="0.15">
      <c r="C294976" s="29">
        <f>IF(LEFT(C$294944,1)="C",1,IF(LEFT(C$294944,1)="P",0.5,0))</f>
        <v>0</v>
      </c>
    </row>
    <row r="294977" spans="3:3" x14ac:dyDescent="0.15">
      <c r="C294977" s="29">
        <f>IF(LEFT(C$294945,1)="C",1,IF(LEFT(C$294945,1)="P",0.5,0))</f>
        <v>0</v>
      </c>
    </row>
    <row r="294978" spans="3:3" x14ac:dyDescent="0.15">
      <c r="C294978" s="29">
        <f>0.7*C294976+C294942+C294977</f>
        <v>2</v>
      </c>
    </row>
    <row r="294979" spans="3:3" x14ac:dyDescent="0.15">
      <c r="C294979" s="27">
        <f>IFERROR(C294940/C294978,0)</f>
        <v>58.685000000000009</v>
      </c>
    </row>
    <row r="294980" spans="3:3" x14ac:dyDescent="0.15">
      <c r="C294980" s="29">
        <f>IF(RIGHT(C$294944,1)="I",1,C294976)*0.7+C294942+IF(RIGHT(C$294945,1)="I",1,C294977)</f>
        <v>2</v>
      </c>
    </row>
    <row r="294981" spans="3:3" x14ac:dyDescent="0.15">
      <c r="C294981" s="27">
        <f>IF(ISNUMBER(#REF!),#REF!/2.5,1)</f>
        <v>1</v>
      </c>
    </row>
    <row r="294982" spans="3:3" x14ac:dyDescent="0.15">
      <c r="C294982" s="27">
        <f>IF(C294954="Simple",0.9,IF(C294954="Complex",1.3,1))</f>
        <v>1</v>
      </c>
    </row>
    <row r="294983" spans="3:3" x14ac:dyDescent="0.15">
      <c r="C294983" s="27">
        <f>IF(C294953="Simple",0.9,IF(C294953="Complex",1.2,1))</f>
        <v>1</v>
      </c>
    </row>
    <row r="294984" spans="3:3" x14ac:dyDescent="0.15">
      <c r="C294984" s="27">
        <f>C294981*C294983*(0.7*C294979+IF(C294946="B_N2",5,IF(C294946="B_N1",25,50)))</f>
        <v>46.079500000000003</v>
      </c>
    </row>
    <row r="294985" spans="3:3" x14ac:dyDescent="0.15">
      <c r="C294985" s="27">
        <f>ROUND(3/0.85,1)*C294981*C294940</f>
        <v>410.79500000000007</v>
      </c>
    </row>
    <row r="294986" spans="3:3" x14ac:dyDescent="0.15">
      <c r="C294986" s="27">
        <f>C$294982*(C$294972*C$294979+C$294973)</f>
        <v>75.422000000000011</v>
      </c>
    </row>
    <row r="294987" spans="3:3" x14ac:dyDescent="0.15">
      <c r="C294987" s="27">
        <f>(C$294974*C$294979+C$294975)</f>
        <v>0</v>
      </c>
    </row>
    <row r="294988" spans="3:3" x14ac:dyDescent="0.15">
      <c r="C294988" s="27">
        <f>C294980*C294984-C294989-C294993-C294994</f>
        <v>71.03240000000001</v>
      </c>
    </row>
    <row r="294989" spans="3:3" x14ac:dyDescent="0.15">
      <c r="C294989" s="27">
        <f>0.5*IF(RIGHT(C294945,1)="I",1,C294977)*C294984</f>
        <v>0</v>
      </c>
    </row>
    <row r="294990" spans="3:3" x14ac:dyDescent="0.15">
      <c r="C294990" s="30" t="str">
        <f>IF(C$294945="P","Unh","Soil")</f>
        <v>Soil</v>
      </c>
    </row>
    <row r="294991" spans="3:3" x14ac:dyDescent="0.15">
      <c r="C294991" s="27">
        <f>1.2*C294979+5</f>
        <v>75.422000000000011</v>
      </c>
    </row>
    <row r="294992" spans="3:3" x14ac:dyDescent="0.15">
      <c r="C294992" s="30" t="str">
        <f>IF(C$294945="-","Soil","Cellar")</f>
        <v>Cellar</v>
      </c>
    </row>
    <row r="294993" spans="3:3" x14ac:dyDescent="0.15">
      <c r="C294993" s="27">
        <f>(0.18*C$294940)-C294994</f>
        <v>18.452900000000003</v>
      </c>
    </row>
    <row r="294994" spans="3:3" x14ac:dyDescent="0.15">
      <c r="C294994" s="27">
        <f>0.01*C$294940+1.5</f>
        <v>2.6737000000000002</v>
      </c>
    </row>
    <row r="294995" spans="3:3" x14ac:dyDescent="0.15">
      <c r="C294995" s="27">
        <f>SUM(C294986:C294994)</f>
        <v>243.00300000000004</v>
      </c>
    </row>
    <row r="294996" spans="3:3" x14ac:dyDescent="0.15">
      <c r="C294996" s="27">
        <f>SUM(C294956:C294965)</f>
        <v>148.34</v>
      </c>
    </row>
    <row r="294997" spans="3:3" x14ac:dyDescent="0.15">
      <c r="C294997" s="30">
        <f>IFERROR(C294996/C294995,0)</f>
        <v>0.61044513853738425</v>
      </c>
    </row>
    <row r="294998" spans="3:3" x14ac:dyDescent="0.15">
      <c r="C294998" s="31">
        <v>0.8</v>
      </c>
    </row>
    <row r="294999" spans="3:3" x14ac:dyDescent="0.15">
      <c r="C294999" s="31">
        <v>1.25</v>
      </c>
    </row>
    <row r="295000" spans="3:3" x14ac:dyDescent="0.15">
      <c r="C295000" s="32">
        <f>IF(AND(C294997&gt;=C294998,C294997&lt;=C294999),1,0)</f>
        <v>0</v>
      </c>
    </row>
    <row r="295001" spans="3:3" x14ac:dyDescent="0.15">
      <c r="C295001" s="30">
        <f>IFERROR((C294961+C294962)/(C294991),0)</f>
        <v>0.61255336639176894</v>
      </c>
    </row>
    <row r="295002" spans="3:3" x14ac:dyDescent="0.15">
      <c r="C295002" s="31">
        <v>0.9</v>
      </c>
    </row>
    <row r="295003" spans="3:3" x14ac:dyDescent="0.15">
      <c r="C295003" s="31">
        <v>1.3</v>
      </c>
    </row>
    <row r="295004" spans="3:3" x14ac:dyDescent="0.15">
      <c r="C295004" s="32">
        <f>IF(AND(C295001&gt;=C295002,C295001&lt;=C295003),1,0)</f>
        <v>0</v>
      </c>
    </row>
    <row r="295005" spans="3:3" x14ac:dyDescent="0.15">
      <c r="C295005" s="33">
        <f>IF(C294976+C294977=0,1,0)</f>
        <v>1</v>
      </c>
    </row>
    <row r="295006" spans="3:3" x14ac:dyDescent="0.15">
      <c r="C295006" s="30">
        <f>IFERROR((C294963+C294964+C294965)/(C294993+C294994),0)</f>
        <v>0.73461891643709809</v>
      </c>
    </row>
    <row r="295007" spans="3:3" x14ac:dyDescent="0.15">
      <c r="C295007" s="31">
        <v>0.67</v>
      </c>
    </row>
    <row r="295008" spans="3:3" x14ac:dyDescent="0.15">
      <c r="C295008" s="31">
        <v>1.5</v>
      </c>
    </row>
    <row r="295009" spans="3:3" x14ac:dyDescent="0.15">
      <c r="C295009" s="34">
        <f>IF(AND(C295006&gt;=C295007,C295006&lt;=C295008),1,0)</f>
        <v>1</v>
      </c>
    </row>
    <row r="295010" spans="3:3" x14ac:dyDescent="0.15">
      <c r="C295010" s="34">
        <f>C295000*IF(C295005=1,C295004,1)*C295009</f>
        <v>0</v>
      </c>
    </row>
    <row r="295011" spans="3:3" x14ac:dyDescent="0.15">
      <c r="C295011" s="27">
        <f>IF(C$294971="Estimation",C294986,C294956)</f>
        <v>0</v>
      </c>
    </row>
    <row r="295012" spans="3:3" x14ac:dyDescent="0.15">
      <c r="C295012" s="27">
        <f>IF(C$294971="Estimation",C294987,C294957)</f>
        <v>46.2</v>
      </c>
    </row>
    <row r="295013" spans="3:3" x14ac:dyDescent="0.15">
      <c r="C295013" s="27">
        <f>IF(C$294971="Estimation",C294988,C294958)</f>
        <v>40.42</v>
      </c>
    </row>
    <row r="295014" spans="3:3" x14ac:dyDescent="0.15">
      <c r="C295014" s="27">
        <f>IF(C$294971="Estimation",IF(C294990="Soil",0,C294989),C294959)</f>
        <v>0</v>
      </c>
    </row>
    <row r="295015" spans="3:3" x14ac:dyDescent="0.15">
      <c r="C295015" s="27">
        <f>IF(C$294971="Estimation",C294989-C295014,C294960)</f>
        <v>0</v>
      </c>
    </row>
    <row r="295016" spans="3:3" x14ac:dyDescent="0.15">
      <c r="C295016" s="27">
        <f>IF(C$294971="Estimation",IF(C294992="Soil",0,C294991),C294961)</f>
        <v>46.2</v>
      </c>
    </row>
    <row r="295017" spans="3:3" x14ac:dyDescent="0.15">
      <c r="C295017" s="27">
        <f>IF(C$294971="Estimation",C294991-C295016,C294962)</f>
        <v>0</v>
      </c>
    </row>
    <row r="295018" spans="3:3" x14ac:dyDescent="0.15">
      <c r="C295018" s="27">
        <f>IF(C$294971="Estimation",C294993,C294963)</f>
        <v>13.52</v>
      </c>
    </row>
    <row r="295019" spans="3:3" x14ac:dyDescent="0.15">
      <c r="C295019" s="27">
        <f>IF(C$294971="Estimation",0,C294964)</f>
        <v>0</v>
      </c>
    </row>
    <row r="295020" spans="3:3" x14ac:dyDescent="0.15">
      <c r="C295020" s="27">
        <f>IF(C$294971="Estimation",C294994,C294965)</f>
        <v>2</v>
      </c>
    </row>
    <row r="295021" spans="3:3" x14ac:dyDescent="0.15">
      <c r="C295021" s="35">
        <f>IF(C$294971="Estimation",0,C294966)</f>
        <v>0</v>
      </c>
    </row>
    <row r="295022" spans="3:3" x14ac:dyDescent="0.15">
      <c r="C295022" s="35">
        <f>IF(C$294971="Estimation",0.5*SUM(C$295018:C$295019),C294967)</f>
        <v>0</v>
      </c>
    </row>
    <row r="295023" spans="3:3" x14ac:dyDescent="0.15">
      <c r="C295023" s="35">
        <f>IF(C$294971="Estimation",0,C294968)</f>
        <v>8.1300000000000008</v>
      </c>
    </row>
    <row r="295024" spans="3:3" x14ac:dyDescent="0.15">
      <c r="C295024" s="35">
        <f>IF(C$294971="Estimation",0.5*SUM(C$295018:C$295019),C294969)</f>
        <v>0</v>
      </c>
    </row>
    <row r="295025" spans="3:3" x14ac:dyDescent="0.15">
      <c r="C295025" s="35">
        <f>IF(C$294971="Estimation",0,C294970)</f>
        <v>5.39</v>
      </c>
    </row>
    <row r="295026" spans="3:3" x14ac:dyDescent="0.15">
      <c r="C295026" s="25" t="s">
        <v>288</v>
      </c>
    </row>
    <row r="295027" spans="3:3" x14ac:dyDescent="0.15">
      <c r="C295027" s="25">
        <v>0</v>
      </c>
    </row>
    <row r="295028" spans="3:3" x14ac:dyDescent="0.15">
      <c r="C295028" s="25" t="s">
        <v>288</v>
      </c>
    </row>
    <row r="295029" spans="3:3" x14ac:dyDescent="0.15">
      <c r="C295029" s="25" t="s">
        <v>377</v>
      </c>
    </row>
    <row r="295030" spans="3:3" x14ac:dyDescent="0.15">
      <c r="C295030" s="25" t="s">
        <v>300</v>
      </c>
    </row>
    <row r="295031" spans="3:3" x14ac:dyDescent="0.15">
      <c r="C295031" s="25" t="s">
        <v>302</v>
      </c>
    </row>
    <row r="295032" spans="3:3" x14ac:dyDescent="0.15">
      <c r="C295032" s="25" t="s">
        <v>302</v>
      </c>
    </row>
    <row r="295033" spans="3:3" x14ac:dyDescent="0.15">
      <c r="C295033" s="25" t="s">
        <v>302</v>
      </c>
    </row>
    <row r="295034" spans="3:3" x14ac:dyDescent="0.15">
      <c r="C295034" s="25" t="s">
        <v>301</v>
      </c>
    </row>
    <row r="295035" spans="3:3" x14ac:dyDescent="0.15">
      <c r="C295035" s="25" t="s">
        <v>301</v>
      </c>
    </row>
    <row r="295036" spans="3:3" x14ac:dyDescent="0.15">
      <c r="C295036" s="25" t="s">
        <v>292</v>
      </c>
    </row>
    <row r="295037" spans="3:3" x14ac:dyDescent="0.15">
      <c r="C295037" s="25" t="s">
        <v>292</v>
      </c>
    </row>
    <row r="295038" spans="3:3" x14ac:dyDescent="0.15">
      <c r="C295038" s="25" t="s">
        <v>291</v>
      </c>
    </row>
    <row r="295039" spans="3:3" x14ac:dyDescent="0.15">
      <c r="C295039" s="25" t="s">
        <v>298</v>
      </c>
    </row>
    <row r="295040" spans="3:3" x14ac:dyDescent="0.15">
      <c r="C295040" s="25" t="s">
        <v>299</v>
      </c>
    </row>
    <row r="295041" spans="3:3" x14ac:dyDescent="0.15">
      <c r="C295041" s="25" t="s">
        <v>298</v>
      </c>
    </row>
    <row r="295042" spans="3:3" x14ac:dyDescent="0.15">
      <c r="C295042" s="25" t="s">
        <v>297</v>
      </c>
    </row>
    <row r="295043" spans="3:3" x14ac:dyDescent="0.15">
      <c r="C295043" s="25" t="s">
        <v>296</v>
      </c>
    </row>
    <row r="295044" spans="3:3" x14ac:dyDescent="0.15">
      <c r="C295044" s="25" t="s">
        <v>297</v>
      </c>
    </row>
    <row r="295045" spans="3:3" x14ac:dyDescent="0.15">
      <c r="C295045" s="25" t="s">
        <v>296</v>
      </c>
    </row>
    <row r="295046" spans="3:3" x14ac:dyDescent="0.15">
      <c r="C295046" s="24">
        <v>0.1</v>
      </c>
    </row>
    <row r="295047" spans="3:3" x14ac:dyDescent="0.15">
      <c r="C295047" s="24">
        <v>0</v>
      </c>
    </row>
    <row r="295048" spans="3:3" x14ac:dyDescent="0.15">
      <c r="C295048" s="24">
        <v>0.2</v>
      </c>
    </row>
    <row r="295049" spans="3:3" x14ac:dyDescent="0.15">
      <c r="C295049" s="24">
        <v>0.6</v>
      </c>
    </row>
    <row r="295050" spans="3:3" x14ac:dyDescent="0.15">
      <c r="C295050" s="24">
        <v>0.6</v>
      </c>
    </row>
    <row r="295051" spans="3:3" x14ac:dyDescent="0.15">
      <c r="C295051" s="24">
        <v>1.2</v>
      </c>
    </row>
    <row r="295052" spans="3:3" x14ac:dyDescent="0.15">
      <c r="C295052" s="24">
        <v>1.2</v>
      </c>
    </row>
    <row r="295053" spans="3:3" x14ac:dyDescent="0.15">
      <c r="C295053" s="24">
        <v>1.2</v>
      </c>
    </row>
    <row r="295054" spans="3:3" x14ac:dyDescent="0.15">
      <c r="C295054" s="24">
        <v>1.6</v>
      </c>
    </row>
    <row r="295055" spans="3:3" x14ac:dyDescent="0.15">
      <c r="C295055" s="24">
        <v>1.6</v>
      </c>
    </row>
    <row r="295056" spans="3:3" x14ac:dyDescent="0.15">
      <c r="C295056" s="24">
        <v>2.8</v>
      </c>
    </row>
    <row r="295057" spans="3:3" x14ac:dyDescent="0.15">
      <c r="C295057" s="24">
        <v>2.8</v>
      </c>
    </row>
    <row r="295058" spans="3:3" x14ac:dyDescent="0.15">
      <c r="C295058" s="24">
        <v>3</v>
      </c>
    </row>
    <row r="295059" spans="3:3" x14ac:dyDescent="0.15">
      <c r="C295059" s="24">
        <v>0.75</v>
      </c>
    </row>
    <row r="295060" spans="3:3" x14ac:dyDescent="0.15">
      <c r="C295060" s="24">
        <v>0.75</v>
      </c>
    </row>
    <row r="295061" spans="3:3" x14ac:dyDescent="0.15">
      <c r="C295061" s="24">
        <v>0.05</v>
      </c>
    </row>
    <row r="295062" spans="3:3" x14ac:dyDescent="0.15">
      <c r="C295062" s="24">
        <v>0.05</v>
      </c>
    </row>
    <row r="295063" spans="3:3" x14ac:dyDescent="0.15">
      <c r="C295063" s="24">
        <v>0</v>
      </c>
    </row>
    <row r="295064" spans="3:3" x14ac:dyDescent="0.15">
      <c r="C295064" s="24">
        <v>0</v>
      </c>
    </row>
    <row r="295065" spans="3:3" x14ac:dyDescent="0.15">
      <c r="C295065" s="24">
        <v>0</v>
      </c>
    </row>
    <row r="295066" spans="3:3" x14ac:dyDescent="0.15">
      <c r="C295066" s="24">
        <v>0.01</v>
      </c>
    </row>
    <row r="295067" spans="3:3" x14ac:dyDescent="0.15">
      <c r="C295067" s="24">
        <v>0.01</v>
      </c>
    </row>
    <row r="295068" spans="3:3" x14ac:dyDescent="0.15">
      <c r="C295068" s="24">
        <v>0</v>
      </c>
    </row>
    <row r="295069" spans="3:3" x14ac:dyDescent="0.15">
      <c r="C295069" s="24">
        <v>0.3</v>
      </c>
    </row>
    <row r="295070" spans="3:3" x14ac:dyDescent="0.15">
      <c r="C295070" s="24">
        <v>0</v>
      </c>
    </row>
    <row r="295071" spans="3:3" x14ac:dyDescent="0.15">
      <c r="C295071" s="24">
        <v>0</v>
      </c>
    </row>
    <row r="295072" spans="3:3" x14ac:dyDescent="0.15">
      <c r="C295072" s="24">
        <v>0</v>
      </c>
    </row>
    <row r="295073" spans="3:3" x14ac:dyDescent="0.15">
      <c r="C295073" s="24">
        <v>0.3</v>
      </c>
    </row>
    <row r="295074" spans="3:3" x14ac:dyDescent="0.15">
      <c r="C295074" s="24">
        <v>0</v>
      </c>
    </row>
    <row r="295075" spans="3:3" x14ac:dyDescent="0.15">
      <c r="C295075" s="24">
        <v>0</v>
      </c>
    </row>
    <row r="295076" spans="3:3" x14ac:dyDescent="0.15">
      <c r="C295076" s="24">
        <v>1</v>
      </c>
    </row>
    <row r="295077" spans="3:3" x14ac:dyDescent="0.15">
      <c r="C295077" s="24">
        <v>1</v>
      </c>
    </row>
    <row r="295078" spans="3:3" x14ac:dyDescent="0.15">
      <c r="C295078" s="24">
        <v>0</v>
      </c>
    </row>
    <row r="295079" spans="3:3" x14ac:dyDescent="0.15">
      <c r="C295079" s="24">
        <v>0</v>
      </c>
    </row>
    <row r="295080" spans="3:3" x14ac:dyDescent="0.15">
      <c r="C295080" s="24">
        <v>0.5</v>
      </c>
    </row>
    <row r="295081" spans="3:3" x14ac:dyDescent="0.15">
      <c r="C295081" s="24">
        <v>0</v>
      </c>
    </row>
    <row r="295082" spans="3:3" x14ac:dyDescent="0.15">
      <c r="C295082" s="25">
        <v>0</v>
      </c>
    </row>
    <row r="295083" spans="3:3" x14ac:dyDescent="0.15">
      <c r="C295083" s="25">
        <v>0</v>
      </c>
    </row>
    <row r="295084" spans="3:3" x14ac:dyDescent="0.15">
      <c r="C295084" s="25">
        <v>0</v>
      </c>
    </row>
    <row r="295085" spans="3:3" x14ac:dyDescent="0.15">
      <c r="C295085" s="25">
        <v>0</v>
      </c>
    </row>
    <row r="295086" spans="3:3" x14ac:dyDescent="0.15">
      <c r="C295086" s="25">
        <v>0</v>
      </c>
    </row>
    <row r="295087" spans="3:3" x14ac:dyDescent="0.15">
      <c r="C295087" s="25">
        <v>0</v>
      </c>
    </row>
    <row r="295088" spans="3:3" x14ac:dyDescent="0.15">
      <c r="C295088" s="25">
        <v>0</v>
      </c>
    </row>
    <row r="295089" spans="3:3" x14ac:dyDescent="0.15">
      <c r="C295089" s="25">
        <v>0</v>
      </c>
    </row>
    <row r="295090" spans="3:3" x14ac:dyDescent="0.15">
      <c r="C295090" s="25">
        <v>0</v>
      </c>
    </row>
    <row r="295091" spans="3:3" x14ac:dyDescent="0.15">
      <c r="C295091" s="25">
        <v>0</v>
      </c>
    </row>
    <row r="295092" spans="3:3" x14ac:dyDescent="0.15">
      <c r="C295092" s="24">
        <v>0</v>
      </c>
    </row>
    <row r="295093" spans="3:3" x14ac:dyDescent="0.15">
      <c r="C295093" s="24">
        <v>0</v>
      </c>
    </row>
    <row r="295094" spans="3:3" x14ac:dyDescent="0.15">
      <c r="C295094" s="24">
        <v>0</v>
      </c>
    </row>
    <row r="295095" spans="3:3" x14ac:dyDescent="0.15">
      <c r="C295095" s="24">
        <v>0</v>
      </c>
    </row>
    <row r="295096" spans="3:3" x14ac:dyDescent="0.15">
      <c r="C295096" s="24">
        <v>0</v>
      </c>
    </row>
    <row r="295097" spans="3:3" x14ac:dyDescent="0.15">
      <c r="C295097" s="24">
        <v>0</v>
      </c>
    </row>
    <row r="295098" spans="3:3" x14ac:dyDescent="0.15">
      <c r="C295098" s="24">
        <v>0</v>
      </c>
    </row>
    <row r="295099" spans="3:3" x14ac:dyDescent="0.15">
      <c r="C295099" s="24">
        <v>0</v>
      </c>
    </row>
    <row r="295100" spans="3:3" x14ac:dyDescent="0.15">
      <c r="C295100" s="24">
        <v>0</v>
      </c>
    </row>
    <row r="295101" spans="3:3" x14ac:dyDescent="0.15">
      <c r="C295101" s="24">
        <v>0</v>
      </c>
    </row>
    <row r="295102" spans="3:3" x14ac:dyDescent="0.15">
      <c r="C295102" s="24">
        <v>0</v>
      </c>
    </row>
    <row r="295103" spans="3:3" x14ac:dyDescent="0.15">
      <c r="C295103" s="24">
        <v>0</v>
      </c>
    </row>
    <row r="295104" spans="3:3" x14ac:dyDescent="0.15">
      <c r="C295104" s="24">
        <v>0</v>
      </c>
    </row>
    <row r="295105" spans="3:3" x14ac:dyDescent="0.15">
      <c r="C295105" s="24">
        <v>0</v>
      </c>
    </row>
    <row r="295106" spans="3:3" x14ac:dyDescent="0.15">
      <c r="C295106" s="24">
        <v>0</v>
      </c>
    </row>
    <row r="295107" spans="3:3" x14ac:dyDescent="0.15">
      <c r="C295107" s="24">
        <v>0</v>
      </c>
    </row>
    <row r="295108" spans="3:3" x14ac:dyDescent="0.15">
      <c r="C295108" s="24">
        <v>0</v>
      </c>
    </row>
    <row r="295109" spans="3:3" x14ac:dyDescent="0.15">
      <c r="C295109" s="24">
        <v>0</v>
      </c>
    </row>
    <row r="295110" spans="3:3" x14ac:dyDescent="0.15">
      <c r="C295110" s="24">
        <v>0</v>
      </c>
    </row>
    <row r="295111" spans="3:3" x14ac:dyDescent="0.15">
      <c r="C295111" s="24">
        <v>0</v>
      </c>
    </row>
    <row r="295112" spans="3:3" x14ac:dyDescent="0.15">
      <c r="C295112" s="24">
        <v>0</v>
      </c>
    </row>
    <row r="295113" spans="3:3" x14ac:dyDescent="0.15">
      <c r="C295113" s="24">
        <v>0</v>
      </c>
    </row>
    <row r="295114" spans="3:3" x14ac:dyDescent="0.15">
      <c r="C295114" s="24">
        <v>0</v>
      </c>
    </row>
    <row r="295115" spans="3:3" x14ac:dyDescent="0.15">
      <c r="C295115" s="24">
        <v>0</v>
      </c>
    </row>
    <row r="295116" spans="3:3" x14ac:dyDescent="0.15">
      <c r="C295116" s="24">
        <v>0</v>
      </c>
    </row>
    <row r="295117" spans="3:3" x14ac:dyDescent="0.15">
      <c r="C295117" s="24">
        <v>0</v>
      </c>
    </row>
    <row r="295118" spans="3:3" x14ac:dyDescent="0.15">
      <c r="C295118" s="36">
        <f t="shared" ref="C295118:C295124" si="121">IF(C295111&lt;&gt;0,C295111,C295104)</f>
        <v>0</v>
      </c>
    </row>
    <row r="295119" spans="3:3" x14ac:dyDescent="0.15">
      <c r="C295119" s="36">
        <f t="shared" si="121"/>
        <v>0</v>
      </c>
    </row>
    <row r="295120" spans="3:3" x14ac:dyDescent="0.15">
      <c r="C295120" s="36">
        <f t="shared" si="121"/>
        <v>0</v>
      </c>
    </row>
    <row r="295121" spans="3:3" x14ac:dyDescent="0.15">
      <c r="C295121" s="36">
        <f t="shared" si="121"/>
        <v>0</v>
      </c>
    </row>
    <row r="295122" spans="3:3" x14ac:dyDescent="0.15">
      <c r="C295122" s="36">
        <f t="shared" si="121"/>
        <v>0</v>
      </c>
    </row>
    <row r="295123" spans="3:3" x14ac:dyDescent="0.15">
      <c r="C295123" s="36">
        <f t="shared" si="121"/>
        <v>0</v>
      </c>
    </row>
    <row r="295124" spans="3:3" x14ac:dyDescent="0.15">
      <c r="C295124" s="36">
        <f t="shared" si="121"/>
        <v>0</v>
      </c>
    </row>
    <row r="295125" spans="3:3" x14ac:dyDescent="0.15">
      <c r="C295125" s="36">
        <f t="shared" ref="C295125:C295131" si="122">IFERROR(IF(C295104&lt;&gt;0,C295118/C295104,1)*C295092,0)</f>
        <v>0</v>
      </c>
    </row>
    <row r="295126" spans="3:3" x14ac:dyDescent="0.15">
      <c r="C295126" s="36">
        <f t="shared" si="122"/>
        <v>0</v>
      </c>
    </row>
    <row r="295127" spans="3:3" x14ac:dyDescent="0.15">
      <c r="C295127" s="36">
        <f t="shared" si="122"/>
        <v>0</v>
      </c>
    </row>
    <row r="295128" spans="3:3" x14ac:dyDescent="0.15">
      <c r="C295128" s="36">
        <f t="shared" si="122"/>
        <v>0</v>
      </c>
    </row>
    <row r="295129" spans="3:3" x14ac:dyDescent="0.15">
      <c r="C295129" s="36">
        <f t="shared" si="122"/>
        <v>0</v>
      </c>
    </row>
    <row r="295130" spans="3:3" x14ac:dyDescent="0.15">
      <c r="C295130" s="36">
        <f t="shared" si="122"/>
        <v>0</v>
      </c>
    </row>
    <row r="295131" spans="3:3" x14ac:dyDescent="0.15">
      <c r="C295131" s="36">
        <f t="shared" si="122"/>
        <v>0</v>
      </c>
    </row>
    <row r="295132" spans="3:3" x14ac:dyDescent="0.15">
      <c r="C295132" s="37">
        <f>C295099</f>
        <v>0</v>
      </c>
    </row>
    <row r="295133" spans="3:3" x14ac:dyDescent="0.15">
      <c r="C295133" s="37">
        <f>C295100</f>
        <v>0</v>
      </c>
    </row>
    <row r="295134" spans="3:3" x14ac:dyDescent="0.15">
      <c r="C295134" s="37">
        <f>C295101</f>
        <v>0</v>
      </c>
    </row>
    <row r="295135" spans="3:3" x14ac:dyDescent="0.15">
      <c r="C295135" s="37">
        <f>C295102</f>
        <v>0</v>
      </c>
    </row>
    <row r="295136" spans="3:3" x14ac:dyDescent="0.15">
      <c r="C295136" s="37">
        <f>C295103</f>
        <v>0</v>
      </c>
    </row>
    <row r="295137" spans="3:3" x14ac:dyDescent="0.15">
      <c r="C295137" s="28">
        <v>0</v>
      </c>
    </row>
    <row r="295138" spans="3:3" x14ac:dyDescent="0.15">
      <c r="C295138" s="28">
        <v>0</v>
      </c>
    </row>
    <row r="295139" spans="3:3" x14ac:dyDescent="0.15">
      <c r="C295139" s="28">
        <v>0</v>
      </c>
    </row>
    <row r="295140" spans="3:3" x14ac:dyDescent="0.15">
      <c r="C295140" s="28">
        <v>0</v>
      </c>
    </row>
    <row r="295141" spans="3:3" x14ac:dyDescent="0.15">
      <c r="C295141" s="28">
        <v>0</v>
      </c>
    </row>
    <row r="295142" spans="3:3" x14ac:dyDescent="0.15">
      <c r="C295142" s="28">
        <v>0</v>
      </c>
    </row>
    <row r="295143" spans="3:3" x14ac:dyDescent="0.15">
      <c r="C295143" s="28">
        <v>0</v>
      </c>
    </row>
    <row r="295144" spans="3:3" x14ac:dyDescent="0.15">
      <c r="C295144" s="28">
        <v>0</v>
      </c>
    </row>
    <row r="295145" spans="3:3" x14ac:dyDescent="0.15">
      <c r="C295145" s="28">
        <v>0</v>
      </c>
    </row>
    <row r="295146" spans="3:3" x14ac:dyDescent="0.15">
      <c r="C295146" s="28">
        <v>0</v>
      </c>
    </row>
    <row r="295147" spans="3:3" x14ac:dyDescent="0.15">
      <c r="C295147" s="38">
        <v>1</v>
      </c>
    </row>
    <row r="295148" spans="3:3" x14ac:dyDescent="0.15">
      <c r="C295148" s="38">
        <v>1</v>
      </c>
    </row>
    <row r="295149" spans="3:3" x14ac:dyDescent="0.15">
      <c r="C295149" s="38">
        <v>1</v>
      </c>
    </row>
    <row r="295150" spans="3:3" x14ac:dyDescent="0.15">
      <c r="C295150" s="38">
        <v>1</v>
      </c>
    </row>
    <row r="295151" spans="3:3" x14ac:dyDescent="0.15">
      <c r="C295151" s="38">
        <v>1</v>
      </c>
    </row>
    <row r="295152" spans="3:3" x14ac:dyDescent="0.15">
      <c r="C295152" s="38">
        <v>1</v>
      </c>
    </row>
    <row r="295153" spans="3:3" x14ac:dyDescent="0.15">
      <c r="C295153" s="38">
        <v>1</v>
      </c>
    </row>
    <row r="295154" spans="3:3" x14ac:dyDescent="0.15">
      <c r="C295154" s="38">
        <v>1</v>
      </c>
    </row>
    <row r="295155" spans="3:3" x14ac:dyDescent="0.15">
      <c r="C295155" s="38">
        <v>1</v>
      </c>
    </row>
    <row r="295156" spans="3:3" x14ac:dyDescent="0.15">
      <c r="C295156" s="38">
        <v>1</v>
      </c>
    </row>
    <row r="295157" spans="3:3" x14ac:dyDescent="0.15">
      <c r="C295157" s="25" t="s">
        <v>104</v>
      </c>
    </row>
    <row r="295158" spans="3:3" x14ac:dyDescent="0.15">
      <c r="C295158" s="25" t="s">
        <v>294</v>
      </c>
    </row>
    <row r="295159" spans="3:3" x14ac:dyDescent="0.15">
      <c r="C295159" s="24">
        <v>216</v>
      </c>
    </row>
    <row r="295160" spans="3:3" x14ac:dyDescent="0.15">
      <c r="C295160" s="24">
        <v>12</v>
      </c>
    </row>
    <row r="295161" spans="3:3" x14ac:dyDescent="0.15">
      <c r="C295161" s="24">
        <v>4.5999999999999996</v>
      </c>
    </row>
    <row r="295162" spans="3:3" x14ac:dyDescent="0.15">
      <c r="C295162" s="24">
        <v>368</v>
      </c>
    </row>
    <row r="295163" spans="3:3" x14ac:dyDescent="0.15">
      <c r="C295163" s="24">
        <v>260</v>
      </c>
    </row>
    <row r="295164" spans="3:3" x14ac:dyDescent="0.15">
      <c r="C295164" s="24">
        <v>394</v>
      </c>
    </row>
    <row r="295165" spans="3:3" x14ac:dyDescent="0.15">
      <c r="C295165" s="24">
        <v>222</v>
      </c>
    </row>
    <row r="295166" spans="3:3" x14ac:dyDescent="0.15">
      <c r="C295166" s="24">
        <v>123</v>
      </c>
    </row>
    <row r="295167" spans="3:3" x14ac:dyDescent="0.15">
      <c r="C295167" s="25" t="s">
        <v>153</v>
      </c>
    </row>
    <row r="295168" spans="3:3" x14ac:dyDescent="0.15">
      <c r="C295168" s="24">
        <v>20</v>
      </c>
    </row>
    <row r="295169" spans="3:3" x14ac:dyDescent="0.15">
      <c r="C295169" s="24">
        <v>0.9</v>
      </c>
    </row>
    <row r="295170" spans="3:3" x14ac:dyDescent="0.15">
      <c r="C295170" s="24">
        <v>0.8</v>
      </c>
    </row>
    <row r="295171" spans="3:3" x14ac:dyDescent="0.15">
      <c r="C295171" s="24">
        <v>0.4</v>
      </c>
    </row>
    <row r="295172" spans="3:3" x14ac:dyDescent="0.15">
      <c r="C295172" s="24">
        <v>2.5</v>
      </c>
    </row>
    <row r="295173" spans="3:3" x14ac:dyDescent="0.15">
      <c r="C295173" s="24">
        <v>3</v>
      </c>
    </row>
    <row r="295174" spans="3:3" x14ac:dyDescent="0.15">
      <c r="C295174" s="24">
        <v>10</v>
      </c>
    </row>
    <row r="295175" spans="3:3" x14ac:dyDescent="0.15">
      <c r="C295175" s="31">
        <v>0.8</v>
      </c>
    </row>
    <row r="295176" spans="3:3" x14ac:dyDescent="0.15">
      <c r="C295176" s="31">
        <v>0.6</v>
      </c>
    </row>
    <row r="295177" spans="3:3" x14ac:dyDescent="0.15">
      <c r="C295177" s="31">
        <v>0.3</v>
      </c>
    </row>
    <row r="295178" spans="3:3" x14ac:dyDescent="0.15">
      <c r="C295178" s="31">
        <v>0.9</v>
      </c>
    </row>
    <row r="295179" spans="3:3" x14ac:dyDescent="0.15">
      <c r="C295179" s="24">
        <v>45</v>
      </c>
    </row>
    <row r="295180" spans="3:3" x14ac:dyDescent="0.15">
      <c r="C295180" s="39">
        <f t="shared" ref="C295180:C295186" si="123">IFERROR(IF(ISNUMBER(C295068),C295068,0)+IF(ISNUMBER(C295049),1/C295049-IF(AND(C295137="ReplaceInsulation",NOT(ISERROR(C295125))),C295061/0.04,0),0),0)</f>
        <v>1.6666666666666667</v>
      </c>
    </row>
    <row r="295181" spans="3:3" x14ac:dyDescent="0.15">
      <c r="C295181" s="39">
        <f t="shared" si="123"/>
        <v>1.9666666666666668</v>
      </c>
    </row>
    <row r="295182" spans="3:3" x14ac:dyDescent="0.15">
      <c r="C295182" s="39">
        <f t="shared" si="123"/>
        <v>0.83333333333333337</v>
      </c>
    </row>
    <row r="295183" spans="3:3" x14ac:dyDescent="0.15">
      <c r="C295183" s="39">
        <f t="shared" si="123"/>
        <v>0.83333333333333337</v>
      </c>
    </row>
    <row r="295184" spans="3:3" x14ac:dyDescent="0.15">
      <c r="C295184" s="39">
        <f t="shared" si="123"/>
        <v>0.83333333333333337</v>
      </c>
    </row>
    <row r="295185" spans="3:3" x14ac:dyDescent="0.15">
      <c r="C295185" s="39">
        <f t="shared" si="123"/>
        <v>0.92500000000000004</v>
      </c>
    </row>
    <row r="295186" spans="3:3" x14ac:dyDescent="0.15">
      <c r="C295186" s="39">
        <f t="shared" si="123"/>
        <v>0.625</v>
      </c>
    </row>
    <row r="295187" spans="3:3" x14ac:dyDescent="0.15">
      <c r="C295187" s="40">
        <f>IFERROR(IF(ISNUMBER(C295056),1/C295056,0),0)</f>
        <v>0.35714285714285715</v>
      </c>
    </row>
    <row r="295188" spans="3:3" x14ac:dyDescent="0.15">
      <c r="C295188" s="40">
        <f>IFERROR(IF(ISNUMBER(C295057),1/C295057,0),0)</f>
        <v>0.35714285714285715</v>
      </c>
    </row>
    <row r="295189" spans="3:3" x14ac:dyDescent="0.15">
      <c r="C295189" s="40">
        <f>IFERROR(IF(ISNUMBER(C295058),1/C295058,0),0)</f>
        <v>0.33333333333333331</v>
      </c>
    </row>
    <row r="295190" spans="3:3" x14ac:dyDescent="0.15">
      <c r="C295190" s="39">
        <f t="shared" ref="C295190:C295196" si="124">IFERROR(1/(IF(C295137="Replace",IF(ISNUMBER(C295068),C295068,0),C295180)+IF(ISNUMBER(C295125),C295125,0)),0)</f>
        <v>0.6</v>
      </c>
    </row>
    <row r="295191" spans="3:3" x14ac:dyDescent="0.15">
      <c r="C295191" s="39">
        <f t="shared" si="124"/>
        <v>0.50847457627118642</v>
      </c>
    </row>
    <row r="295192" spans="3:3" x14ac:dyDescent="0.15">
      <c r="C295192" s="39">
        <f t="shared" si="124"/>
        <v>1.2</v>
      </c>
    </row>
    <row r="295193" spans="3:3" x14ac:dyDescent="0.15">
      <c r="C295193" s="39">
        <f t="shared" si="124"/>
        <v>1.2</v>
      </c>
    </row>
    <row r="295194" spans="3:3" x14ac:dyDescent="0.15">
      <c r="C295194" s="39">
        <f t="shared" si="124"/>
        <v>1.2</v>
      </c>
    </row>
    <row r="295195" spans="3:3" x14ac:dyDescent="0.15">
      <c r="C295195" s="39">
        <f t="shared" si="124"/>
        <v>1.0810810810810809</v>
      </c>
    </row>
    <row r="295196" spans="3:3" x14ac:dyDescent="0.15">
      <c r="C295196" s="39">
        <f t="shared" si="124"/>
        <v>1.6</v>
      </c>
    </row>
    <row r="295197" spans="3:3" x14ac:dyDescent="0.15">
      <c r="C295197" s="41">
        <f>IFERROR(1/(IF(C295144="Replace",0,C295187)+IF(ISNUMBER(C295132),C295132,0)),0)</f>
        <v>2.8</v>
      </c>
    </row>
    <row r="295198" spans="3:3" x14ac:dyDescent="0.15">
      <c r="C295198" s="41">
        <f>IFERROR(1/(IF(C295145="Replace",0,C295188)+IF(ISNUMBER(C295133),C295133,0)),0)</f>
        <v>2.8</v>
      </c>
    </row>
    <row r="295199" spans="3:3" x14ac:dyDescent="0.15">
      <c r="C295199" s="41">
        <f>IFERROR(1/(IF(C295146="Replace",0,C295189)+IF(ISNUMBER(C295134),C295134,0)),0)</f>
        <v>3</v>
      </c>
    </row>
    <row r="295200" spans="3:3" x14ac:dyDescent="0.15">
      <c r="C295200" s="42">
        <f t="shared" ref="C295200:C295206" si="125">IF(C295049&gt;0,(1-C295147)*1/(1/C295049+C295068),0)+C295147*C295190</f>
        <v>0.6</v>
      </c>
    </row>
    <row r="295201" spans="3:3" x14ac:dyDescent="0.15">
      <c r="C295201" s="42">
        <f t="shared" si="125"/>
        <v>0.50847457627118642</v>
      </c>
    </row>
    <row r="295202" spans="3:3" x14ac:dyDescent="0.15">
      <c r="C295202" s="42">
        <f t="shared" si="125"/>
        <v>1.2</v>
      </c>
    </row>
    <row r="295203" spans="3:3" x14ac:dyDescent="0.15">
      <c r="C295203" s="42">
        <f t="shared" si="125"/>
        <v>1.2</v>
      </c>
    </row>
    <row r="295204" spans="3:3" x14ac:dyDescent="0.15">
      <c r="C295204" s="42">
        <f t="shared" si="125"/>
        <v>1.2</v>
      </c>
    </row>
    <row r="295205" spans="3:3" x14ac:dyDescent="0.15">
      <c r="C295205" s="42">
        <f t="shared" si="125"/>
        <v>1.0810810810810809</v>
      </c>
    </row>
    <row r="295206" spans="3:3" x14ac:dyDescent="0.15">
      <c r="C295206" s="42">
        <f t="shared" si="125"/>
        <v>1.6</v>
      </c>
    </row>
    <row r="295207" spans="3:3" x14ac:dyDescent="0.15">
      <c r="C295207" s="43">
        <f>(1-C295154)*C295056+C295154*C295197</f>
        <v>2.8</v>
      </c>
    </row>
    <row r="295208" spans="3:3" x14ac:dyDescent="0.15">
      <c r="C295208" s="43">
        <f>(1-C295155)*C295057+C295155*C295198</f>
        <v>2.8</v>
      </c>
    </row>
    <row r="295209" spans="3:3" x14ac:dyDescent="0.15">
      <c r="C295209" s="43">
        <f>(1-C295156)*C295058+C295156*C295199</f>
        <v>3</v>
      </c>
    </row>
    <row r="295210" spans="3:3" x14ac:dyDescent="0.15">
      <c r="C295210" s="39">
        <f>IFERROR((IF(C295125&gt;0,C295147*C295011,0)+IF(C295126&gt;0,C295148*C295012,0)+IF(C295127&gt;0,C295149*C295013,0)+IF(C295128&gt;0,C295150*C295014,0)+IF(C295129&gt;0,C295151*C295015,0)+IF(C295130&gt;0,C295152*C295016,0)+IF(C295131&gt;0,C295153*C295017,0)+IF(C295132&gt;0,C295154*C295018,0)+IF(C295133&gt;0,C295155*C295019,0)+IF(C295134&gt;0,C295156*C295020,0))/SUM(C295011:C295020),0)</f>
        <v>0</v>
      </c>
    </row>
    <row r="295211" spans="3:3" x14ac:dyDescent="0.15">
      <c r="C295211" s="30" t="str">
        <f>IF(OR(C295027="",C295026=C295027),C295026,IF(C294921="Variation",C295027,IF(C295210=0,C295026,IF(C295210=1,C295027,C295026&amp;"("&amp;TEXT(1-C295210,"##0%")&amp;")."&amp;C295027&amp;"("&amp;TEXT(C295210,"##0%")&amp;")"))))</f>
        <v>Medium</v>
      </c>
    </row>
    <row r="295212" spans="3:3" x14ac:dyDescent="0.15">
      <c r="C295212" s="39">
        <f>IFERROR(IF(C295027&lt;&gt;"",IF(C294921="Variation",C295047,(1-C295210)*C295046+C295210*C295047),C295046),0)</f>
        <v>0.1</v>
      </c>
    </row>
    <row r="295213" spans="3:3" x14ac:dyDescent="0.15">
      <c r="C295213" s="39">
        <f t="shared" ref="C295213:C295219" si="126">IF(ISERROR(C295200*C295011*C295075),0,C295200*C295011*C295075)</f>
        <v>0</v>
      </c>
    </row>
    <row r="295214" spans="3:3" x14ac:dyDescent="0.15">
      <c r="C295214" s="39">
        <f t="shared" si="126"/>
        <v>23.491525423728813</v>
      </c>
    </row>
    <row r="295215" spans="3:3" x14ac:dyDescent="0.15">
      <c r="C295215" s="39">
        <f t="shared" si="126"/>
        <v>48.503999999999998</v>
      </c>
    </row>
    <row r="295216" spans="3:3" x14ac:dyDescent="0.15">
      <c r="C295216" s="39">
        <f t="shared" si="126"/>
        <v>0</v>
      </c>
    </row>
    <row r="295217" spans="3:3" x14ac:dyDescent="0.15">
      <c r="C295217" s="39">
        <f t="shared" si="126"/>
        <v>0</v>
      </c>
    </row>
    <row r="295218" spans="3:3" x14ac:dyDescent="0.15">
      <c r="C295218" s="39">
        <f t="shared" si="126"/>
        <v>24.972972972972972</v>
      </c>
    </row>
    <row r="295219" spans="3:3" x14ac:dyDescent="0.15">
      <c r="C295219" s="39">
        <f t="shared" si="126"/>
        <v>0</v>
      </c>
    </row>
    <row r="295220" spans="3:3" x14ac:dyDescent="0.15">
      <c r="C295220" s="40">
        <f>IF(ISERROR(C295207*C295018*1),0,C295207*C295018*1)</f>
        <v>37.855999999999995</v>
      </c>
    </row>
    <row r="295221" spans="3:3" x14ac:dyDescent="0.15">
      <c r="C295221" s="40">
        <f>IF(ISERROR(C295208*C295019*1),0,C295208*C295019*1)</f>
        <v>0</v>
      </c>
    </row>
    <row r="295222" spans="3:3" x14ac:dyDescent="0.15">
      <c r="C295222" s="40">
        <f>IF(ISERROR(C295209*C295020*1),0,C295209*C295020*1)</f>
        <v>6</v>
      </c>
    </row>
    <row r="295223" spans="3:3" x14ac:dyDescent="0.15">
      <c r="C295223" s="39">
        <f>SUM(C295011:C295020)*C295212</f>
        <v>14.834000000000001</v>
      </c>
    </row>
    <row r="295224" spans="3:3" x14ac:dyDescent="0.15">
      <c r="C295224" s="39">
        <f>IFERROR(SUM(C295213:C295223)/C294940,0)</f>
        <v>1.3262204856155895</v>
      </c>
    </row>
    <row r="295225" spans="3:3" x14ac:dyDescent="0.15">
      <c r="C295225" s="39">
        <f>0.34*(C295171+C295048)*C295172</f>
        <v>0.51000000000000012</v>
      </c>
    </row>
    <row r="295226" spans="3:3" x14ac:dyDescent="0.15">
      <c r="C295226" s="44">
        <f>(C295168-C295161)*C295159</f>
        <v>3326.4</v>
      </c>
    </row>
    <row r="295227" spans="3:3" x14ac:dyDescent="0.15">
      <c r="C295227" s="39">
        <f>IF(C295224&lt;=1,C295169+(1-C295224)/0.5*(1-C295169),IF(C295224&gt;=4,C295170,C295169+(C295224-1)*(C295170-C295169)/(4-1)))</f>
        <v>0.88912598381281371</v>
      </c>
    </row>
    <row r="295228" spans="3:3" x14ac:dyDescent="0.15">
      <c r="C295228" s="44">
        <f>C295224*0.024*C295226*C295227</f>
        <v>94.13795245360761</v>
      </c>
    </row>
    <row r="295229" spans="3:3" x14ac:dyDescent="0.15">
      <c r="C295229" s="44">
        <f>C295225*0.024*C295226*C295227</f>
        <v>36.200885352072518</v>
      </c>
    </row>
    <row r="295230" spans="3:3" x14ac:dyDescent="0.15">
      <c r="C295230" s="44">
        <f>C295228+C295229</f>
        <v>130.33883780568013</v>
      </c>
    </row>
    <row r="295231" spans="3:3" x14ac:dyDescent="0.15">
      <c r="C295231" s="39">
        <f>IFERROR((IF(LEN(C295089)&gt;1,IF(ISERROR(C295135),0,C295135),IF(ISERROR(C295059),0,C295059))*C295018+IF(LEN(C295090)&gt;1,IF(ISERROR(C295136),0,C295136),IF(ISERROR(C295060),0,C295060))*C295019)/(C295018+C295019),0)</f>
        <v>0.75000000000000011</v>
      </c>
    </row>
    <row r="295232" spans="3:3" x14ac:dyDescent="0.15">
      <c r="C295232" s="45">
        <f>C295021*C295162*C295175*(1-C295177)*C295178*C295231</f>
        <v>0</v>
      </c>
    </row>
    <row r="295233" spans="3:3" x14ac:dyDescent="0.15">
      <c r="C295233" s="44">
        <f>C295022*C295163*C$295176*(1-C$295177)*C$295178*C$295231</f>
        <v>0</v>
      </c>
    </row>
    <row r="295234" spans="3:3" x14ac:dyDescent="0.15">
      <c r="C295234" s="44">
        <f>C295023*C295164*C$295176*(1-C$295177)*C$295178*C$295231</f>
        <v>908.11287000000016</v>
      </c>
    </row>
    <row r="295235" spans="3:3" x14ac:dyDescent="0.15">
      <c r="C295235" s="44">
        <f>C295024*C295165*C$295176*(1-C$295177)*C$295178*C$295231</f>
        <v>0</v>
      </c>
    </row>
    <row r="295236" spans="3:3" x14ac:dyDescent="0.15">
      <c r="C295236" s="44">
        <f>C295025*C295166*C$295176*(1-C$295177)*C$295178*C$295231</f>
        <v>187.95199499999998</v>
      </c>
    </row>
    <row r="295237" spans="3:3" x14ac:dyDescent="0.15">
      <c r="C295237" s="44">
        <f>IFERROR(SUM(C295232:C295236)/C294940,0)</f>
        <v>9.3385436227315317</v>
      </c>
    </row>
    <row r="295238" spans="3:3" x14ac:dyDescent="0.15">
      <c r="C295238" s="44">
        <f>C295173*0.024*C295159</f>
        <v>15.552000000000001</v>
      </c>
    </row>
    <row r="295239" spans="3:3" x14ac:dyDescent="0.15">
      <c r="C295239" s="44">
        <f>C295179/(C295224+C295225)</f>
        <v>24.506860887631277</v>
      </c>
    </row>
    <row r="295240" spans="3:3" x14ac:dyDescent="0.15">
      <c r="C295240" s="39">
        <f>0.8+C295239/30</f>
        <v>1.6168953629210425</v>
      </c>
    </row>
    <row r="295241" spans="3:3" x14ac:dyDescent="0.15">
      <c r="C295241" s="42">
        <f>IFERROR((C295237+C295238)/C295230,0)</f>
        <v>0.19096797272230098</v>
      </c>
    </row>
    <row r="295242" spans="3:3" x14ac:dyDescent="0.15">
      <c r="C295242" s="39">
        <f>(1-C295241^C295240)/(1-C295241^(C295240+1))</f>
        <v>0.94362386271828624</v>
      </c>
    </row>
    <row r="295243" spans="3:3" x14ac:dyDescent="0.15">
      <c r="C295243" s="46">
        <f>C295230-C295242*(C295237+C295238)</f>
        <v>106.8515268872402</v>
      </c>
    </row>
    <row r="295245" spans="3:3" x14ac:dyDescent="0.15">
      <c r="C295245" s="48">
        <v>106.8515268872402</v>
      </c>
    </row>
    <row r="311297" spans="3:3" x14ac:dyDescent="0.15">
      <c r="C311297" s="24" t="s">
        <v>370</v>
      </c>
    </row>
    <row r="311298" spans="3:3" x14ac:dyDescent="0.15">
      <c r="C311298" s="25">
        <v>0</v>
      </c>
    </row>
    <row r="311299" spans="3:3" x14ac:dyDescent="0.15">
      <c r="C311299" s="25">
        <v>0</v>
      </c>
    </row>
    <row r="311300" spans="3:3" x14ac:dyDescent="0.15">
      <c r="C311300" s="26">
        <v>40428</v>
      </c>
    </row>
    <row r="311301" spans="3:3" x14ac:dyDescent="0.15">
      <c r="C311301" s="26">
        <v>0</v>
      </c>
    </row>
    <row r="311302" spans="3:3" x14ac:dyDescent="0.15">
      <c r="C311302" s="25" t="s">
        <v>152</v>
      </c>
    </row>
    <row r="311303" spans="3:3" x14ac:dyDescent="0.15">
      <c r="C311303" s="25" t="s">
        <v>15</v>
      </c>
    </row>
    <row r="311304" spans="3:3" x14ac:dyDescent="0.15">
      <c r="C311304" s="25">
        <v>1</v>
      </c>
    </row>
    <row r="311305" spans="3:3" x14ac:dyDescent="0.15">
      <c r="C311305" s="25" t="s">
        <v>208</v>
      </c>
    </row>
    <row r="311306" spans="3:3" x14ac:dyDescent="0.15">
      <c r="C311306" s="25" t="s">
        <v>371</v>
      </c>
    </row>
    <row r="311307" spans="3:3" x14ac:dyDescent="0.15">
      <c r="C311307" s="25">
        <v>0</v>
      </c>
    </row>
    <row r="311308" spans="3:3" x14ac:dyDescent="0.15">
      <c r="C311308" s="25">
        <v>0</v>
      </c>
    </row>
    <row r="311309" spans="3:3" x14ac:dyDescent="0.15">
      <c r="C311309" s="25" t="s">
        <v>372</v>
      </c>
    </row>
    <row r="311310" spans="3:3" x14ac:dyDescent="0.15">
      <c r="C311310" s="25" t="s">
        <v>360</v>
      </c>
    </row>
    <row r="311311" spans="3:3" x14ac:dyDescent="0.15">
      <c r="C311311" s="25" t="s">
        <v>373</v>
      </c>
    </row>
    <row r="311312" spans="3:3" x14ac:dyDescent="0.15">
      <c r="C311312" s="25" t="s">
        <v>105</v>
      </c>
    </row>
    <row r="311313" spans="3:3" x14ac:dyDescent="0.15">
      <c r="C311313" s="25">
        <v>1958</v>
      </c>
    </row>
    <row r="311314" spans="3:3" x14ac:dyDescent="0.15">
      <c r="C311314" s="25">
        <v>1968</v>
      </c>
    </row>
    <row r="311315" spans="3:3" x14ac:dyDescent="0.15">
      <c r="C311315" s="25" t="s">
        <v>289</v>
      </c>
    </row>
    <row r="311316" spans="3:3" x14ac:dyDescent="0.15">
      <c r="C311316" s="24">
        <v>374.2</v>
      </c>
    </row>
    <row r="311317" spans="3:3" x14ac:dyDescent="0.15">
      <c r="C311317" s="24">
        <v>119.744</v>
      </c>
    </row>
    <row r="311318" spans="3:3" x14ac:dyDescent="0.15">
      <c r="C311318" s="24">
        <v>0</v>
      </c>
    </row>
    <row r="311319" spans="3:3" x14ac:dyDescent="0.15">
      <c r="C311319" s="24">
        <v>0</v>
      </c>
    </row>
    <row r="311320" spans="3:3" x14ac:dyDescent="0.15">
      <c r="C311320" s="24">
        <v>0</v>
      </c>
    </row>
    <row r="311321" spans="3:3" x14ac:dyDescent="0.15">
      <c r="C311321" s="24">
        <v>106.7</v>
      </c>
    </row>
    <row r="311322" spans="3:3" x14ac:dyDescent="0.15">
      <c r="C311322" s="27">
        <f>IF(C311319&gt;0,C311319,IF(C311318&gt;0,0.85*C311318,IF(C311321&gt;0,1.1*C311321,IF(C311320&gt;0,1.4*C311320,0.85/3*C311316))))</f>
        <v>117.37000000000002</v>
      </c>
    </row>
    <row r="311323" spans="3:3" x14ac:dyDescent="0.15">
      <c r="C311323" s="24">
        <v>0</v>
      </c>
    </row>
    <row r="311324" spans="3:3" x14ac:dyDescent="0.15">
      <c r="C311324" s="27">
        <f>IF(C311323&gt;0,C311323,C311322)</f>
        <v>117.37000000000002</v>
      </c>
    </row>
    <row r="311325" spans="3:3" x14ac:dyDescent="0.15">
      <c r="C311325" s="24">
        <v>1</v>
      </c>
    </row>
    <row r="311326" spans="3:3" x14ac:dyDescent="0.15">
      <c r="C311326" s="24">
        <v>2</v>
      </c>
    </row>
    <row r="311327" spans="3:3" x14ac:dyDescent="0.15">
      <c r="C311327" s="28" t="s">
        <v>374</v>
      </c>
    </row>
    <row r="311328" spans="3:3" x14ac:dyDescent="0.15">
      <c r="C311328" s="28" t="s">
        <v>375</v>
      </c>
    </row>
    <row r="311329" spans="3:3" x14ac:dyDescent="0.15">
      <c r="C311329" s="28" t="s">
        <v>2</v>
      </c>
    </row>
    <row r="311330" spans="3:3" x14ac:dyDescent="0.15">
      <c r="C311330" s="28" t="s">
        <v>376</v>
      </c>
    </row>
    <row r="311331" spans="3:3" x14ac:dyDescent="0.15">
      <c r="C311331" s="24">
        <v>0</v>
      </c>
    </row>
    <row r="311332" spans="3:3" x14ac:dyDescent="0.15">
      <c r="C311332" s="24">
        <v>0</v>
      </c>
    </row>
    <row r="311333" spans="3:3" x14ac:dyDescent="0.15">
      <c r="C311333" s="24">
        <v>0</v>
      </c>
    </row>
    <row r="311334" spans="3:3" x14ac:dyDescent="0.15">
      <c r="C311334" s="24">
        <v>0</v>
      </c>
    </row>
    <row r="311335" spans="3:3" x14ac:dyDescent="0.15">
      <c r="C311335" s="24">
        <v>0</v>
      </c>
    </row>
    <row r="311336" spans="3:3" x14ac:dyDescent="0.15">
      <c r="C311336" s="24">
        <v>0</v>
      </c>
    </row>
    <row r="311337" spans="3:3" x14ac:dyDescent="0.15">
      <c r="C311337" s="28">
        <v>0</v>
      </c>
    </row>
    <row r="311338" spans="3:3" x14ac:dyDescent="0.15">
      <c r="C311338" s="28">
        <v>0</v>
      </c>
    </row>
    <row r="311339" spans="3:3" x14ac:dyDescent="0.15">
      <c r="C311339" s="24">
        <v>0</v>
      </c>
    </row>
    <row r="311340" spans="3:3" x14ac:dyDescent="0.15">
      <c r="C311340" s="24">
        <v>0</v>
      </c>
    </row>
    <row r="311341" spans="3:3" x14ac:dyDescent="0.15">
      <c r="C311341" s="24">
        <v>46.2</v>
      </c>
    </row>
    <row r="311342" spans="3:3" x14ac:dyDescent="0.15">
      <c r="C311342" s="24">
        <v>40.42</v>
      </c>
    </row>
    <row r="311343" spans="3:3" x14ac:dyDescent="0.15">
      <c r="C311343" s="24">
        <v>0</v>
      </c>
    </row>
    <row r="311344" spans="3:3" x14ac:dyDescent="0.15">
      <c r="C311344" s="24">
        <v>0</v>
      </c>
    </row>
    <row r="311345" spans="3:3" x14ac:dyDescent="0.15">
      <c r="C311345" s="24">
        <v>46.2</v>
      </c>
    </row>
    <row r="311346" spans="3:3" x14ac:dyDescent="0.15">
      <c r="C311346" s="24">
        <v>0</v>
      </c>
    </row>
    <row r="311347" spans="3:3" x14ac:dyDescent="0.15">
      <c r="C311347" s="24">
        <v>13.52</v>
      </c>
    </row>
    <row r="311348" spans="3:3" x14ac:dyDescent="0.15">
      <c r="C311348" s="24">
        <v>0</v>
      </c>
    </row>
    <row r="311349" spans="3:3" x14ac:dyDescent="0.15">
      <c r="C311349" s="24">
        <v>2</v>
      </c>
    </row>
    <row r="311350" spans="3:3" x14ac:dyDescent="0.15">
      <c r="C311350" s="24">
        <v>0</v>
      </c>
    </row>
    <row r="311351" spans="3:3" x14ac:dyDescent="0.15">
      <c r="C311351" s="24">
        <v>0</v>
      </c>
    </row>
    <row r="311352" spans="3:3" x14ac:dyDescent="0.15">
      <c r="C311352" s="24">
        <v>8.1300000000000008</v>
      </c>
    </row>
    <row r="311353" spans="3:3" x14ac:dyDescent="0.15">
      <c r="C311353" s="24">
        <v>0</v>
      </c>
    </row>
    <row r="311354" spans="3:3" x14ac:dyDescent="0.15">
      <c r="C311354" s="24">
        <v>5.39</v>
      </c>
    </row>
    <row r="311355" spans="3:3" x14ac:dyDescent="0.15">
      <c r="C311355" s="28" t="s">
        <v>295</v>
      </c>
    </row>
    <row r="311356" spans="3:3" x14ac:dyDescent="0.15">
      <c r="C311356" s="29">
        <f>IF(OR(C$311328="C",C$311328="PI",C$311328="NI"),1.6,IF(C$311328="P",0.8,IF(C$311328="-",1.2,0)))</f>
        <v>1.2</v>
      </c>
    </row>
    <row r="311357" spans="3:3" x14ac:dyDescent="0.15">
      <c r="C311357" s="29">
        <f>IF(OR(C$311328="C",C$311328="PI",C$311328="NI"),15,IF(C$311328="P",7,IF(C$311328="-",5,0)))</f>
        <v>5</v>
      </c>
    </row>
    <row r="311358" spans="3:3" x14ac:dyDescent="0.15">
      <c r="C311358" s="29">
        <f>IF(OR(C$311328="C",C$311328="PI",C$311328="NI"),0,IF(C$311328="P",0.6,IF(C$311328="-",0,1.2)))</f>
        <v>0</v>
      </c>
    </row>
    <row r="311359" spans="3:3" x14ac:dyDescent="0.15">
      <c r="C311359" s="29">
        <f>IF(OR(C$311328="C",C$311328="PI",C$311328="NI"),0,IF(C$311328="P",3,IF(C$311328="-",0,5)))</f>
        <v>0</v>
      </c>
    </row>
    <row r="311360" spans="3:3" x14ac:dyDescent="0.15">
      <c r="C311360" s="29">
        <f>IF(LEFT(C$311328,1)="C",1,IF(LEFT(C$311328,1)="P",0.5,0))</f>
        <v>0</v>
      </c>
    </row>
    <row r="311361" spans="3:3" x14ac:dyDescent="0.15">
      <c r="C311361" s="29">
        <f>IF(LEFT(C$311329,1)="C",1,IF(LEFT(C$311329,1)="P",0.5,0))</f>
        <v>0</v>
      </c>
    </row>
    <row r="311362" spans="3:3" x14ac:dyDescent="0.15">
      <c r="C311362" s="29">
        <f>0.7*C311360+C311326+C311361</f>
        <v>2</v>
      </c>
    </row>
    <row r="311363" spans="3:3" x14ac:dyDescent="0.15">
      <c r="C311363" s="27">
        <f>IFERROR(C311324/C311362,0)</f>
        <v>58.685000000000009</v>
      </c>
    </row>
    <row r="311364" spans="3:3" x14ac:dyDescent="0.15">
      <c r="C311364" s="29">
        <f>IF(RIGHT(C$311328,1)="I",1,C311360)*0.7+C311326+IF(RIGHT(C$311329,1)="I",1,C311361)</f>
        <v>2</v>
      </c>
    </row>
    <row r="311365" spans="3:3" x14ac:dyDescent="0.15">
      <c r="C311365" s="27">
        <f>IF(ISNUMBER(#REF!),#REF!/2.5,1)</f>
        <v>1</v>
      </c>
    </row>
    <row r="311366" spans="3:3" x14ac:dyDescent="0.15">
      <c r="C311366" s="27">
        <f>IF(C311338="Simple",0.9,IF(C311338="Complex",1.3,1))</f>
        <v>1</v>
      </c>
    </row>
    <row r="311367" spans="3:3" x14ac:dyDescent="0.15">
      <c r="C311367" s="27">
        <f>IF(C311337="Simple",0.9,IF(C311337="Complex",1.2,1))</f>
        <v>1</v>
      </c>
    </row>
    <row r="311368" spans="3:3" x14ac:dyDescent="0.15">
      <c r="C311368" s="27">
        <f>C311365*C311367*(0.7*C311363+IF(C311330="B_N2",5,IF(C311330="B_N1",25,50)))</f>
        <v>46.079500000000003</v>
      </c>
    </row>
    <row r="311369" spans="3:3" x14ac:dyDescent="0.15">
      <c r="C311369" s="27">
        <f>ROUND(3/0.85,1)*C311365*C311324</f>
        <v>410.79500000000007</v>
      </c>
    </row>
    <row r="311370" spans="3:3" x14ac:dyDescent="0.15">
      <c r="C311370" s="27">
        <f>C$311366*(C$311356*C$311363+C$311357)</f>
        <v>75.422000000000011</v>
      </c>
    </row>
    <row r="311371" spans="3:3" x14ac:dyDescent="0.15">
      <c r="C311371" s="27">
        <f>(C$311358*C$311363+C$311359)</f>
        <v>0</v>
      </c>
    </row>
    <row r="311372" spans="3:3" x14ac:dyDescent="0.15">
      <c r="C311372" s="27">
        <f>C311364*C311368-C311373-C311377-C311378</f>
        <v>71.03240000000001</v>
      </c>
    </row>
    <row r="311373" spans="3:3" x14ac:dyDescent="0.15">
      <c r="C311373" s="27">
        <f>0.5*IF(RIGHT(C311329,1)="I",1,C311361)*C311368</f>
        <v>0</v>
      </c>
    </row>
    <row r="311374" spans="3:3" x14ac:dyDescent="0.15">
      <c r="C311374" s="30" t="str">
        <f>IF(C$311329="P","Unh","Soil")</f>
        <v>Soil</v>
      </c>
    </row>
    <row r="311375" spans="3:3" x14ac:dyDescent="0.15">
      <c r="C311375" s="27">
        <f>1.2*C311363+5</f>
        <v>75.422000000000011</v>
      </c>
    </row>
    <row r="311376" spans="3:3" x14ac:dyDescent="0.15">
      <c r="C311376" s="30" t="str">
        <f>IF(C$311329="-","Soil","Cellar")</f>
        <v>Cellar</v>
      </c>
    </row>
    <row r="311377" spans="3:3" x14ac:dyDescent="0.15">
      <c r="C311377" s="27">
        <f>(0.18*C$311324)-C311378</f>
        <v>18.452900000000003</v>
      </c>
    </row>
    <row r="311378" spans="3:3" x14ac:dyDescent="0.15">
      <c r="C311378" s="27">
        <f>0.01*C$311324+1.5</f>
        <v>2.6737000000000002</v>
      </c>
    </row>
    <row r="311379" spans="3:3" x14ac:dyDescent="0.15">
      <c r="C311379" s="27">
        <f>SUM(C311370:C311378)</f>
        <v>243.00300000000004</v>
      </c>
    </row>
    <row r="311380" spans="3:3" x14ac:dyDescent="0.15">
      <c r="C311380" s="27">
        <f>SUM(C311340:C311349)</f>
        <v>148.34</v>
      </c>
    </row>
    <row r="311381" spans="3:3" x14ac:dyDescent="0.15">
      <c r="C311381" s="30">
        <f>IFERROR(C311380/C311379,0)</f>
        <v>0.61044513853738425</v>
      </c>
    </row>
    <row r="311382" spans="3:3" x14ac:dyDescent="0.15">
      <c r="C311382" s="31">
        <v>0.8</v>
      </c>
    </row>
    <row r="311383" spans="3:3" x14ac:dyDescent="0.15">
      <c r="C311383" s="31">
        <v>1.25</v>
      </c>
    </row>
    <row r="311384" spans="3:3" x14ac:dyDescent="0.15">
      <c r="C311384" s="32">
        <f>IF(AND(C311381&gt;=C311382,C311381&lt;=C311383),1,0)</f>
        <v>0</v>
      </c>
    </row>
    <row r="311385" spans="3:3" x14ac:dyDescent="0.15">
      <c r="C311385" s="30">
        <f>IFERROR((C311345+C311346)/(C311375),0)</f>
        <v>0.61255336639176894</v>
      </c>
    </row>
    <row r="311386" spans="3:3" x14ac:dyDescent="0.15">
      <c r="C311386" s="31">
        <v>0.9</v>
      </c>
    </row>
    <row r="311387" spans="3:3" x14ac:dyDescent="0.15">
      <c r="C311387" s="31">
        <v>1.3</v>
      </c>
    </row>
    <row r="311388" spans="3:3" x14ac:dyDescent="0.15">
      <c r="C311388" s="32">
        <f>IF(AND(C311385&gt;=C311386,C311385&lt;=C311387),1,0)</f>
        <v>0</v>
      </c>
    </row>
    <row r="311389" spans="3:3" x14ac:dyDescent="0.15">
      <c r="C311389" s="33">
        <f>IF(C311360+C311361=0,1,0)</f>
        <v>1</v>
      </c>
    </row>
    <row r="311390" spans="3:3" x14ac:dyDescent="0.15">
      <c r="C311390" s="30">
        <f>IFERROR((C311347+C311348+C311349)/(C311377+C311378),0)</f>
        <v>0.73461891643709809</v>
      </c>
    </row>
    <row r="311391" spans="3:3" x14ac:dyDescent="0.15">
      <c r="C311391" s="31">
        <v>0.67</v>
      </c>
    </row>
    <row r="311392" spans="3:3" x14ac:dyDescent="0.15">
      <c r="C311392" s="31">
        <v>1.5</v>
      </c>
    </row>
    <row r="311393" spans="3:3" x14ac:dyDescent="0.15">
      <c r="C311393" s="34">
        <f>IF(AND(C311390&gt;=C311391,C311390&lt;=C311392),1,0)</f>
        <v>1</v>
      </c>
    </row>
    <row r="311394" spans="3:3" x14ac:dyDescent="0.15">
      <c r="C311394" s="34">
        <f>C311384*IF(C311389=1,C311388,1)*C311393</f>
        <v>0</v>
      </c>
    </row>
    <row r="311395" spans="3:3" x14ac:dyDescent="0.15">
      <c r="C311395" s="27">
        <f>IF(C$311355="Estimation",C311370,C311340)</f>
        <v>0</v>
      </c>
    </row>
    <row r="311396" spans="3:3" x14ac:dyDescent="0.15">
      <c r="C311396" s="27">
        <f>IF(C$311355="Estimation",C311371,C311341)</f>
        <v>46.2</v>
      </c>
    </row>
    <row r="311397" spans="3:3" x14ac:dyDescent="0.15">
      <c r="C311397" s="27">
        <f>IF(C$311355="Estimation",C311372,C311342)</f>
        <v>40.42</v>
      </c>
    </row>
    <row r="311398" spans="3:3" x14ac:dyDescent="0.15">
      <c r="C311398" s="27">
        <f>IF(C$311355="Estimation",IF(C311374="Soil",0,C311373),C311343)</f>
        <v>0</v>
      </c>
    </row>
    <row r="311399" spans="3:3" x14ac:dyDescent="0.15">
      <c r="C311399" s="27">
        <f>IF(C$311355="Estimation",C311373-C311398,C311344)</f>
        <v>0</v>
      </c>
    </row>
    <row r="311400" spans="3:3" x14ac:dyDescent="0.15">
      <c r="C311400" s="27">
        <f>IF(C$311355="Estimation",IF(C311376="Soil",0,C311375),C311345)</f>
        <v>46.2</v>
      </c>
    </row>
    <row r="311401" spans="3:3" x14ac:dyDescent="0.15">
      <c r="C311401" s="27">
        <f>IF(C$311355="Estimation",C311375-C311400,C311346)</f>
        <v>0</v>
      </c>
    </row>
    <row r="311402" spans="3:3" x14ac:dyDescent="0.15">
      <c r="C311402" s="27">
        <f>IF(C$311355="Estimation",C311377,C311347)</f>
        <v>13.52</v>
      </c>
    </row>
    <row r="311403" spans="3:3" x14ac:dyDescent="0.15">
      <c r="C311403" s="27">
        <f>IF(C$311355="Estimation",0,C311348)</f>
        <v>0</v>
      </c>
    </row>
    <row r="311404" spans="3:3" x14ac:dyDescent="0.15">
      <c r="C311404" s="27">
        <f>IF(C$311355="Estimation",C311378,C311349)</f>
        <v>2</v>
      </c>
    </row>
    <row r="311405" spans="3:3" x14ac:dyDescent="0.15">
      <c r="C311405" s="35">
        <f>IF(C$311355="Estimation",0,C311350)</f>
        <v>0</v>
      </c>
    </row>
    <row r="311406" spans="3:3" x14ac:dyDescent="0.15">
      <c r="C311406" s="35">
        <f>IF(C$311355="Estimation",0.5*SUM(C$311402:C$311403),C311351)</f>
        <v>0</v>
      </c>
    </row>
    <row r="311407" spans="3:3" x14ac:dyDescent="0.15">
      <c r="C311407" s="35">
        <f>IF(C$311355="Estimation",0,C311352)</f>
        <v>8.1300000000000008</v>
      </c>
    </row>
    <row r="311408" spans="3:3" x14ac:dyDescent="0.15">
      <c r="C311408" s="35">
        <f>IF(C$311355="Estimation",0.5*SUM(C$311402:C$311403),C311353)</f>
        <v>0</v>
      </c>
    </row>
    <row r="311409" spans="3:3" x14ac:dyDescent="0.15">
      <c r="C311409" s="35">
        <f>IF(C$311355="Estimation",0,C311354)</f>
        <v>5.39</v>
      </c>
    </row>
    <row r="311410" spans="3:3" x14ac:dyDescent="0.15">
      <c r="C311410" s="25" t="s">
        <v>288</v>
      </c>
    </row>
    <row r="311411" spans="3:3" x14ac:dyDescent="0.15">
      <c r="C311411" s="25">
        <v>0</v>
      </c>
    </row>
    <row r="311412" spans="3:3" x14ac:dyDescent="0.15">
      <c r="C311412" s="25" t="s">
        <v>288</v>
      </c>
    </row>
    <row r="311413" spans="3:3" x14ac:dyDescent="0.15">
      <c r="C311413" s="25" t="s">
        <v>377</v>
      </c>
    </row>
    <row r="311414" spans="3:3" x14ac:dyDescent="0.15">
      <c r="C311414" s="25" t="s">
        <v>300</v>
      </c>
    </row>
    <row r="311415" spans="3:3" x14ac:dyDescent="0.15">
      <c r="C311415" s="25" t="s">
        <v>302</v>
      </c>
    </row>
    <row r="311416" spans="3:3" x14ac:dyDescent="0.15">
      <c r="C311416" s="25" t="s">
        <v>302</v>
      </c>
    </row>
    <row r="311417" spans="3:3" x14ac:dyDescent="0.15">
      <c r="C311417" s="25" t="s">
        <v>302</v>
      </c>
    </row>
    <row r="311418" spans="3:3" x14ac:dyDescent="0.15">
      <c r="C311418" s="25" t="s">
        <v>301</v>
      </c>
    </row>
    <row r="311419" spans="3:3" x14ac:dyDescent="0.15">
      <c r="C311419" s="25" t="s">
        <v>301</v>
      </c>
    </row>
    <row r="311420" spans="3:3" x14ac:dyDescent="0.15">
      <c r="C311420" s="25" t="s">
        <v>292</v>
      </c>
    </row>
    <row r="311421" spans="3:3" x14ac:dyDescent="0.15">
      <c r="C311421" s="25" t="s">
        <v>292</v>
      </c>
    </row>
    <row r="311422" spans="3:3" x14ac:dyDescent="0.15">
      <c r="C311422" s="25" t="s">
        <v>291</v>
      </c>
    </row>
    <row r="311423" spans="3:3" x14ac:dyDescent="0.15">
      <c r="C311423" s="25" t="s">
        <v>298</v>
      </c>
    </row>
    <row r="311424" spans="3:3" x14ac:dyDescent="0.15">
      <c r="C311424" s="25" t="s">
        <v>299</v>
      </c>
    </row>
    <row r="311425" spans="3:3" x14ac:dyDescent="0.15">
      <c r="C311425" s="25" t="s">
        <v>298</v>
      </c>
    </row>
    <row r="311426" spans="3:3" x14ac:dyDescent="0.15">
      <c r="C311426" s="25" t="s">
        <v>297</v>
      </c>
    </row>
    <row r="311427" spans="3:3" x14ac:dyDescent="0.15">
      <c r="C311427" s="25" t="s">
        <v>296</v>
      </c>
    </row>
    <row r="311428" spans="3:3" x14ac:dyDescent="0.15">
      <c r="C311428" s="25" t="s">
        <v>297</v>
      </c>
    </row>
    <row r="311429" spans="3:3" x14ac:dyDescent="0.15">
      <c r="C311429" s="25" t="s">
        <v>296</v>
      </c>
    </row>
    <row r="311430" spans="3:3" x14ac:dyDescent="0.15">
      <c r="C311430" s="24">
        <v>0.1</v>
      </c>
    </row>
    <row r="311431" spans="3:3" x14ac:dyDescent="0.15">
      <c r="C311431" s="24">
        <v>0</v>
      </c>
    </row>
    <row r="311432" spans="3:3" x14ac:dyDescent="0.15">
      <c r="C311432" s="24">
        <v>0.2</v>
      </c>
    </row>
    <row r="311433" spans="3:3" x14ac:dyDescent="0.15">
      <c r="C311433" s="24">
        <v>0.6</v>
      </c>
    </row>
    <row r="311434" spans="3:3" x14ac:dyDescent="0.15">
      <c r="C311434" s="24">
        <v>0.6</v>
      </c>
    </row>
    <row r="311435" spans="3:3" x14ac:dyDescent="0.15">
      <c r="C311435" s="24">
        <v>1.2</v>
      </c>
    </row>
    <row r="311436" spans="3:3" x14ac:dyDescent="0.15">
      <c r="C311436" s="24">
        <v>1.2</v>
      </c>
    </row>
    <row r="311437" spans="3:3" x14ac:dyDescent="0.15">
      <c r="C311437" s="24">
        <v>1.2</v>
      </c>
    </row>
    <row r="311438" spans="3:3" x14ac:dyDescent="0.15">
      <c r="C311438" s="24">
        <v>1.6</v>
      </c>
    </row>
    <row r="311439" spans="3:3" x14ac:dyDescent="0.15">
      <c r="C311439" s="24">
        <v>1.6</v>
      </c>
    </row>
    <row r="311440" spans="3:3" x14ac:dyDescent="0.15">
      <c r="C311440" s="24">
        <v>2.8</v>
      </c>
    </row>
    <row r="311441" spans="3:3" x14ac:dyDescent="0.15">
      <c r="C311441" s="24">
        <v>2.8</v>
      </c>
    </row>
    <row r="311442" spans="3:3" x14ac:dyDescent="0.15">
      <c r="C311442" s="24">
        <v>3</v>
      </c>
    </row>
    <row r="311443" spans="3:3" x14ac:dyDescent="0.15">
      <c r="C311443" s="24">
        <v>0.75</v>
      </c>
    </row>
    <row r="311444" spans="3:3" x14ac:dyDescent="0.15">
      <c r="C311444" s="24">
        <v>0.75</v>
      </c>
    </row>
    <row r="311445" spans="3:3" x14ac:dyDescent="0.15">
      <c r="C311445" s="24">
        <v>0.05</v>
      </c>
    </row>
    <row r="311446" spans="3:3" x14ac:dyDescent="0.15">
      <c r="C311446" s="24">
        <v>0.05</v>
      </c>
    </row>
    <row r="311447" spans="3:3" x14ac:dyDescent="0.15">
      <c r="C311447" s="24">
        <v>0</v>
      </c>
    </row>
    <row r="311448" spans="3:3" x14ac:dyDescent="0.15">
      <c r="C311448" s="24">
        <v>0</v>
      </c>
    </row>
    <row r="311449" spans="3:3" x14ac:dyDescent="0.15">
      <c r="C311449" s="24">
        <v>0</v>
      </c>
    </row>
    <row r="311450" spans="3:3" x14ac:dyDescent="0.15">
      <c r="C311450" s="24">
        <v>0.01</v>
      </c>
    </row>
    <row r="311451" spans="3:3" x14ac:dyDescent="0.15">
      <c r="C311451" s="24">
        <v>0.01</v>
      </c>
    </row>
    <row r="311452" spans="3:3" x14ac:dyDescent="0.15">
      <c r="C311452" s="24">
        <v>0</v>
      </c>
    </row>
    <row r="311453" spans="3:3" x14ac:dyDescent="0.15">
      <c r="C311453" s="24">
        <v>0.3</v>
      </c>
    </row>
    <row r="311454" spans="3:3" x14ac:dyDescent="0.15">
      <c r="C311454" s="24">
        <v>0</v>
      </c>
    </row>
    <row r="311455" spans="3:3" x14ac:dyDescent="0.15">
      <c r="C311455" s="24">
        <v>0</v>
      </c>
    </row>
    <row r="311456" spans="3:3" x14ac:dyDescent="0.15">
      <c r="C311456" s="24">
        <v>0</v>
      </c>
    </row>
    <row r="311457" spans="3:3" x14ac:dyDescent="0.15">
      <c r="C311457" s="24">
        <v>0.3</v>
      </c>
    </row>
    <row r="311458" spans="3:3" x14ac:dyDescent="0.15">
      <c r="C311458" s="24">
        <v>0</v>
      </c>
    </row>
    <row r="311459" spans="3:3" x14ac:dyDescent="0.15">
      <c r="C311459" s="24">
        <v>0</v>
      </c>
    </row>
    <row r="311460" spans="3:3" x14ac:dyDescent="0.15">
      <c r="C311460" s="24">
        <v>1</v>
      </c>
    </row>
    <row r="311461" spans="3:3" x14ac:dyDescent="0.15">
      <c r="C311461" s="24">
        <v>1</v>
      </c>
    </row>
    <row r="311462" spans="3:3" x14ac:dyDescent="0.15">
      <c r="C311462" s="24">
        <v>0</v>
      </c>
    </row>
    <row r="311463" spans="3:3" x14ac:dyDescent="0.15">
      <c r="C311463" s="24">
        <v>0</v>
      </c>
    </row>
    <row r="311464" spans="3:3" x14ac:dyDescent="0.15">
      <c r="C311464" s="24">
        <v>0.5</v>
      </c>
    </row>
    <row r="311465" spans="3:3" x14ac:dyDescent="0.15">
      <c r="C311465" s="24">
        <v>0</v>
      </c>
    </row>
    <row r="311466" spans="3:3" x14ac:dyDescent="0.15">
      <c r="C311466" s="25">
        <v>0</v>
      </c>
    </row>
    <row r="311467" spans="3:3" x14ac:dyDescent="0.15">
      <c r="C311467" s="25">
        <v>0</v>
      </c>
    </row>
    <row r="311468" spans="3:3" x14ac:dyDescent="0.15">
      <c r="C311468" s="25">
        <v>0</v>
      </c>
    </row>
    <row r="311469" spans="3:3" x14ac:dyDescent="0.15">
      <c r="C311469" s="25">
        <v>0</v>
      </c>
    </row>
    <row r="311470" spans="3:3" x14ac:dyDescent="0.15">
      <c r="C311470" s="25">
        <v>0</v>
      </c>
    </row>
    <row r="311471" spans="3:3" x14ac:dyDescent="0.15">
      <c r="C311471" s="25">
        <v>0</v>
      </c>
    </row>
    <row r="311472" spans="3:3" x14ac:dyDescent="0.15">
      <c r="C311472" s="25">
        <v>0</v>
      </c>
    </row>
    <row r="311473" spans="3:3" x14ac:dyDescent="0.15">
      <c r="C311473" s="25">
        <v>0</v>
      </c>
    </row>
    <row r="311474" spans="3:3" x14ac:dyDescent="0.15">
      <c r="C311474" s="25">
        <v>0</v>
      </c>
    </row>
    <row r="311475" spans="3:3" x14ac:dyDescent="0.15">
      <c r="C311475" s="25">
        <v>0</v>
      </c>
    </row>
    <row r="311476" spans="3:3" x14ac:dyDescent="0.15">
      <c r="C311476" s="24">
        <v>0</v>
      </c>
    </row>
    <row r="311477" spans="3:3" x14ac:dyDescent="0.15">
      <c r="C311477" s="24">
        <v>0</v>
      </c>
    </row>
    <row r="311478" spans="3:3" x14ac:dyDescent="0.15">
      <c r="C311478" s="24">
        <v>0</v>
      </c>
    </row>
    <row r="311479" spans="3:3" x14ac:dyDescent="0.15">
      <c r="C311479" s="24">
        <v>0</v>
      </c>
    </row>
    <row r="311480" spans="3:3" x14ac:dyDescent="0.15">
      <c r="C311480" s="24">
        <v>0</v>
      </c>
    </row>
    <row r="311481" spans="3:3" x14ac:dyDescent="0.15">
      <c r="C311481" s="24">
        <v>0</v>
      </c>
    </row>
    <row r="311482" spans="3:3" x14ac:dyDescent="0.15">
      <c r="C311482" s="24">
        <v>0</v>
      </c>
    </row>
    <row r="311483" spans="3:3" x14ac:dyDescent="0.15">
      <c r="C311483" s="24">
        <v>0</v>
      </c>
    </row>
    <row r="311484" spans="3:3" x14ac:dyDescent="0.15">
      <c r="C311484" s="24">
        <v>0</v>
      </c>
    </row>
    <row r="311485" spans="3:3" x14ac:dyDescent="0.15">
      <c r="C311485" s="24">
        <v>0</v>
      </c>
    </row>
    <row r="311486" spans="3:3" x14ac:dyDescent="0.15">
      <c r="C311486" s="24">
        <v>0</v>
      </c>
    </row>
    <row r="311487" spans="3:3" x14ac:dyDescent="0.15">
      <c r="C311487" s="24">
        <v>0</v>
      </c>
    </row>
    <row r="311488" spans="3:3" x14ac:dyDescent="0.15">
      <c r="C311488" s="24">
        <v>0</v>
      </c>
    </row>
    <row r="311489" spans="3:3" x14ac:dyDescent="0.15">
      <c r="C311489" s="24">
        <v>0</v>
      </c>
    </row>
    <row r="311490" spans="3:3" x14ac:dyDescent="0.15">
      <c r="C311490" s="24">
        <v>0</v>
      </c>
    </row>
    <row r="311491" spans="3:3" x14ac:dyDescent="0.15">
      <c r="C311491" s="24">
        <v>0</v>
      </c>
    </row>
    <row r="311492" spans="3:3" x14ac:dyDescent="0.15">
      <c r="C311492" s="24">
        <v>0</v>
      </c>
    </row>
    <row r="311493" spans="3:3" x14ac:dyDescent="0.15">
      <c r="C311493" s="24">
        <v>0</v>
      </c>
    </row>
    <row r="311494" spans="3:3" x14ac:dyDescent="0.15">
      <c r="C311494" s="24">
        <v>0</v>
      </c>
    </row>
    <row r="311495" spans="3:3" x14ac:dyDescent="0.15">
      <c r="C311495" s="24">
        <v>0</v>
      </c>
    </row>
    <row r="311496" spans="3:3" x14ac:dyDescent="0.15">
      <c r="C311496" s="24">
        <v>0</v>
      </c>
    </row>
    <row r="311497" spans="3:3" x14ac:dyDescent="0.15">
      <c r="C311497" s="24">
        <v>0</v>
      </c>
    </row>
    <row r="311498" spans="3:3" x14ac:dyDescent="0.15">
      <c r="C311498" s="24">
        <v>0</v>
      </c>
    </row>
    <row r="311499" spans="3:3" x14ac:dyDescent="0.15">
      <c r="C311499" s="24">
        <v>0</v>
      </c>
    </row>
    <row r="311500" spans="3:3" x14ac:dyDescent="0.15">
      <c r="C311500" s="24">
        <v>0</v>
      </c>
    </row>
    <row r="311501" spans="3:3" x14ac:dyDescent="0.15">
      <c r="C311501" s="24">
        <v>0</v>
      </c>
    </row>
    <row r="311502" spans="3:3" x14ac:dyDescent="0.15">
      <c r="C311502" s="36">
        <f t="shared" ref="C311502:C311508" si="127">IF(C311495&lt;&gt;0,C311495,C311488)</f>
        <v>0</v>
      </c>
    </row>
    <row r="311503" spans="3:3" x14ac:dyDescent="0.15">
      <c r="C311503" s="36">
        <f t="shared" si="127"/>
        <v>0</v>
      </c>
    </row>
    <row r="311504" spans="3:3" x14ac:dyDescent="0.15">
      <c r="C311504" s="36">
        <f t="shared" si="127"/>
        <v>0</v>
      </c>
    </row>
    <row r="311505" spans="3:3" x14ac:dyDescent="0.15">
      <c r="C311505" s="36">
        <f t="shared" si="127"/>
        <v>0</v>
      </c>
    </row>
    <row r="311506" spans="3:3" x14ac:dyDescent="0.15">
      <c r="C311506" s="36">
        <f t="shared" si="127"/>
        <v>0</v>
      </c>
    </row>
    <row r="311507" spans="3:3" x14ac:dyDescent="0.15">
      <c r="C311507" s="36">
        <f t="shared" si="127"/>
        <v>0</v>
      </c>
    </row>
    <row r="311508" spans="3:3" x14ac:dyDescent="0.15">
      <c r="C311508" s="36">
        <f t="shared" si="127"/>
        <v>0</v>
      </c>
    </row>
    <row r="311509" spans="3:3" x14ac:dyDescent="0.15">
      <c r="C311509" s="36">
        <f t="shared" ref="C311509:C311515" si="128">IFERROR(IF(C311488&lt;&gt;0,C311502/C311488,1)*C311476,0)</f>
        <v>0</v>
      </c>
    </row>
    <row r="311510" spans="3:3" x14ac:dyDescent="0.15">
      <c r="C311510" s="36">
        <f t="shared" si="128"/>
        <v>0</v>
      </c>
    </row>
    <row r="311511" spans="3:3" x14ac:dyDescent="0.15">
      <c r="C311511" s="36">
        <f t="shared" si="128"/>
        <v>0</v>
      </c>
    </row>
    <row r="311512" spans="3:3" x14ac:dyDescent="0.15">
      <c r="C311512" s="36">
        <f t="shared" si="128"/>
        <v>0</v>
      </c>
    </row>
    <row r="311513" spans="3:3" x14ac:dyDescent="0.15">
      <c r="C311513" s="36">
        <f t="shared" si="128"/>
        <v>0</v>
      </c>
    </row>
    <row r="311514" spans="3:3" x14ac:dyDescent="0.15">
      <c r="C311514" s="36">
        <f t="shared" si="128"/>
        <v>0</v>
      </c>
    </row>
    <row r="311515" spans="3:3" x14ac:dyDescent="0.15">
      <c r="C311515" s="36">
        <f t="shared" si="128"/>
        <v>0</v>
      </c>
    </row>
    <row r="311516" spans="3:3" x14ac:dyDescent="0.15">
      <c r="C311516" s="37">
        <f>C311483</f>
        <v>0</v>
      </c>
    </row>
    <row r="311517" spans="3:3" x14ac:dyDescent="0.15">
      <c r="C311517" s="37">
        <f>C311484</f>
        <v>0</v>
      </c>
    </row>
    <row r="311518" spans="3:3" x14ac:dyDescent="0.15">
      <c r="C311518" s="37">
        <f>C311485</f>
        <v>0</v>
      </c>
    </row>
    <row r="311519" spans="3:3" x14ac:dyDescent="0.15">
      <c r="C311519" s="37">
        <f>C311486</f>
        <v>0</v>
      </c>
    </row>
    <row r="311520" spans="3:3" x14ac:dyDescent="0.15">
      <c r="C311520" s="37">
        <f>C311487</f>
        <v>0</v>
      </c>
    </row>
    <row r="311521" spans="3:3" x14ac:dyDescent="0.15">
      <c r="C311521" s="28">
        <v>0</v>
      </c>
    </row>
    <row r="311522" spans="3:3" x14ac:dyDescent="0.15">
      <c r="C311522" s="28">
        <v>0</v>
      </c>
    </row>
    <row r="311523" spans="3:3" x14ac:dyDescent="0.15">
      <c r="C311523" s="28">
        <v>0</v>
      </c>
    </row>
    <row r="311524" spans="3:3" x14ac:dyDescent="0.15">
      <c r="C311524" s="28">
        <v>0</v>
      </c>
    </row>
    <row r="311525" spans="3:3" x14ac:dyDescent="0.15">
      <c r="C311525" s="28">
        <v>0</v>
      </c>
    </row>
    <row r="311526" spans="3:3" x14ac:dyDescent="0.15">
      <c r="C311526" s="28">
        <v>0</v>
      </c>
    </row>
    <row r="311527" spans="3:3" x14ac:dyDescent="0.15">
      <c r="C311527" s="28">
        <v>0</v>
      </c>
    </row>
    <row r="311528" spans="3:3" x14ac:dyDescent="0.15">
      <c r="C311528" s="28">
        <v>0</v>
      </c>
    </row>
    <row r="311529" spans="3:3" x14ac:dyDescent="0.15">
      <c r="C311529" s="28">
        <v>0</v>
      </c>
    </row>
    <row r="311530" spans="3:3" x14ac:dyDescent="0.15">
      <c r="C311530" s="28">
        <v>0</v>
      </c>
    </row>
    <row r="311531" spans="3:3" x14ac:dyDescent="0.15">
      <c r="C311531" s="38">
        <v>1</v>
      </c>
    </row>
    <row r="311532" spans="3:3" x14ac:dyDescent="0.15">
      <c r="C311532" s="38">
        <v>1</v>
      </c>
    </row>
    <row r="311533" spans="3:3" x14ac:dyDescent="0.15">
      <c r="C311533" s="38">
        <v>1</v>
      </c>
    </row>
    <row r="311534" spans="3:3" x14ac:dyDescent="0.15">
      <c r="C311534" s="38">
        <v>1</v>
      </c>
    </row>
    <row r="311535" spans="3:3" x14ac:dyDescent="0.15">
      <c r="C311535" s="38">
        <v>1</v>
      </c>
    </row>
    <row r="311536" spans="3:3" x14ac:dyDescent="0.15">
      <c r="C311536" s="38">
        <v>1</v>
      </c>
    </row>
    <row r="311537" spans="3:3" x14ac:dyDescent="0.15">
      <c r="C311537" s="38">
        <v>1</v>
      </c>
    </row>
    <row r="311538" spans="3:3" x14ac:dyDescent="0.15">
      <c r="C311538" s="38">
        <v>1</v>
      </c>
    </row>
    <row r="311539" spans="3:3" x14ac:dyDescent="0.15">
      <c r="C311539" s="38">
        <v>1</v>
      </c>
    </row>
    <row r="311540" spans="3:3" x14ac:dyDescent="0.15">
      <c r="C311540" s="38">
        <v>1</v>
      </c>
    </row>
    <row r="311541" spans="3:3" x14ac:dyDescent="0.15">
      <c r="C311541" s="25" t="s">
        <v>104</v>
      </c>
    </row>
    <row r="311542" spans="3:3" x14ac:dyDescent="0.15">
      <c r="C311542" s="25" t="s">
        <v>294</v>
      </c>
    </row>
    <row r="311543" spans="3:3" x14ac:dyDescent="0.15">
      <c r="C311543" s="24">
        <v>216</v>
      </c>
    </row>
    <row r="311544" spans="3:3" x14ac:dyDescent="0.15">
      <c r="C311544" s="24">
        <v>12</v>
      </c>
    </row>
    <row r="311545" spans="3:3" x14ac:dyDescent="0.15">
      <c r="C311545" s="24">
        <v>4.5999999999999996</v>
      </c>
    </row>
    <row r="311546" spans="3:3" x14ac:dyDescent="0.15">
      <c r="C311546" s="24">
        <v>368</v>
      </c>
    </row>
    <row r="311547" spans="3:3" x14ac:dyDescent="0.15">
      <c r="C311547" s="24">
        <v>260</v>
      </c>
    </row>
    <row r="311548" spans="3:3" x14ac:dyDescent="0.15">
      <c r="C311548" s="24">
        <v>394</v>
      </c>
    </row>
    <row r="311549" spans="3:3" x14ac:dyDescent="0.15">
      <c r="C311549" s="24">
        <v>222</v>
      </c>
    </row>
    <row r="311550" spans="3:3" x14ac:dyDescent="0.15">
      <c r="C311550" s="24">
        <v>123</v>
      </c>
    </row>
    <row r="311551" spans="3:3" x14ac:dyDescent="0.15">
      <c r="C311551" s="25" t="s">
        <v>153</v>
      </c>
    </row>
    <row r="311552" spans="3:3" x14ac:dyDescent="0.15">
      <c r="C311552" s="24">
        <v>20</v>
      </c>
    </row>
    <row r="311553" spans="3:3" x14ac:dyDescent="0.15">
      <c r="C311553" s="24">
        <v>0.9</v>
      </c>
    </row>
    <row r="311554" spans="3:3" x14ac:dyDescent="0.15">
      <c r="C311554" s="24">
        <v>0.8</v>
      </c>
    </row>
    <row r="311555" spans="3:3" x14ac:dyDescent="0.15">
      <c r="C311555" s="24">
        <v>0.4</v>
      </c>
    </row>
    <row r="311556" spans="3:3" x14ac:dyDescent="0.15">
      <c r="C311556" s="24">
        <v>2.5</v>
      </c>
    </row>
    <row r="311557" spans="3:3" x14ac:dyDescent="0.15">
      <c r="C311557" s="24">
        <v>3</v>
      </c>
    </row>
    <row r="311558" spans="3:3" x14ac:dyDescent="0.15">
      <c r="C311558" s="24">
        <v>10</v>
      </c>
    </row>
    <row r="311559" spans="3:3" x14ac:dyDescent="0.15">
      <c r="C311559" s="31">
        <v>0.8</v>
      </c>
    </row>
    <row r="311560" spans="3:3" x14ac:dyDescent="0.15">
      <c r="C311560" s="31">
        <v>0.6</v>
      </c>
    </row>
    <row r="311561" spans="3:3" x14ac:dyDescent="0.15">
      <c r="C311561" s="31">
        <v>0.3</v>
      </c>
    </row>
    <row r="311562" spans="3:3" x14ac:dyDescent="0.15">
      <c r="C311562" s="31">
        <v>0.9</v>
      </c>
    </row>
    <row r="311563" spans="3:3" x14ac:dyDescent="0.15">
      <c r="C311563" s="24">
        <v>45</v>
      </c>
    </row>
    <row r="311564" spans="3:3" x14ac:dyDescent="0.15">
      <c r="C311564" s="39">
        <f t="shared" ref="C311564:C311570" si="129">IFERROR(IF(ISNUMBER(C311452),C311452,0)+IF(ISNUMBER(C311433),1/C311433-IF(AND(C311521="ReplaceInsulation",NOT(ISERROR(C311509))),C311445/0.04,0),0),0)</f>
        <v>1.6666666666666667</v>
      </c>
    </row>
    <row r="311565" spans="3:3" x14ac:dyDescent="0.15">
      <c r="C311565" s="39">
        <f t="shared" si="129"/>
        <v>1.9666666666666668</v>
      </c>
    </row>
    <row r="311566" spans="3:3" x14ac:dyDescent="0.15">
      <c r="C311566" s="39">
        <f t="shared" si="129"/>
        <v>0.83333333333333337</v>
      </c>
    </row>
    <row r="311567" spans="3:3" x14ac:dyDescent="0.15">
      <c r="C311567" s="39">
        <f t="shared" si="129"/>
        <v>0.83333333333333337</v>
      </c>
    </row>
    <row r="311568" spans="3:3" x14ac:dyDescent="0.15">
      <c r="C311568" s="39">
        <f t="shared" si="129"/>
        <v>0.83333333333333337</v>
      </c>
    </row>
    <row r="311569" spans="3:3" x14ac:dyDescent="0.15">
      <c r="C311569" s="39">
        <f t="shared" si="129"/>
        <v>0.92500000000000004</v>
      </c>
    </row>
    <row r="311570" spans="3:3" x14ac:dyDescent="0.15">
      <c r="C311570" s="39">
        <f t="shared" si="129"/>
        <v>0.625</v>
      </c>
    </row>
    <row r="311571" spans="3:3" x14ac:dyDescent="0.15">
      <c r="C311571" s="40">
        <f>IFERROR(IF(ISNUMBER(C311440),1/C311440,0),0)</f>
        <v>0.35714285714285715</v>
      </c>
    </row>
    <row r="311572" spans="3:3" x14ac:dyDescent="0.15">
      <c r="C311572" s="40">
        <f>IFERROR(IF(ISNUMBER(C311441),1/C311441,0),0)</f>
        <v>0.35714285714285715</v>
      </c>
    </row>
    <row r="311573" spans="3:3" x14ac:dyDescent="0.15">
      <c r="C311573" s="40">
        <f>IFERROR(IF(ISNUMBER(C311442),1/C311442,0),0)</f>
        <v>0.33333333333333331</v>
      </c>
    </row>
    <row r="311574" spans="3:3" x14ac:dyDescent="0.15">
      <c r="C311574" s="39">
        <f t="shared" ref="C311574:C311580" si="130">IFERROR(1/(IF(C311521="Replace",IF(ISNUMBER(C311452),C311452,0),C311564)+IF(ISNUMBER(C311509),C311509,0)),0)</f>
        <v>0.6</v>
      </c>
    </row>
    <row r="311575" spans="3:3" x14ac:dyDescent="0.15">
      <c r="C311575" s="39">
        <f t="shared" si="130"/>
        <v>0.50847457627118642</v>
      </c>
    </row>
    <row r="311576" spans="3:3" x14ac:dyDescent="0.15">
      <c r="C311576" s="39">
        <f t="shared" si="130"/>
        <v>1.2</v>
      </c>
    </row>
    <row r="311577" spans="3:3" x14ac:dyDescent="0.15">
      <c r="C311577" s="39">
        <f t="shared" si="130"/>
        <v>1.2</v>
      </c>
    </row>
    <row r="311578" spans="3:3" x14ac:dyDescent="0.15">
      <c r="C311578" s="39">
        <f t="shared" si="130"/>
        <v>1.2</v>
      </c>
    </row>
    <row r="311579" spans="3:3" x14ac:dyDescent="0.15">
      <c r="C311579" s="39">
        <f t="shared" si="130"/>
        <v>1.0810810810810809</v>
      </c>
    </row>
    <row r="311580" spans="3:3" x14ac:dyDescent="0.15">
      <c r="C311580" s="39">
        <f t="shared" si="130"/>
        <v>1.6</v>
      </c>
    </row>
    <row r="311581" spans="3:3" x14ac:dyDescent="0.15">
      <c r="C311581" s="41">
        <f>IFERROR(1/(IF(C311528="Replace",0,C311571)+IF(ISNUMBER(C311516),C311516,0)),0)</f>
        <v>2.8</v>
      </c>
    </row>
    <row r="311582" spans="3:3" x14ac:dyDescent="0.15">
      <c r="C311582" s="41">
        <f>IFERROR(1/(IF(C311529="Replace",0,C311572)+IF(ISNUMBER(C311517),C311517,0)),0)</f>
        <v>2.8</v>
      </c>
    </row>
    <row r="311583" spans="3:3" x14ac:dyDescent="0.15">
      <c r="C311583" s="41">
        <f>IFERROR(1/(IF(C311530="Replace",0,C311573)+IF(ISNUMBER(C311518),C311518,0)),0)</f>
        <v>3</v>
      </c>
    </row>
    <row r="311584" spans="3:3" x14ac:dyDescent="0.15">
      <c r="C311584" s="42">
        <f t="shared" ref="C311584:C311590" si="131">IF(C311433&gt;0,(1-C311531)*1/(1/C311433+C311452),0)+C311531*C311574</f>
        <v>0.6</v>
      </c>
    </row>
    <row r="311585" spans="3:3" x14ac:dyDescent="0.15">
      <c r="C311585" s="42">
        <f t="shared" si="131"/>
        <v>0.50847457627118642</v>
      </c>
    </row>
    <row r="311586" spans="3:3" x14ac:dyDescent="0.15">
      <c r="C311586" s="42">
        <f t="shared" si="131"/>
        <v>1.2</v>
      </c>
    </row>
    <row r="311587" spans="3:3" x14ac:dyDescent="0.15">
      <c r="C311587" s="42">
        <f t="shared" si="131"/>
        <v>1.2</v>
      </c>
    </row>
    <row r="311588" spans="3:3" x14ac:dyDescent="0.15">
      <c r="C311588" s="42">
        <f t="shared" si="131"/>
        <v>1.2</v>
      </c>
    </row>
    <row r="311589" spans="3:3" x14ac:dyDescent="0.15">
      <c r="C311589" s="42">
        <f t="shared" si="131"/>
        <v>1.0810810810810809</v>
      </c>
    </row>
    <row r="311590" spans="3:3" x14ac:dyDescent="0.15">
      <c r="C311590" s="42">
        <f t="shared" si="131"/>
        <v>1.6</v>
      </c>
    </row>
    <row r="311591" spans="3:3" x14ac:dyDescent="0.15">
      <c r="C311591" s="43">
        <f>(1-C311538)*C311440+C311538*C311581</f>
        <v>2.8</v>
      </c>
    </row>
    <row r="311592" spans="3:3" x14ac:dyDescent="0.15">
      <c r="C311592" s="43">
        <f>(1-C311539)*C311441+C311539*C311582</f>
        <v>2.8</v>
      </c>
    </row>
    <row r="311593" spans="3:3" x14ac:dyDescent="0.15">
      <c r="C311593" s="43">
        <f>(1-C311540)*C311442+C311540*C311583</f>
        <v>3</v>
      </c>
    </row>
    <row r="311594" spans="3:3" x14ac:dyDescent="0.15">
      <c r="C311594" s="39">
        <f>IFERROR((IF(C311509&gt;0,C311531*C311395,0)+IF(C311510&gt;0,C311532*C311396,0)+IF(C311511&gt;0,C311533*C311397,0)+IF(C311512&gt;0,C311534*C311398,0)+IF(C311513&gt;0,C311535*C311399,0)+IF(C311514&gt;0,C311536*C311400,0)+IF(C311515&gt;0,C311537*C311401,0)+IF(C311516&gt;0,C311538*C311402,0)+IF(C311517&gt;0,C311539*C311403,0)+IF(C311518&gt;0,C311540*C311404,0))/SUM(C311395:C311404),0)</f>
        <v>0</v>
      </c>
    </row>
    <row r="311595" spans="3:3" x14ac:dyDescent="0.15">
      <c r="C311595" s="30" t="str">
        <f>IF(OR(C311411="",C311410=C311411),C311410,IF(C311305="Variation",C311411,IF(C311594=0,C311410,IF(C311594=1,C311411,C311410&amp;"("&amp;TEXT(1-C311594,"##0%")&amp;")."&amp;C311411&amp;"("&amp;TEXT(C311594,"##0%")&amp;")"))))</f>
        <v>Medium</v>
      </c>
    </row>
    <row r="311596" spans="3:3" x14ac:dyDescent="0.15">
      <c r="C311596" s="39">
        <f>IFERROR(IF(C311411&lt;&gt;"",IF(C311305="Variation",C311431,(1-C311594)*C311430+C311594*C311431),C311430),0)</f>
        <v>0.1</v>
      </c>
    </row>
    <row r="311597" spans="3:3" x14ac:dyDescent="0.15">
      <c r="C311597" s="39">
        <f t="shared" ref="C311597:C311603" si="132">IF(ISERROR(C311584*C311395*C311459),0,C311584*C311395*C311459)</f>
        <v>0</v>
      </c>
    </row>
    <row r="311598" spans="3:3" x14ac:dyDescent="0.15">
      <c r="C311598" s="39">
        <f t="shared" si="132"/>
        <v>23.491525423728813</v>
      </c>
    </row>
    <row r="311599" spans="3:3" x14ac:dyDescent="0.15">
      <c r="C311599" s="39">
        <f t="shared" si="132"/>
        <v>48.503999999999998</v>
      </c>
    </row>
    <row r="311600" spans="3:3" x14ac:dyDescent="0.15">
      <c r="C311600" s="39">
        <f t="shared" si="132"/>
        <v>0</v>
      </c>
    </row>
    <row r="311601" spans="3:3" x14ac:dyDescent="0.15">
      <c r="C311601" s="39">
        <f t="shared" si="132"/>
        <v>0</v>
      </c>
    </row>
    <row r="311602" spans="3:3" x14ac:dyDescent="0.15">
      <c r="C311602" s="39">
        <f t="shared" si="132"/>
        <v>24.972972972972972</v>
      </c>
    </row>
    <row r="311603" spans="3:3" x14ac:dyDescent="0.15">
      <c r="C311603" s="39">
        <f t="shared" si="132"/>
        <v>0</v>
      </c>
    </row>
    <row r="311604" spans="3:3" x14ac:dyDescent="0.15">
      <c r="C311604" s="40">
        <f>IF(ISERROR(C311591*C311402*1),0,C311591*C311402*1)</f>
        <v>37.855999999999995</v>
      </c>
    </row>
    <row r="311605" spans="3:3" x14ac:dyDescent="0.15">
      <c r="C311605" s="40">
        <f>IF(ISERROR(C311592*C311403*1),0,C311592*C311403*1)</f>
        <v>0</v>
      </c>
    </row>
    <row r="311606" spans="3:3" x14ac:dyDescent="0.15">
      <c r="C311606" s="40">
        <f>IF(ISERROR(C311593*C311404*1),0,C311593*C311404*1)</f>
        <v>6</v>
      </c>
    </row>
    <row r="311607" spans="3:3" x14ac:dyDescent="0.15">
      <c r="C311607" s="39">
        <f>SUM(C311395:C311404)*C311596</f>
        <v>14.834000000000001</v>
      </c>
    </row>
    <row r="311608" spans="3:3" x14ac:dyDescent="0.15">
      <c r="C311608" s="39">
        <f>IFERROR(SUM(C311597:C311607)/C311324,0)</f>
        <v>1.3262204856155895</v>
      </c>
    </row>
    <row r="311609" spans="3:3" x14ac:dyDescent="0.15">
      <c r="C311609" s="39">
        <f>0.34*(C311555+C311432)*C311556</f>
        <v>0.51000000000000012</v>
      </c>
    </row>
    <row r="311610" spans="3:3" x14ac:dyDescent="0.15">
      <c r="C311610" s="44">
        <f>(C311552-C311545)*C311543</f>
        <v>3326.4</v>
      </c>
    </row>
    <row r="311611" spans="3:3" x14ac:dyDescent="0.15">
      <c r="C311611" s="39">
        <f>IF(C311608&lt;=1,C311553+(1-C311608)/0.5*(1-C311553),IF(C311608&gt;=4,C311554,C311553+(C311608-1)*(C311554-C311553)/(4-1)))</f>
        <v>0.88912598381281371</v>
      </c>
    </row>
    <row r="311612" spans="3:3" x14ac:dyDescent="0.15">
      <c r="C311612" s="44">
        <f>C311608*0.024*C311610*C311611</f>
        <v>94.13795245360761</v>
      </c>
    </row>
    <row r="311613" spans="3:3" x14ac:dyDescent="0.15">
      <c r="C311613" s="44">
        <f>C311609*0.024*C311610*C311611</f>
        <v>36.200885352072518</v>
      </c>
    </row>
    <row r="311614" spans="3:3" x14ac:dyDescent="0.15">
      <c r="C311614" s="44">
        <f>C311612+C311613</f>
        <v>130.33883780568013</v>
      </c>
    </row>
    <row r="311615" spans="3:3" x14ac:dyDescent="0.15">
      <c r="C311615" s="39">
        <f>IFERROR((IF(LEN(C311473)&gt;1,IF(ISERROR(C311519),0,C311519),IF(ISERROR(C311443),0,C311443))*C311402+IF(LEN(C311474)&gt;1,IF(ISERROR(C311520),0,C311520),IF(ISERROR(C311444),0,C311444))*C311403)/(C311402+C311403),0)</f>
        <v>0.75000000000000011</v>
      </c>
    </row>
    <row r="311616" spans="3:3" x14ac:dyDescent="0.15">
      <c r="C311616" s="45">
        <f>C311405*C311546*C311559*(1-C311561)*C311562*C311615</f>
        <v>0</v>
      </c>
    </row>
    <row r="311617" spans="3:3" x14ac:dyDescent="0.15">
      <c r="C311617" s="44">
        <f>C311406*C311547*C$311560*(1-C$311561)*C$311562*C$311615</f>
        <v>0</v>
      </c>
    </row>
    <row r="311618" spans="3:3" x14ac:dyDescent="0.15">
      <c r="C311618" s="44">
        <f>C311407*C311548*C$311560*(1-C$311561)*C$311562*C$311615</f>
        <v>908.11287000000016</v>
      </c>
    </row>
    <row r="311619" spans="3:3" x14ac:dyDescent="0.15">
      <c r="C311619" s="44">
        <f>C311408*C311549*C$311560*(1-C$311561)*C$311562*C$311615</f>
        <v>0</v>
      </c>
    </row>
    <row r="311620" spans="3:3" x14ac:dyDescent="0.15">
      <c r="C311620" s="44">
        <f>C311409*C311550*C$311560*(1-C$311561)*C$311562*C$311615</f>
        <v>187.95199499999998</v>
      </c>
    </row>
    <row r="311621" spans="3:3" x14ac:dyDescent="0.15">
      <c r="C311621" s="44">
        <f>IFERROR(SUM(C311616:C311620)/C311324,0)</f>
        <v>9.3385436227315317</v>
      </c>
    </row>
    <row r="311622" spans="3:3" x14ac:dyDescent="0.15">
      <c r="C311622" s="44">
        <f>C311557*0.024*C311543</f>
        <v>15.552000000000001</v>
      </c>
    </row>
    <row r="311623" spans="3:3" x14ac:dyDescent="0.15">
      <c r="C311623" s="44">
        <f>C311563/(C311608+C311609)</f>
        <v>24.506860887631277</v>
      </c>
    </row>
    <row r="311624" spans="3:3" x14ac:dyDescent="0.15">
      <c r="C311624" s="39">
        <f>0.8+C311623/30</f>
        <v>1.6168953629210425</v>
      </c>
    </row>
    <row r="311625" spans="3:3" x14ac:dyDescent="0.15">
      <c r="C311625" s="42">
        <f>IFERROR((C311621+C311622)/C311614,0)</f>
        <v>0.19096797272230098</v>
      </c>
    </row>
    <row r="311626" spans="3:3" x14ac:dyDescent="0.15">
      <c r="C311626" s="39">
        <f>(1-C311625^C311624)/(1-C311625^(C311624+1))</f>
        <v>0.94362386271828624</v>
      </c>
    </row>
    <row r="311627" spans="3:3" x14ac:dyDescent="0.15">
      <c r="C311627" s="46">
        <f>C311614-C311626*(C311621+C311622)</f>
        <v>106.8515268872402</v>
      </c>
    </row>
    <row r="311629" spans="3:3" x14ac:dyDescent="0.15">
      <c r="C311629" s="48">
        <v>106.8515268872402</v>
      </c>
    </row>
    <row r="327681" spans="3:3" x14ac:dyDescent="0.15">
      <c r="C327681" s="24" t="s">
        <v>370</v>
      </c>
    </row>
    <row r="327682" spans="3:3" x14ac:dyDescent="0.15">
      <c r="C327682" s="25">
        <v>0</v>
      </c>
    </row>
    <row r="327683" spans="3:3" x14ac:dyDescent="0.15">
      <c r="C327683" s="25">
        <v>0</v>
      </c>
    </row>
    <row r="327684" spans="3:3" x14ac:dyDescent="0.15">
      <c r="C327684" s="26">
        <v>40428</v>
      </c>
    </row>
    <row r="327685" spans="3:3" x14ac:dyDescent="0.15">
      <c r="C327685" s="26">
        <v>0</v>
      </c>
    </row>
    <row r="327686" spans="3:3" x14ac:dyDescent="0.15">
      <c r="C327686" s="25" t="s">
        <v>152</v>
      </c>
    </row>
    <row r="327687" spans="3:3" x14ac:dyDescent="0.15">
      <c r="C327687" s="25" t="s">
        <v>15</v>
      </c>
    </row>
    <row r="327688" spans="3:3" x14ac:dyDescent="0.15">
      <c r="C327688" s="25">
        <v>1</v>
      </c>
    </row>
    <row r="327689" spans="3:3" x14ac:dyDescent="0.15">
      <c r="C327689" s="25" t="s">
        <v>208</v>
      </c>
    </row>
    <row r="327690" spans="3:3" x14ac:dyDescent="0.15">
      <c r="C327690" s="25" t="s">
        <v>371</v>
      </c>
    </row>
    <row r="327691" spans="3:3" x14ac:dyDescent="0.15">
      <c r="C327691" s="25">
        <v>0</v>
      </c>
    </row>
    <row r="327692" spans="3:3" x14ac:dyDescent="0.15">
      <c r="C327692" s="25">
        <v>0</v>
      </c>
    </row>
    <row r="327693" spans="3:3" x14ac:dyDescent="0.15">
      <c r="C327693" s="25" t="s">
        <v>372</v>
      </c>
    </row>
    <row r="327694" spans="3:3" x14ac:dyDescent="0.15">
      <c r="C327694" s="25" t="s">
        <v>360</v>
      </c>
    </row>
    <row r="327695" spans="3:3" x14ac:dyDescent="0.15">
      <c r="C327695" s="25" t="s">
        <v>373</v>
      </c>
    </row>
    <row r="327696" spans="3:3" x14ac:dyDescent="0.15">
      <c r="C327696" s="25" t="s">
        <v>105</v>
      </c>
    </row>
    <row r="327697" spans="3:3" x14ac:dyDescent="0.15">
      <c r="C327697" s="25">
        <v>1958</v>
      </c>
    </row>
    <row r="327698" spans="3:3" x14ac:dyDescent="0.15">
      <c r="C327698" s="25">
        <v>1968</v>
      </c>
    </row>
    <row r="327699" spans="3:3" x14ac:dyDescent="0.15">
      <c r="C327699" s="25" t="s">
        <v>289</v>
      </c>
    </row>
    <row r="327700" spans="3:3" x14ac:dyDescent="0.15">
      <c r="C327700" s="24">
        <v>374.2</v>
      </c>
    </row>
    <row r="327701" spans="3:3" x14ac:dyDescent="0.15">
      <c r="C327701" s="24">
        <v>119.744</v>
      </c>
    </row>
    <row r="327702" spans="3:3" x14ac:dyDescent="0.15">
      <c r="C327702" s="24">
        <v>0</v>
      </c>
    </row>
    <row r="327703" spans="3:3" x14ac:dyDescent="0.15">
      <c r="C327703" s="24">
        <v>0</v>
      </c>
    </row>
    <row r="327704" spans="3:3" x14ac:dyDescent="0.15">
      <c r="C327704" s="24">
        <v>0</v>
      </c>
    </row>
    <row r="327705" spans="3:3" x14ac:dyDescent="0.15">
      <c r="C327705" s="24">
        <v>106.7</v>
      </c>
    </row>
    <row r="327706" spans="3:3" x14ac:dyDescent="0.15">
      <c r="C327706" s="27">
        <f>IF(C327703&gt;0,C327703,IF(C327702&gt;0,0.85*C327702,IF(C327705&gt;0,1.1*C327705,IF(C327704&gt;0,1.4*C327704,0.85/3*C327700))))</f>
        <v>117.37000000000002</v>
      </c>
    </row>
    <row r="327707" spans="3:3" x14ac:dyDescent="0.15">
      <c r="C327707" s="24">
        <v>0</v>
      </c>
    </row>
    <row r="327708" spans="3:3" x14ac:dyDescent="0.15">
      <c r="C327708" s="27">
        <f>IF(C327707&gt;0,C327707,C327706)</f>
        <v>117.37000000000002</v>
      </c>
    </row>
    <row r="327709" spans="3:3" x14ac:dyDescent="0.15">
      <c r="C327709" s="24">
        <v>1</v>
      </c>
    </row>
    <row r="327710" spans="3:3" x14ac:dyDescent="0.15">
      <c r="C327710" s="24">
        <v>2</v>
      </c>
    </row>
    <row r="327711" spans="3:3" x14ac:dyDescent="0.15">
      <c r="C327711" s="28" t="s">
        <v>374</v>
      </c>
    </row>
    <row r="327712" spans="3:3" x14ac:dyDescent="0.15">
      <c r="C327712" s="28" t="s">
        <v>375</v>
      </c>
    </row>
    <row r="327713" spans="3:3" x14ac:dyDescent="0.15">
      <c r="C327713" s="28" t="s">
        <v>2</v>
      </c>
    </row>
    <row r="327714" spans="3:3" x14ac:dyDescent="0.15">
      <c r="C327714" s="28" t="s">
        <v>376</v>
      </c>
    </row>
    <row r="327715" spans="3:3" x14ac:dyDescent="0.15">
      <c r="C327715" s="24">
        <v>0</v>
      </c>
    </row>
    <row r="327716" spans="3:3" x14ac:dyDescent="0.15">
      <c r="C327716" s="24">
        <v>0</v>
      </c>
    </row>
    <row r="327717" spans="3:3" x14ac:dyDescent="0.15">
      <c r="C327717" s="24">
        <v>0</v>
      </c>
    </row>
    <row r="327718" spans="3:3" x14ac:dyDescent="0.15">
      <c r="C327718" s="24">
        <v>0</v>
      </c>
    </row>
    <row r="327719" spans="3:3" x14ac:dyDescent="0.15">
      <c r="C327719" s="24">
        <v>0</v>
      </c>
    </row>
    <row r="327720" spans="3:3" x14ac:dyDescent="0.15">
      <c r="C327720" s="24">
        <v>0</v>
      </c>
    </row>
    <row r="327721" spans="3:3" x14ac:dyDescent="0.15">
      <c r="C327721" s="28">
        <v>0</v>
      </c>
    </row>
    <row r="327722" spans="3:3" x14ac:dyDescent="0.15">
      <c r="C327722" s="28">
        <v>0</v>
      </c>
    </row>
    <row r="327723" spans="3:3" x14ac:dyDescent="0.15">
      <c r="C327723" s="24">
        <v>0</v>
      </c>
    </row>
    <row r="327724" spans="3:3" x14ac:dyDescent="0.15">
      <c r="C327724" s="24">
        <v>0</v>
      </c>
    </row>
    <row r="327725" spans="3:3" x14ac:dyDescent="0.15">
      <c r="C327725" s="24">
        <v>46.2</v>
      </c>
    </row>
    <row r="327726" spans="3:3" x14ac:dyDescent="0.15">
      <c r="C327726" s="24">
        <v>40.42</v>
      </c>
    </row>
    <row r="327727" spans="3:3" x14ac:dyDescent="0.15">
      <c r="C327727" s="24">
        <v>0</v>
      </c>
    </row>
    <row r="327728" spans="3:3" x14ac:dyDescent="0.15">
      <c r="C327728" s="24">
        <v>0</v>
      </c>
    </row>
    <row r="327729" spans="3:3" x14ac:dyDescent="0.15">
      <c r="C327729" s="24">
        <v>46.2</v>
      </c>
    </row>
    <row r="327730" spans="3:3" x14ac:dyDescent="0.15">
      <c r="C327730" s="24">
        <v>0</v>
      </c>
    </row>
    <row r="327731" spans="3:3" x14ac:dyDescent="0.15">
      <c r="C327731" s="24">
        <v>13.52</v>
      </c>
    </row>
    <row r="327732" spans="3:3" x14ac:dyDescent="0.15">
      <c r="C327732" s="24">
        <v>0</v>
      </c>
    </row>
    <row r="327733" spans="3:3" x14ac:dyDescent="0.15">
      <c r="C327733" s="24">
        <v>2</v>
      </c>
    </row>
    <row r="327734" spans="3:3" x14ac:dyDescent="0.15">
      <c r="C327734" s="24">
        <v>0</v>
      </c>
    </row>
    <row r="327735" spans="3:3" x14ac:dyDescent="0.15">
      <c r="C327735" s="24">
        <v>0</v>
      </c>
    </row>
    <row r="327736" spans="3:3" x14ac:dyDescent="0.15">
      <c r="C327736" s="24">
        <v>8.1300000000000008</v>
      </c>
    </row>
    <row r="327737" spans="3:3" x14ac:dyDescent="0.15">
      <c r="C327737" s="24">
        <v>0</v>
      </c>
    </row>
    <row r="327738" spans="3:3" x14ac:dyDescent="0.15">
      <c r="C327738" s="24">
        <v>5.39</v>
      </c>
    </row>
    <row r="327739" spans="3:3" x14ac:dyDescent="0.15">
      <c r="C327739" s="28" t="s">
        <v>295</v>
      </c>
    </row>
    <row r="327740" spans="3:3" x14ac:dyDescent="0.15">
      <c r="C327740" s="29">
        <f>IF(OR(C$327712="C",C$327712="PI",C$327712="NI"),1.6,IF(C$327712="P",0.8,IF(C$327712="-",1.2,0)))</f>
        <v>1.2</v>
      </c>
    </row>
    <row r="327741" spans="3:3" x14ac:dyDescent="0.15">
      <c r="C327741" s="29">
        <f>IF(OR(C$327712="C",C$327712="PI",C$327712="NI"),15,IF(C$327712="P",7,IF(C$327712="-",5,0)))</f>
        <v>5</v>
      </c>
    </row>
    <row r="327742" spans="3:3" x14ac:dyDescent="0.15">
      <c r="C327742" s="29">
        <f>IF(OR(C$327712="C",C$327712="PI",C$327712="NI"),0,IF(C$327712="P",0.6,IF(C$327712="-",0,1.2)))</f>
        <v>0</v>
      </c>
    </row>
    <row r="327743" spans="3:3" x14ac:dyDescent="0.15">
      <c r="C327743" s="29">
        <f>IF(OR(C$327712="C",C$327712="PI",C$327712="NI"),0,IF(C$327712="P",3,IF(C$327712="-",0,5)))</f>
        <v>0</v>
      </c>
    </row>
    <row r="327744" spans="3:3" x14ac:dyDescent="0.15">
      <c r="C327744" s="29">
        <f>IF(LEFT(C$327712,1)="C",1,IF(LEFT(C$327712,1)="P",0.5,0))</f>
        <v>0</v>
      </c>
    </row>
    <row r="327745" spans="3:3" x14ac:dyDescent="0.15">
      <c r="C327745" s="29">
        <f>IF(LEFT(C$327713,1)="C",1,IF(LEFT(C$327713,1)="P",0.5,0))</f>
        <v>0</v>
      </c>
    </row>
    <row r="327746" spans="3:3" x14ac:dyDescent="0.15">
      <c r="C327746" s="29">
        <f>0.7*C327744+C327710+C327745</f>
        <v>2</v>
      </c>
    </row>
    <row r="327747" spans="3:3" x14ac:dyDescent="0.15">
      <c r="C327747" s="27">
        <f>IFERROR(C327708/C327746,0)</f>
        <v>58.685000000000009</v>
      </c>
    </row>
    <row r="327748" spans="3:3" x14ac:dyDescent="0.15">
      <c r="C327748" s="29">
        <f>IF(RIGHT(C$327712,1)="I",1,C327744)*0.7+C327710+IF(RIGHT(C$327713,1)="I",1,C327745)</f>
        <v>2</v>
      </c>
    </row>
    <row r="327749" spans="3:3" x14ac:dyDescent="0.15">
      <c r="C327749" s="27">
        <f>IF(ISNUMBER(#REF!),#REF!/2.5,1)</f>
        <v>1</v>
      </c>
    </row>
    <row r="327750" spans="3:3" x14ac:dyDescent="0.15">
      <c r="C327750" s="27">
        <f>IF(C327722="Simple",0.9,IF(C327722="Complex",1.3,1))</f>
        <v>1</v>
      </c>
    </row>
    <row r="327751" spans="3:3" x14ac:dyDescent="0.15">
      <c r="C327751" s="27">
        <f>IF(C327721="Simple",0.9,IF(C327721="Complex",1.2,1))</f>
        <v>1</v>
      </c>
    </row>
    <row r="327752" spans="3:3" x14ac:dyDescent="0.15">
      <c r="C327752" s="27">
        <f>C327749*C327751*(0.7*C327747+IF(C327714="B_N2",5,IF(C327714="B_N1",25,50)))</f>
        <v>46.079500000000003</v>
      </c>
    </row>
    <row r="327753" spans="3:3" x14ac:dyDescent="0.15">
      <c r="C327753" s="27">
        <f>ROUND(3/0.85,1)*C327749*C327708</f>
        <v>410.79500000000007</v>
      </c>
    </row>
    <row r="327754" spans="3:3" x14ac:dyDescent="0.15">
      <c r="C327754" s="27">
        <f>C$327750*(C$327740*C$327747+C$327741)</f>
        <v>75.422000000000011</v>
      </c>
    </row>
    <row r="327755" spans="3:3" x14ac:dyDescent="0.15">
      <c r="C327755" s="27">
        <f>(C$327742*C$327747+C$327743)</f>
        <v>0</v>
      </c>
    </row>
    <row r="327756" spans="3:3" x14ac:dyDescent="0.15">
      <c r="C327756" s="27">
        <f>C327748*C327752-C327757-C327761-C327762</f>
        <v>71.03240000000001</v>
      </c>
    </row>
    <row r="327757" spans="3:3" x14ac:dyDescent="0.15">
      <c r="C327757" s="27">
        <f>0.5*IF(RIGHT(C327713,1)="I",1,C327745)*C327752</f>
        <v>0</v>
      </c>
    </row>
    <row r="327758" spans="3:3" x14ac:dyDescent="0.15">
      <c r="C327758" s="30" t="str">
        <f>IF(C$327713="P","Unh","Soil")</f>
        <v>Soil</v>
      </c>
    </row>
    <row r="327759" spans="3:3" x14ac:dyDescent="0.15">
      <c r="C327759" s="27">
        <f>1.2*C327747+5</f>
        <v>75.422000000000011</v>
      </c>
    </row>
    <row r="327760" spans="3:3" x14ac:dyDescent="0.15">
      <c r="C327760" s="30" t="str">
        <f>IF(C$327713="-","Soil","Cellar")</f>
        <v>Cellar</v>
      </c>
    </row>
    <row r="327761" spans="3:3" x14ac:dyDescent="0.15">
      <c r="C327761" s="27">
        <f>(0.18*C$327708)-C327762</f>
        <v>18.452900000000003</v>
      </c>
    </row>
    <row r="327762" spans="3:3" x14ac:dyDescent="0.15">
      <c r="C327762" s="27">
        <f>0.01*C$327708+1.5</f>
        <v>2.6737000000000002</v>
      </c>
    </row>
    <row r="327763" spans="3:3" x14ac:dyDescent="0.15">
      <c r="C327763" s="27">
        <f>SUM(C327754:C327762)</f>
        <v>243.00300000000004</v>
      </c>
    </row>
    <row r="327764" spans="3:3" x14ac:dyDescent="0.15">
      <c r="C327764" s="27">
        <f>SUM(C327724:C327733)</f>
        <v>148.34</v>
      </c>
    </row>
    <row r="327765" spans="3:3" x14ac:dyDescent="0.15">
      <c r="C327765" s="30">
        <f>IFERROR(C327764/C327763,0)</f>
        <v>0.61044513853738425</v>
      </c>
    </row>
    <row r="327766" spans="3:3" x14ac:dyDescent="0.15">
      <c r="C327766" s="31">
        <v>0.8</v>
      </c>
    </row>
    <row r="327767" spans="3:3" x14ac:dyDescent="0.15">
      <c r="C327767" s="31">
        <v>1.25</v>
      </c>
    </row>
    <row r="327768" spans="3:3" x14ac:dyDescent="0.15">
      <c r="C327768" s="32">
        <f>IF(AND(C327765&gt;=C327766,C327765&lt;=C327767),1,0)</f>
        <v>0</v>
      </c>
    </row>
    <row r="327769" spans="3:3" x14ac:dyDescent="0.15">
      <c r="C327769" s="30">
        <f>IFERROR((C327729+C327730)/(C327759),0)</f>
        <v>0.61255336639176894</v>
      </c>
    </row>
    <row r="327770" spans="3:3" x14ac:dyDescent="0.15">
      <c r="C327770" s="31">
        <v>0.9</v>
      </c>
    </row>
    <row r="327771" spans="3:3" x14ac:dyDescent="0.15">
      <c r="C327771" s="31">
        <v>1.3</v>
      </c>
    </row>
    <row r="327772" spans="3:3" x14ac:dyDescent="0.15">
      <c r="C327772" s="32">
        <f>IF(AND(C327769&gt;=C327770,C327769&lt;=C327771),1,0)</f>
        <v>0</v>
      </c>
    </row>
    <row r="327773" spans="3:3" x14ac:dyDescent="0.15">
      <c r="C327773" s="33">
        <f>IF(C327744+C327745=0,1,0)</f>
        <v>1</v>
      </c>
    </row>
    <row r="327774" spans="3:3" x14ac:dyDescent="0.15">
      <c r="C327774" s="30">
        <f>IFERROR((C327731+C327732+C327733)/(C327761+C327762),0)</f>
        <v>0.73461891643709809</v>
      </c>
    </row>
    <row r="327775" spans="3:3" x14ac:dyDescent="0.15">
      <c r="C327775" s="31">
        <v>0.67</v>
      </c>
    </row>
    <row r="327776" spans="3:3" x14ac:dyDescent="0.15">
      <c r="C327776" s="31">
        <v>1.5</v>
      </c>
    </row>
    <row r="327777" spans="3:3" x14ac:dyDescent="0.15">
      <c r="C327777" s="34">
        <f>IF(AND(C327774&gt;=C327775,C327774&lt;=C327776),1,0)</f>
        <v>1</v>
      </c>
    </row>
    <row r="327778" spans="3:3" x14ac:dyDescent="0.15">
      <c r="C327778" s="34">
        <f>C327768*IF(C327773=1,C327772,1)*C327777</f>
        <v>0</v>
      </c>
    </row>
    <row r="327779" spans="3:3" x14ac:dyDescent="0.15">
      <c r="C327779" s="27">
        <f>IF(C$327739="Estimation",C327754,C327724)</f>
        <v>0</v>
      </c>
    </row>
    <row r="327780" spans="3:3" x14ac:dyDescent="0.15">
      <c r="C327780" s="27">
        <f>IF(C$327739="Estimation",C327755,C327725)</f>
        <v>46.2</v>
      </c>
    </row>
    <row r="327781" spans="3:3" x14ac:dyDescent="0.15">
      <c r="C327781" s="27">
        <f>IF(C$327739="Estimation",C327756,C327726)</f>
        <v>40.42</v>
      </c>
    </row>
    <row r="327782" spans="3:3" x14ac:dyDescent="0.15">
      <c r="C327782" s="27">
        <f>IF(C$327739="Estimation",IF(C327758="Soil",0,C327757),C327727)</f>
        <v>0</v>
      </c>
    </row>
    <row r="327783" spans="3:3" x14ac:dyDescent="0.15">
      <c r="C327783" s="27">
        <f>IF(C$327739="Estimation",C327757-C327782,C327728)</f>
        <v>0</v>
      </c>
    </row>
    <row r="327784" spans="3:3" x14ac:dyDescent="0.15">
      <c r="C327784" s="27">
        <f>IF(C$327739="Estimation",IF(C327760="Soil",0,C327759),C327729)</f>
        <v>46.2</v>
      </c>
    </row>
    <row r="327785" spans="3:3" x14ac:dyDescent="0.15">
      <c r="C327785" s="27">
        <f>IF(C$327739="Estimation",C327759-C327784,C327730)</f>
        <v>0</v>
      </c>
    </row>
    <row r="327786" spans="3:3" x14ac:dyDescent="0.15">
      <c r="C327786" s="27">
        <f>IF(C$327739="Estimation",C327761,C327731)</f>
        <v>13.52</v>
      </c>
    </row>
    <row r="327787" spans="3:3" x14ac:dyDescent="0.15">
      <c r="C327787" s="27">
        <f>IF(C$327739="Estimation",0,C327732)</f>
        <v>0</v>
      </c>
    </row>
    <row r="327788" spans="3:3" x14ac:dyDescent="0.15">
      <c r="C327788" s="27">
        <f>IF(C$327739="Estimation",C327762,C327733)</f>
        <v>2</v>
      </c>
    </row>
    <row r="327789" spans="3:3" x14ac:dyDescent="0.15">
      <c r="C327789" s="35">
        <f>IF(C$327739="Estimation",0,C327734)</f>
        <v>0</v>
      </c>
    </row>
    <row r="327790" spans="3:3" x14ac:dyDescent="0.15">
      <c r="C327790" s="35">
        <f>IF(C$327739="Estimation",0.5*SUM(C$327786:C$327787),C327735)</f>
        <v>0</v>
      </c>
    </row>
    <row r="327791" spans="3:3" x14ac:dyDescent="0.15">
      <c r="C327791" s="35">
        <f>IF(C$327739="Estimation",0,C327736)</f>
        <v>8.1300000000000008</v>
      </c>
    </row>
    <row r="327792" spans="3:3" x14ac:dyDescent="0.15">
      <c r="C327792" s="35">
        <f>IF(C$327739="Estimation",0.5*SUM(C$327786:C$327787),C327737)</f>
        <v>0</v>
      </c>
    </row>
    <row r="327793" spans="3:3" x14ac:dyDescent="0.15">
      <c r="C327793" s="35">
        <f>IF(C$327739="Estimation",0,C327738)</f>
        <v>5.39</v>
      </c>
    </row>
    <row r="327794" spans="3:3" x14ac:dyDescent="0.15">
      <c r="C327794" s="25" t="s">
        <v>288</v>
      </c>
    </row>
    <row r="327795" spans="3:3" x14ac:dyDescent="0.15">
      <c r="C327795" s="25">
        <v>0</v>
      </c>
    </row>
    <row r="327796" spans="3:3" x14ac:dyDescent="0.15">
      <c r="C327796" s="25" t="s">
        <v>288</v>
      </c>
    </row>
    <row r="327797" spans="3:3" x14ac:dyDescent="0.15">
      <c r="C327797" s="25" t="s">
        <v>377</v>
      </c>
    </row>
    <row r="327798" spans="3:3" x14ac:dyDescent="0.15">
      <c r="C327798" s="25" t="s">
        <v>300</v>
      </c>
    </row>
    <row r="327799" spans="3:3" x14ac:dyDescent="0.15">
      <c r="C327799" s="25" t="s">
        <v>302</v>
      </c>
    </row>
    <row r="327800" spans="3:3" x14ac:dyDescent="0.15">
      <c r="C327800" s="25" t="s">
        <v>302</v>
      </c>
    </row>
    <row r="327801" spans="3:3" x14ac:dyDescent="0.15">
      <c r="C327801" s="25" t="s">
        <v>302</v>
      </c>
    </row>
    <row r="327802" spans="3:3" x14ac:dyDescent="0.15">
      <c r="C327802" s="25" t="s">
        <v>301</v>
      </c>
    </row>
    <row r="327803" spans="3:3" x14ac:dyDescent="0.15">
      <c r="C327803" s="25" t="s">
        <v>301</v>
      </c>
    </row>
    <row r="327804" spans="3:3" x14ac:dyDescent="0.15">
      <c r="C327804" s="25" t="s">
        <v>292</v>
      </c>
    </row>
    <row r="327805" spans="3:3" x14ac:dyDescent="0.15">
      <c r="C327805" s="25" t="s">
        <v>292</v>
      </c>
    </row>
    <row r="327806" spans="3:3" x14ac:dyDescent="0.15">
      <c r="C327806" s="25" t="s">
        <v>291</v>
      </c>
    </row>
    <row r="327807" spans="3:3" x14ac:dyDescent="0.15">
      <c r="C327807" s="25" t="s">
        <v>298</v>
      </c>
    </row>
    <row r="327808" spans="3:3" x14ac:dyDescent="0.15">
      <c r="C327808" s="25" t="s">
        <v>299</v>
      </c>
    </row>
    <row r="327809" spans="3:3" x14ac:dyDescent="0.15">
      <c r="C327809" s="25" t="s">
        <v>298</v>
      </c>
    </row>
    <row r="327810" spans="3:3" x14ac:dyDescent="0.15">
      <c r="C327810" s="25" t="s">
        <v>297</v>
      </c>
    </row>
    <row r="327811" spans="3:3" x14ac:dyDescent="0.15">
      <c r="C327811" s="25" t="s">
        <v>296</v>
      </c>
    </row>
    <row r="327812" spans="3:3" x14ac:dyDescent="0.15">
      <c r="C327812" s="25" t="s">
        <v>297</v>
      </c>
    </row>
    <row r="327813" spans="3:3" x14ac:dyDescent="0.15">
      <c r="C327813" s="25" t="s">
        <v>296</v>
      </c>
    </row>
    <row r="327814" spans="3:3" x14ac:dyDescent="0.15">
      <c r="C327814" s="24">
        <v>0.1</v>
      </c>
    </row>
    <row r="327815" spans="3:3" x14ac:dyDescent="0.15">
      <c r="C327815" s="24">
        <v>0</v>
      </c>
    </row>
    <row r="327816" spans="3:3" x14ac:dyDescent="0.15">
      <c r="C327816" s="24">
        <v>0.2</v>
      </c>
    </row>
    <row r="327817" spans="3:3" x14ac:dyDescent="0.15">
      <c r="C327817" s="24">
        <v>0.6</v>
      </c>
    </row>
    <row r="327818" spans="3:3" x14ac:dyDescent="0.15">
      <c r="C327818" s="24">
        <v>0.6</v>
      </c>
    </row>
    <row r="327819" spans="3:3" x14ac:dyDescent="0.15">
      <c r="C327819" s="24">
        <v>1.2</v>
      </c>
    </row>
    <row r="327820" spans="3:3" x14ac:dyDescent="0.15">
      <c r="C327820" s="24">
        <v>1.2</v>
      </c>
    </row>
    <row r="327821" spans="3:3" x14ac:dyDescent="0.15">
      <c r="C327821" s="24">
        <v>1.2</v>
      </c>
    </row>
    <row r="327822" spans="3:3" x14ac:dyDescent="0.15">
      <c r="C327822" s="24">
        <v>1.6</v>
      </c>
    </row>
    <row r="327823" spans="3:3" x14ac:dyDescent="0.15">
      <c r="C327823" s="24">
        <v>1.6</v>
      </c>
    </row>
    <row r="327824" spans="3:3" x14ac:dyDescent="0.15">
      <c r="C327824" s="24">
        <v>2.8</v>
      </c>
    </row>
    <row r="327825" spans="3:3" x14ac:dyDescent="0.15">
      <c r="C327825" s="24">
        <v>2.8</v>
      </c>
    </row>
    <row r="327826" spans="3:3" x14ac:dyDescent="0.15">
      <c r="C327826" s="24">
        <v>3</v>
      </c>
    </row>
    <row r="327827" spans="3:3" x14ac:dyDescent="0.15">
      <c r="C327827" s="24">
        <v>0.75</v>
      </c>
    </row>
    <row r="327828" spans="3:3" x14ac:dyDescent="0.15">
      <c r="C327828" s="24">
        <v>0.75</v>
      </c>
    </row>
    <row r="327829" spans="3:3" x14ac:dyDescent="0.15">
      <c r="C327829" s="24">
        <v>0.05</v>
      </c>
    </row>
    <row r="327830" spans="3:3" x14ac:dyDescent="0.15">
      <c r="C327830" s="24">
        <v>0.05</v>
      </c>
    </row>
    <row r="327831" spans="3:3" x14ac:dyDescent="0.15">
      <c r="C327831" s="24">
        <v>0</v>
      </c>
    </row>
    <row r="327832" spans="3:3" x14ac:dyDescent="0.15">
      <c r="C327832" s="24">
        <v>0</v>
      </c>
    </row>
    <row r="327833" spans="3:3" x14ac:dyDescent="0.15">
      <c r="C327833" s="24">
        <v>0</v>
      </c>
    </row>
    <row r="327834" spans="3:3" x14ac:dyDescent="0.15">
      <c r="C327834" s="24">
        <v>0.01</v>
      </c>
    </row>
    <row r="327835" spans="3:3" x14ac:dyDescent="0.15">
      <c r="C327835" s="24">
        <v>0.01</v>
      </c>
    </row>
    <row r="327836" spans="3:3" x14ac:dyDescent="0.15">
      <c r="C327836" s="24">
        <v>0</v>
      </c>
    </row>
    <row r="327837" spans="3:3" x14ac:dyDescent="0.15">
      <c r="C327837" s="24">
        <v>0.3</v>
      </c>
    </row>
    <row r="327838" spans="3:3" x14ac:dyDescent="0.15">
      <c r="C327838" s="24">
        <v>0</v>
      </c>
    </row>
    <row r="327839" spans="3:3" x14ac:dyDescent="0.15">
      <c r="C327839" s="24">
        <v>0</v>
      </c>
    </row>
    <row r="327840" spans="3:3" x14ac:dyDescent="0.15">
      <c r="C327840" s="24">
        <v>0</v>
      </c>
    </row>
    <row r="327841" spans="3:3" x14ac:dyDescent="0.15">
      <c r="C327841" s="24">
        <v>0.3</v>
      </c>
    </row>
    <row r="327842" spans="3:3" x14ac:dyDescent="0.15">
      <c r="C327842" s="24">
        <v>0</v>
      </c>
    </row>
    <row r="327843" spans="3:3" x14ac:dyDescent="0.15">
      <c r="C327843" s="24">
        <v>0</v>
      </c>
    </row>
    <row r="327844" spans="3:3" x14ac:dyDescent="0.15">
      <c r="C327844" s="24">
        <v>1</v>
      </c>
    </row>
    <row r="327845" spans="3:3" x14ac:dyDescent="0.15">
      <c r="C327845" s="24">
        <v>1</v>
      </c>
    </row>
    <row r="327846" spans="3:3" x14ac:dyDescent="0.15">
      <c r="C327846" s="24">
        <v>0</v>
      </c>
    </row>
    <row r="327847" spans="3:3" x14ac:dyDescent="0.15">
      <c r="C327847" s="24">
        <v>0</v>
      </c>
    </row>
    <row r="327848" spans="3:3" x14ac:dyDescent="0.15">
      <c r="C327848" s="24">
        <v>0.5</v>
      </c>
    </row>
    <row r="327849" spans="3:3" x14ac:dyDescent="0.15">
      <c r="C327849" s="24">
        <v>0</v>
      </c>
    </row>
    <row r="327850" spans="3:3" x14ac:dyDescent="0.15">
      <c r="C327850" s="25">
        <v>0</v>
      </c>
    </row>
    <row r="327851" spans="3:3" x14ac:dyDescent="0.15">
      <c r="C327851" s="25">
        <v>0</v>
      </c>
    </row>
    <row r="327852" spans="3:3" x14ac:dyDescent="0.15">
      <c r="C327852" s="25">
        <v>0</v>
      </c>
    </row>
    <row r="327853" spans="3:3" x14ac:dyDescent="0.15">
      <c r="C327853" s="25">
        <v>0</v>
      </c>
    </row>
    <row r="327854" spans="3:3" x14ac:dyDescent="0.15">
      <c r="C327854" s="25">
        <v>0</v>
      </c>
    </row>
    <row r="327855" spans="3:3" x14ac:dyDescent="0.15">
      <c r="C327855" s="25">
        <v>0</v>
      </c>
    </row>
    <row r="327856" spans="3:3" x14ac:dyDescent="0.15">
      <c r="C327856" s="25">
        <v>0</v>
      </c>
    </row>
    <row r="327857" spans="3:3" x14ac:dyDescent="0.15">
      <c r="C327857" s="25">
        <v>0</v>
      </c>
    </row>
    <row r="327858" spans="3:3" x14ac:dyDescent="0.15">
      <c r="C327858" s="25">
        <v>0</v>
      </c>
    </row>
    <row r="327859" spans="3:3" x14ac:dyDescent="0.15">
      <c r="C327859" s="25">
        <v>0</v>
      </c>
    </row>
    <row r="327860" spans="3:3" x14ac:dyDescent="0.15">
      <c r="C327860" s="24">
        <v>0</v>
      </c>
    </row>
    <row r="327861" spans="3:3" x14ac:dyDescent="0.15">
      <c r="C327861" s="24">
        <v>0</v>
      </c>
    </row>
    <row r="327862" spans="3:3" x14ac:dyDescent="0.15">
      <c r="C327862" s="24">
        <v>0</v>
      </c>
    </row>
    <row r="327863" spans="3:3" x14ac:dyDescent="0.15">
      <c r="C327863" s="24">
        <v>0</v>
      </c>
    </row>
    <row r="327864" spans="3:3" x14ac:dyDescent="0.15">
      <c r="C327864" s="24">
        <v>0</v>
      </c>
    </row>
    <row r="327865" spans="3:3" x14ac:dyDescent="0.15">
      <c r="C327865" s="24">
        <v>0</v>
      </c>
    </row>
    <row r="327866" spans="3:3" x14ac:dyDescent="0.15">
      <c r="C327866" s="24">
        <v>0</v>
      </c>
    </row>
    <row r="327867" spans="3:3" x14ac:dyDescent="0.15">
      <c r="C327867" s="24">
        <v>0</v>
      </c>
    </row>
    <row r="327868" spans="3:3" x14ac:dyDescent="0.15">
      <c r="C327868" s="24">
        <v>0</v>
      </c>
    </row>
    <row r="327869" spans="3:3" x14ac:dyDescent="0.15">
      <c r="C327869" s="24">
        <v>0</v>
      </c>
    </row>
    <row r="327870" spans="3:3" x14ac:dyDescent="0.15">
      <c r="C327870" s="24">
        <v>0</v>
      </c>
    </row>
    <row r="327871" spans="3:3" x14ac:dyDescent="0.15">
      <c r="C327871" s="24">
        <v>0</v>
      </c>
    </row>
    <row r="327872" spans="3:3" x14ac:dyDescent="0.15">
      <c r="C327872" s="24">
        <v>0</v>
      </c>
    </row>
    <row r="327873" spans="3:3" x14ac:dyDescent="0.15">
      <c r="C327873" s="24">
        <v>0</v>
      </c>
    </row>
    <row r="327874" spans="3:3" x14ac:dyDescent="0.15">
      <c r="C327874" s="24">
        <v>0</v>
      </c>
    </row>
    <row r="327875" spans="3:3" x14ac:dyDescent="0.15">
      <c r="C327875" s="24">
        <v>0</v>
      </c>
    </row>
    <row r="327876" spans="3:3" x14ac:dyDescent="0.15">
      <c r="C327876" s="24">
        <v>0</v>
      </c>
    </row>
    <row r="327877" spans="3:3" x14ac:dyDescent="0.15">
      <c r="C327877" s="24">
        <v>0</v>
      </c>
    </row>
    <row r="327878" spans="3:3" x14ac:dyDescent="0.15">
      <c r="C327878" s="24">
        <v>0</v>
      </c>
    </row>
    <row r="327879" spans="3:3" x14ac:dyDescent="0.15">
      <c r="C327879" s="24">
        <v>0</v>
      </c>
    </row>
    <row r="327880" spans="3:3" x14ac:dyDescent="0.15">
      <c r="C327880" s="24">
        <v>0</v>
      </c>
    </row>
    <row r="327881" spans="3:3" x14ac:dyDescent="0.15">
      <c r="C327881" s="24">
        <v>0</v>
      </c>
    </row>
    <row r="327882" spans="3:3" x14ac:dyDescent="0.15">
      <c r="C327882" s="24">
        <v>0</v>
      </c>
    </row>
    <row r="327883" spans="3:3" x14ac:dyDescent="0.15">
      <c r="C327883" s="24">
        <v>0</v>
      </c>
    </row>
    <row r="327884" spans="3:3" x14ac:dyDescent="0.15">
      <c r="C327884" s="24">
        <v>0</v>
      </c>
    </row>
    <row r="327885" spans="3:3" x14ac:dyDescent="0.15">
      <c r="C327885" s="24">
        <v>0</v>
      </c>
    </row>
    <row r="327886" spans="3:3" x14ac:dyDescent="0.15">
      <c r="C327886" s="36">
        <f t="shared" ref="C327886:C327892" si="133">IF(C327879&lt;&gt;0,C327879,C327872)</f>
        <v>0</v>
      </c>
    </row>
    <row r="327887" spans="3:3" x14ac:dyDescent="0.15">
      <c r="C327887" s="36">
        <f t="shared" si="133"/>
        <v>0</v>
      </c>
    </row>
    <row r="327888" spans="3:3" x14ac:dyDescent="0.15">
      <c r="C327888" s="36">
        <f t="shared" si="133"/>
        <v>0</v>
      </c>
    </row>
    <row r="327889" spans="3:3" x14ac:dyDescent="0.15">
      <c r="C327889" s="36">
        <f t="shared" si="133"/>
        <v>0</v>
      </c>
    </row>
    <row r="327890" spans="3:3" x14ac:dyDescent="0.15">
      <c r="C327890" s="36">
        <f t="shared" si="133"/>
        <v>0</v>
      </c>
    </row>
    <row r="327891" spans="3:3" x14ac:dyDescent="0.15">
      <c r="C327891" s="36">
        <f t="shared" si="133"/>
        <v>0</v>
      </c>
    </row>
    <row r="327892" spans="3:3" x14ac:dyDescent="0.15">
      <c r="C327892" s="36">
        <f t="shared" si="133"/>
        <v>0</v>
      </c>
    </row>
    <row r="327893" spans="3:3" x14ac:dyDescent="0.15">
      <c r="C327893" s="36">
        <f t="shared" ref="C327893:C327899" si="134">IFERROR(IF(C327872&lt;&gt;0,C327886/C327872,1)*C327860,0)</f>
        <v>0</v>
      </c>
    </row>
    <row r="327894" spans="3:3" x14ac:dyDescent="0.15">
      <c r="C327894" s="36">
        <f t="shared" si="134"/>
        <v>0</v>
      </c>
    </row>
    <row r="327895" spans="3:3" x14ac:dyDescent="0.15">
      <c r="C327895" s="36">
        <f t="shared" si="134"/>
        <v>0</v>
      </c>
    </row>
    <row r="327896" spans="3:3" x14ac:dyDescent="0.15">
      <c r="C327896" s="36">
        <f t="shared" si="134"/>
        <v>0</v>
      </c>
    </row>
    <row r="327897" spans="3:3" x14ac:dyDescent="0.15">
      <c r="C327897" s="36">
        <f t="shared" si="134"/>
        <v>0</v>
      </c>
    </row>
    <row r="327898" spans="3:3" x14ac:dyDescent="0.15">
      <c r="C327898" s="36">
        <f t="shared" si="134"/>
        <v>0</v>
      </c>
    </row>
    <row r="327899" spans="3:3" x14ac:dyDescent="0.15">
      <c r="C327899" s="36">
        <f t="shared" si="134"/>
        <v>0</v>
      </c>
    </row>
    <row r="327900" spans="3:3" x14ac:dyDescent="0.15">
      <c r="C327900" s="37">
        <f>C327867</f>
        <v>0</v>
      </c>
    </row>
    <row r="327901" spans="3:3" x14ac:dyDescent="0.15">
      <c r="C327901" s="37">
        <f>C327868</f>
        <v>0</v>
      </c>
    </row>
    <row r="327902" spans="3:3" x14ac:dyDescent="0.15">
      <c r="C327902" s="37">
        <f>C327869</f>
        <v>0</v>
      </c>
    </row>
    <row r="327903" spans="3:3" x14ac:dyDescent="0.15">
      <c r="C327903" s="37">
        <f>C327870</f>
        <v>0</v>
      </c>
    </row>
    <row r="327904" spans="3:3" x14ac:dyDescent="0.15">
      <c r="C327904" s="37">
        <f>C327871</f>
        <v>0</v>
      </c>
    </row>
    <row r="327905" spans="3:3" x14ac:dyDescent="0.15">
      <c r="C327905" s="28">
        <v>0</v>
      </c>
    </row>
    <row r="327906" spans="3:3" x14ac:dyDescent="0.15">
      <c r="C327906" s="28">
        <v>0</v>
      </c>
    </row>
    <row r="327907" spans="3:3" x14ac:dyDescent="0.15">
      <c r="C327907" s="28">
        <v>0</v>
      </c>
    </row>
    <row r="327908" spans="3:3" x14ac:dyDescent="0.15">
      <c r="C327908" s="28">
        <v>0</v>
      </c>
    </row>
    <row r="327909" spans="3:3" x14ac:dyDescent="0.15">
      <c r="C327909" s="28">
        <v>0</v>
      </c>
    </row>
    <row r="327910" spans="3:3" x14ac:dyDescent="0.15">
      <c r="C327910" s="28">
        <v>0</v>
      </c>
    </row>
    <row r="327911" spans="3:3" x14ac:dyDescent="0.15">
      <c r="C327911" s="28">
        <v>0</v>
      </c>
    </row>
    <row r="327912" spans="3:3" x14ac:dyDescent="0.15">
      <c r="C327912" s="28">
        <v>0</v>
      </c>
    </row>
    <row r="327913" spans="3:3" x14ac:dyDescent="0.15">
      <c r="C327913" s="28">
        <v>0</v>
      </c>
    </row>
    <row r="327914" spans="3:3" x14ac:dyDescent="0.15">
      <c r="C327914" s="28">
        <v>0</v>
      </c>
    </row>
    <row r="327915" spans="3:3" x14ac:dyDescent="0.15">
      <c r="C327915" s="38">
        <v>1</v>
      </c>
    </row>
    <row r="327916" spans="3:3" x14ac:dyDescent="0.15">
      <c r="C327916" s="38">
        <v>1</v>
      </c>
    </row>
    <row r="327917" spans="3:3" x14ac:dyDescent="0.15">
      <c r="C327917" s="38">
        <v>1</v>
      </c>
    </row>
    <row r="327918" spans="3:3" x14ac:dyDescent="0.15">
      <c r="C327918" s="38">
        <v>1</v>
      </c>
    </row>
    <row r="327919" spans="3:3" x14ac:dyDescent="0.15">
      <c r="C327919" s="38">
        <v>1</v>
      </c>
    </row>
    <row r="327920" spans="3:3" x14ac:dyDescent="0.15">
      <c r="C327920" s="38">
        <v>1</v>
      </c>
    </row>
    <row r="327921" spans="3:3" x14ac:dyDescent="0.15">
      <c r="C327921" s="38">
        <v>1</v>
      </c>
    </row>
    <row r="327922" spans="3:3" x14ac:dyDescent="0.15">
      <c r="C327922" s="38">
        <v>1</v>
      </c>
    </row>
    <row r="327923" spans="3:3" x14ac:dyDescent="0.15">
      <c r="C327923" s="38">
        <v>1</v>
      </c>
    </row>
    <row r="327924" spans="3:3" x14ac:dyDescent="0.15">
      <c r="C327924" s="38">
        <v>1</v>
      </c>
    </row>
    <row r="327925" spans="3:3" x14ac:dyDescent="0.15">
      <c r="C327925" s="25" t="s">
        <v>104</v>
      </c>
    </row>
    <row r="327926" spans="3:3" x14ac:dyDescent="0.15">
      <c r="C327926" s="25" t="s">
        <v>294</v>
      </c>
    </row>
    <row r="327927" spans="3:3" x14ac:dyDescent="0.15">
      <c r="C327927" s="24">
        <v>216</v>
      </c>
    </row>
    <row r="327928" spans="3:3" x14ac:dyDescent="0.15">
      <c r="C327928" s="24">
        <v>12</v>
      </c>
    </row>
    <row r="327929" spans="3:3" x14ac:dyDescent="0.15">
      <c r="C327929" s="24">
        <v>4.5999999999999996</v>
      </c>
    </row>
    <row r="327930" spans="3:3" x14ac:dyDescent="0.15">
      <c r="C327930" s="24">
        <v>368</v>
      </c>
    </row>
    <row r="327931" spans="3:3" x14ac:dyDescent="0.15">
      <c r="C327931" s="24">
        <v>260</v>
      </c>
    </row>
    <row r="327932" spans="3:3" x14ac:dyDescent="0.15">
      <c r="C327932" s="24">
        <v>394</v>
      </c>
    </row>
    <row r="327933" spans="3:3" x14ac:dyDescent="0.15">
      <c r="C327933" s="24">
        <v>222</v>
      </c>
    </row>
    <row r="327934" spans="3:3" x14ac:dyDescent="0.15">
      <c r="C327934" s="24">
        <v>123</v>
      </c>
    </row>
    <row r="327935" spans="3:3" x14ac:dyDescent="0.15">
      <c r="C327935" s="25" t="s">
        <v>153</v>
      </c>
    </row>
    <row r="327936" spans="3:3" x14ac:dyDescent="0.15">
      <c r="C327936" s="24">
        <v>20</v>
      </c>
    </row>
    <row r="327937" spans="3:3" x14ac:dyDescent="0.15">
      <c r="C327937" s="24">
        <v>0.9</v>
      </c>
    </row>
    <row r="327938" spans="3:3" x14ac:dyDescent="0.15">
      <c r="C327938" s="24">
        <v>0.8</v>
      </c>
    </row>
    <row r="327939" spans="3:3" x14ac:dyDescent="0.15">
      <c r="C327939" s="24">
        <v>0.4</v>
      </c>
    </row>
    <row r="327940" spans="3:3" x14ac:dyDescent="0.15">
      <c r="C327940" s="24">
        <v>2.5</v>
      </c>
    </row>
    <row r="327941" spans="3:3" x14ac:dyDescent="0.15">
      <c r="C327941" s="24">
        <v>3</v>
      </c>
    </row>
    <row r="327942" spans="3:3" x14ac:dyDescent="0.15">
      <c r="C327942" s="24">
        <v>10</v>
      </c>
    </row>
    <row r="327943" spans="3:3" x14ac:dyDescent="0.15">
      <c r="C327943" s="31">
        <v>0.8</v>
      </c>
    </row>
    <row r="327944" spans="3:3" x14ac:dyDescent="0.15">
      <c r="C327944" s="31">
        <v>0.6</v>
      </c>
    </row>
    <row r="327945" spans="3:3" x14ac:dyDescent="0.15">
      <c r="C327945" s="31">
        <v>0.3</v>
      </c>
    </row>
    <row r="327946" spans="3:3" x14ac:dyDescent="0.15">
      <c r="C327946" s="31">
        <v>0.9</v>
      </c>
    </row>
    <row r="327947" spans="3:3" x14ac:dyDescent="0.15">
      <c r="C327947" s="24">
        <v>45</v>
      </c>
    </row>
    <row r="327948" spans="3:3" x14ac:dyDescent="0.15">
      <c r="C327948" s="39">
        <f t="shared" ref="C327948:C327954" si="135">IFERROR(IF(ISNUMBER(C327836),C327836,0)+IF(ISNUMBER(C327817),1/C327817-IF(AND(C327905="ReplaceInsulation",NOT(ISERROR(C327893))),C327829/0.04,0),0),0)</f>
        <v>1.6666666666666667</v>
      </c>
    </row>
    <row r="327949" spans="3:3" x14ac:dyDescent="0.15">
      <c r="C327949" s="39">
        <f t="shared" si="135"/>
        <v>1.9666666666666668</v>
      </c>
    </row>
    <row r="327950" spans="3:3" x14ac:dyDescent="0.15">
      <c r="C327950" s="39">
        <f t="shared" si="135"/>
        <v>0.83333333333333337</v>
      </c>
    </row>
    <row r="327951" spans="3:3" x14ac:dyDescent="0.15">
      <c r="C327951" s="39">
        <f t="shared" si="135"/>
        <v>0.83333333333333337</v>
      </c>
    </row>
    <row r="327952" spans="3:3" x14ac:dyDescent="0.15">
      <c r="C327952" s="39">
        <f t="shared" si="135"/>
        <v>0.83333333333333337</v>
      </c>
    </row>
    <row r="327953" spans="3:3" x14ac:dyDescent="0.15">
      <c r="C327953" s="39">
        <f t="shared" si="135"/>
        <v>0.92500000000000004</v>
      </c>
    </row>
    <row r="327954" spans="3:3" x14ac:dyDescent="0.15">
      <c r="C327954" s="39">
        <f t="shared" si="135"/>
        <v>0.625</v>
      </c>
    </row>
    <row r="327955" spans="3:3" x14ac:dyDescent="0.15">
      <c r="C327955" s="40">
        <f>IFERROR(IF(ISNUMBER(C327824),1/C327824,0),0)</f>
        <v>0.35714285714285715</v>
      </c>
    </row>
    <row r="327956" spans="3:3" x14ac:dyDescent="0.15">
      <c r="C327956" s="40">
        <f>IFERROR(IF(ISNUMBER(C327825),1/C327825,0),0)</f>
        <v>0.35714285714285715</v>
      </c>
    </row>
    <row r="327957" spans="3:3" x14ac:dyDescent="0.15">
      <c r="C327957" s="40">
        <f>IFERROR(IF(ISNUMBER(C327826),1/C327826,0),0)</f>
        <v>0.33333333333333331</v>
      </c>
    </row>
    <row r="327958" spans="3:3" x14ac:dyDescent="0.15">
      <c r="C327958" s="39">
        <f t="shared" ref="C327958:C327964" si="136">IFERROR(1/(IF(C327905="Replace",IF(ISNUMBER(C327836),C327836,0),C327948)+IF(ISNUMBER(C327893),C327893,0)),0)</f>
        <v>0.6</v>
      </c>
    </row>
    <row r="327959" spans="3:3" x14ac:dyDescent="0.15">
      <c r="C327959" s="39">
        <f t="shared" si="136"/>
        <v>0.50847457627118642</v>
      </c>
    </row>
    <row r="327960" spans="3:3" x14ac:dyDescent="0.15">
      <c r="C327960" s="39">
        <f t="shared" si="136"/>
        <v>1.2</v>
      </c>
    </row>
    <row r="327961" spans="3:3" x14ac:dyDescent="0.15">
      <c r="C327961" s="39">
        <f t="shared" si="136"/>
        <v>1.2</v>
      </c>
    </row>
    <row r="327962" spans="3:3" x14ac:dyDescent="0.15">
      <c r="C327962" s="39">
        <f t="shared" si="136"/>
        <v>1.2</v>
      </c>
    </row>
    <row r="327963" spans="3:3" x14ac:dyDescent="0.15">
      <c r="C327963" s="39">
        <f t="shared" si="136"/>
        <v>1.0810810810810809</v>
      </c>
    </row>
    <row r="327964" spans="3:3" x14ac:dyDescent="0.15">
      <c r="C327964" s="39">
        <f t="shared" si="136"/>
        <v>1.6</v>
      </c>
    </row>
    <row r="327965" spans="3:3" x14ac:dyDescent="0.15">
      <c r="C327965" s="41">
        <f>IFERROR(1/(IF(C327912="Replace",0,C327955)+IF(ISNUMBER(C327900),C327900,0)),0)</f>
        <v>2.8</v>
      </c>
    </row>
    <row r="327966" spans="3:3" x14ac:dyDescent="0.15">
      <c r="C327966" s="41">
        <f>IFERROR(1/(IF(C327913="Replace",0,C327956)+IF(ISNUMBER(C327901),C327901,0)),0)</f>
        <v>2.8</v>
      </c>
    </row>
    <row r="327967" spans="3:3" x14ac:dyDescent="0.15">
      <c r="C327967" s="41">
        <f>IFERROR(1/(IF(C327914="Replace",0,C327957)+IF(ISNUMBER(C327902),C327902,0)),0)</f>
        <v>3</v>
      </c>
    </row>
    <row r="327968" spans="3:3" x14ac:dyDescent="0.15">
      <c r="C327968" s="42">
        <f t="shared" ref="C327968:C327974" si="137">IF(C327817&gt;0,(1-C327915)*1/(1/C327817+C327836),0)+C327915*C327958</f>
        <v>0.6</v>
      </c>
    </row>
    <row r="327969" spans="3:3" x14ac:dyDescent="0.15">
      <c r="C327969" s="42">
        <f t="shared" si="137"/>
        <v>0.50847457627118642</v>
      </c>
    </row>
    <row r="327970" spans="3:3" x14ac:dyDescent="0.15">
      <c r="C327970" s="42">
        <f t="shared" si="137"/>
        <v>1.2</v>
      </c>
    </row>
    <row r="327971" spans="3:3" x14ac:dyDescent="0.15">
      <c r="C327971" s="42">
        <f t="shared" si="137"/>
        <v>1.2</v>
      </c>
    </row>
    <row r="327972" spans="3:3" x14ac:dyDescent="0.15">
      <c r="C327972" s="42">
        <f t="shared" si="137"/>
        <v>1.2</v>
      </c>
    </row>
    <row r="327973" spans="3:3" x14ac:dyDescent="0.15">
      <c r="C327973" s="42">
        <f t="shared" si="137"/>
        <v>1.0810810810810809</v>
      </c>
    </row>
    <row r="327974" spans="3:3" x14ac:dyDescent="0.15">
      <c r="C327974" s="42">
        <f t="shared" si="137"/>
        <v>1.6</v>
      </c>
    </row>
    <row r="327975" spans="3:3" x14ac:dyDescent="0.15">
      <c r="C327975" s="43">
        <f>(1-C327922)*C327824+C327922*C327965</f>
        <v>2.8</v>
      </c>
    </row>
    <row r="327976" spans="3:3" x14ac:dyDescent="0.15">
      <c r="C327976" s="43">
        <f>(1-C327923)*C327825+C327923*C327966</f>
        <v>2.8</v>
      </c>
    </row>
    <row r="327977" spans="3:3" x14ac:dyDescent="0.15">
      <c r="C327977" s="43">
        <f>(1-C327924)*C327826+C327924*C327967</f>
        <v>3</v>
      </c>
    </row>
    <row r="327978" spans="3:3" x14ac:dyDescent="0.15">
      <c r="C327978" s="39">
        <f>IFERROR((IF(C327893&gt;0,C327915*C327779,0)+IF(C327894&gt;0,C327916*C327780,0)+IF(C327895&gt;0,C327917*C327781,0)+IF(C327896&gt;0,C327918*C327782,0)+IF(C327897&gt;0,C327919*C327783,0)+IF(C327898&gt;0,C327920*C327784,0)+IF(C327899&gt;0,C327921*C327785,0)+IF(C327900&gt;0,C327922*C327786,0)+IF(C327901&gt;0,C327923*C327787,0)+IF(C327902&gt;0,C327924*C327788,0))/SUM(C327779:C327788),0)</f>
        <v>0</v>
      </c>
    </row>
    <row r="327979" spans="3:3" x14ac:dyDescent="0.15">
      <c r="C327979" s="30" t="str">
        <f>IF(OR(C327795="",C327794=C327795),C327794,IF(C327689="Variation",C327795,IF(C327978=0,C327794,IF(C327978=1,C327795,C327794&amp;"("&amp;TEXT(1-C327978,"##0%")&amp;")."&amp;C327795&amp;"("&amp;TEXT(C327978,"##0%")&amp;")"))))</f>
        <v>Medium</v>
      </c>
    </row>
    <row r="327980" spans="3:3" x14ac:dyDescent="0.15">
      <c r="C327980" s="39">
        <f>IFERROR(IF(C327795&lt;&gt;"",IF(C327689="Variation",C327815,(1-C327978)*C327814+C327978*C327815),C327814),0)</f>
        <v>0.1</v>
      </c>
    </row>
    <row r="327981" spans="3:3" x14ac:dyDescent="0.15">
      <c r="C327981" s="39">
        <f t="shared" ref="C327981:C327987" si="138">IF(ISERROR(C327968*C327779*C327843),0,C327968*C327779*C327843)</f>
        <v>0</v>
      </c>
    </row>
    <row r="327982" spans="3:3" x14ac:dyDescent="0.15">
      <c r="C327982" s="39">
        <f t="shared" si="138"/>
        <v>23.491525423728813</v>
      </c>
    </row>
    <row r="327983" spans="3:3" x14ac:dyDescent="0.15">
      <c r="C327983" s="39">
        <f t="shared" si="138"/>
        <v>48.503999999999998</v>
      </c>
    </row>
    <row r="327984" spans="3:3" x14ac:dyDescent="0.15">
      <c r="C327984" s="39">
        <f t="shared" si="138"/>
        <v>0</v>
      </c>
    </row>
    <row r="327985" spans="3:3" x14ac:dyDescent="0.15">
      <c r="C327985" s="39">
        <f t="shared" si="138"/>
        <v>0</v>
      </c>
    </row>
    <row r="327986" spans="3:3" x14ac:dyDescent="0.15">
      <c r="C327986" s="39">
        <f t="shared" si="138"/>
        <v>24.972972972972972</v>
      </c>
    </row>
    <row r="327987" spans="3:3" x14ac:dyDescent="0.15">
      <c r="C327987" s="39">
        <f t="shared" si="138"/>
        <v>0</v>
      </c>
    </row>
    <row r="327988" spans="3:3" x14ac:dyDescent="0.15">
      <c r="C327988" s="40">
        <f>IF(ISERROR(C327975*C327786*1),0,C327975*C327786*1)</f>
        <v>37.855999999999995</v>
      </c>
    </row>
    <row r="327989" spans="3:3" x14ac:dyDescent="0.15">
      <c r="C327989" s="40">
        <f>IF(ISERROR(C327976*C327787*1),0,C327976*C327787*1)</f>
        <v>0</v>
      </c>
    </row>
    <row r="327990" spans="3:3" x14ac:dyDescent="0.15">
      <c r="C327990" s="40">
        <f>IF(ISERROR(C327977*C327788*1),0,C327977*C327788*1)</f>
        <v>6</v>
      </c>
    </row>
    <row r="327991" spans="3:3" x14ac:dyDescent="0.15">
      <c r="C327991" s="39">
        <f>SUM(C327779:C327788)*C327980</f>
        <v>14.834000000000001</v>
      </c>
    </row>
    <row r="327992" spans="3:3" x14ac:dyDescent="0.15">
      <c r="C327992" s="39">
        <f>IFERROR(SUM(C327981:C327991)/C327708,0)</f>
        <v>1.3262204856155895</v>
      </c>
    </row>
    <row r="327993" spans="3:3" x14ac:dyDescent="0.15">
      <c r="C327993" s="39">
        <f>0.34*(C327939+C327816)*C327940</f>
        <v>0.51000000000000012</v>
      </c>
    </row>
    <row r="327994" spans="3:3" x14ac:dyDescent="0.15">
      <c r="C327994" s="44">
        <f>(C327936-C327929)*C327927</f>
        <v>3326.4</v>
      </c>
    </row>
    <row r="327995" spans="3:3" x14ac:dyDescent="0.15">
      <c r="C327995" s="39">
        <f>IF(C327992&lt;=1,C327937+(1-C327992)/0.5*(1-C327937),IF(C327992&gt;=4,C327938,C327937+(C327992-1)*(C327938-C327937)/(4-1)))</f>
        <v>0.88912598381281371</v>
      </c>
    </row>
    <row r="327996" spans="3:3" x14ac:dyDescent="0.15">
      <c r="C327996" s="44">
        <f>C327992*0.024*C327994*C327995</f>
        <v>94.13795245360761</v>
      </c>
    </row>
    <row r="327997" spans="3:3" x14ac:dyDescent="0.15">
      <c r="C327997" s="44">
        <f>C327993*0.024*C327994*C327995</f>
        <v>36.200885352072518</v>
      </c>
    </row>
    <row r="327998" spans="3:3" x14ac:dyDescent="0.15">
      <c r="C327998" s="44">
        <f>C327996+C327997</f>
        <v>130.33883780568013</v>
      </c>
    </row>
    <row r="327999" spans="3:3" x14ac:dyDescent="0.15">
      <c r="C327999" s="39">
        <f>IFERROR((IF(LEN(C327857)&gt;1,IF(ISERROR(C327903),0,C327903),IF(ISERROR(C327827),0,C327827))*C327786+IF(LEN(C327858)&gt;1,IF(ISERROR(C327904),0,C327904),IF(ISERROR(C327828),0,C327828))*C327787)/(C327786+C327787),0)</f>
        <v>0.75000000000000011</v>
      </c>
    </row>
    <row r="328000" spans="3:3" x14ac:dyDescent="0.15">
      <c r="C328000" s="45">
        <f>C327789*C327930*C327943*(1-C327945)*C327946*C327999</f>
        <v>0</v>
      </c>
    </row>
    <row r="328001" spans="3:3" x14ac:dyDescent="0.15">
      <c r="C328001" s="44">
        <f>C327790*C327931*C$327944*(1-C$327945)*C$327946*C$327999</f>
        <v>0</v>
      </c>
    </row>
    <row r="328002" spans="3:3" x14ac:dyDescent="0.15">
      <c r="C328002" s="44">
        <f>C327791*C327932*C$327944*(1-C$327945)*C$327946*C$327999</f>
        <v>908.11287000000016</v>
      </c>
    </row>
    <row r="328003" spans="3:3" x14ac:dyDescent="0.15">
      <c r="C328003" s="44">
        <f>C327792*C327933*C$327944*(1-C$327945)*C$327946*C$327999</f>
        <v>0</v>
      </c>
    </row>
    <row r="328004" spans="3:3" x14ac:dyDescent="0.15">
      <c r="C328004" s="44">
        <f>C327793*C327934*C$327944*(1-C$327945)*C$327946*C$327999</f>
        <v>187.95199499999998</v>
      </c>
    </row>
    <row r="328005" spans="3:3" x14ac:dyDescent="0.15">
      <c r="C328005" s="44">
        <f>IFERROR(SUM(C328000:C328004)/C327708,0)</f>
        <v>9.3385436227315317</v>
      </c>
    </row>
    <row r="328006" spans="3:3" x14ac:dyDescent="0.15">
      <c r="C328006" s="44">
        <f>C327941*0.024*C327927</f>
        <v>15.552000000000001</v>
      </c>
    </row>
    <row r="328007" spans="3:3" x14ac:dyDescent="0.15">
      <c r="C328007" s="44">
        <f>C327947/(C327992+C327993)</f>
        <v>24.506860887631277</v>
      </c>
    </row>
    <row r="328008" spans="3:3" x14ac:dyDescent="0.15">
      <c r="C328008" s="39">
        <f>0.8+C328007/30</f>
        <v>1.6168953629210425</v>
      </c>
    </row>
    <row r="328009" spans="3:3" x14ac:dyDescent="0.15">
      <c r="C328009" s="42">
        <f>IFERROR((C328005+C328006)/C327998,0)</f>
        <v>0.19096797272230098</v>
      </c>
    </row>
    <row r="328010" spans="3:3" x14ac:dyDescent="0.15">
      <c r="C328010" s="39">
        <f>(1-C328009^C328008)/(1-C328009^(C328008+1))</f>
        <v>0.94362386271828624</v>
      </c>
    </row>
    <row r="328011" spans="3:3" x14ac:dyDescent="0.15">
      <c r="C328011" s="46">
        <f>C327998-C328010*(C328005+C328006)</f>
        <v>106.8515268872402</v>
      </c>
    </row>
    <row r="328013" spans="3:3" x14ac:dyDescent="0.15">
      <c r="C328013" s="48">
        <v>106.8515268872402</v>
      </c>
    </row>
    <row r="344065" spans="3:3" x14ac:dyDescent="0.15">
      <c r="C344065" s="24" t="s">
        <v>370</v>
      </c>
    </row>
    <row r="344066" spans="3:3" x14ac:dyDescent="0.15">
      <c r="C344066" s="25">
        <v>0</v>
      </c>
    </row>
    <row r="344067" spans="3:3" x14ac:dyDescent="0.15">
      <c r="C344067" s="25">
        <v>0</v>
      </c>
    </row>
    <row r="344068" spans="3:3" x14ac:dyDescent="0.15">
      <c r="C344068" s="26">
        <v>40428</v>
      </c>
    </row>
    <row r="344069" spans="3:3" x14ac:dyDescent="0.15">
      <c r="C344069" s="26">
        <v>0</v>
      </c>
    </row>
    <row r="344070" spans="3:3" x14ac:dyDescent="0.15">
      <c r="C344070" s="25" t="s">
        <v>152</v>
      </c>
    </row>
    <row r="344071" spans="3:3" x14ac:dyDescent="0.15">
      <c r="C344071" s="25" t="s">
        <v>15</v>
      </c>
    </row>
    <row r="344072" spans="3:3" x14ac:dyDescent="0.15">
      <c r="C344072" s="25">
        <v>1</v>
      </c>
    </row>
    <row r="344073" spans="3:3" x14ac:dyDescent="0.15">
      <c r="C344073" s="25" t="s">
        <v>208</v>
      </c>
    </row>
    <row r="344074" spans="3:3" x14ac:dyDescent="0.15">
      <c r="C344074" s="25" t="s">
        <v>371</v>
      </c>
    </row>
    <row r="344075" spans="3:3" x14ac:dyDescent="0.15">
      <c r="C344075" s="25">
        <v>0</v>
      </c>
    </row>
    <row r="344076" spans="3:3" x14ac:dyDescent="0.15">
      <c r="C344076" s="25">
        <v>0</v>
      </c>
    </row>
    <row r="344077" spans="3:3" x14ac:dyDescent="0.15">
      <c r="C344077" s="25" t="s">
        <v>372</v>
      </c>
    </row>
    <row r="344078" spans="3:3" x14ac:dyDescent="0.15">
      <c r="C344078" s="25" t="s">
        <v>360</v>
      </c>
    </row>
    <row r="344079" spans="3:3" x14ac:dyDescent="0.15">
      <c r="C344079" s="25" t="s">
        <v>373</v>
      </c>
    </row>
    <row r="344080" spans="3:3" x14ac:dyDescent="0.15">
      <c r="C344080" s="25" t="s">
        <v>105</v>
      </c>
    </row>
    <row r="344081" spans="3:3" x14ac:dyDescent="0.15">
      <c r="C344081" s="25">
        <v>1958</v>
      </c>
    </row>
    <row r="344082" spans="3:3" x14ac:dyDescent="0.15">
      <c r="C344082" s="25">
        <v>1968</v>
      </c>
    </row>
    <row r="344083" spans="3:3" x14ac:dyDescent="0.15">
      <c r="C344083" s="25" t="s">
        <v>289</v>
      </c>
    </row>
    <row r="344084" spans="3:3" x14ac:dyDescent="0.15">
      <c r="C344084" s="24">
        <v>374.2</v>
      </c>
    </row>
    <row r="344085" spans="3:3" x14ac:dyDescent="0.15">
      <c r="C344085" s="24">
        <v>119.744</v>
      </c>
    </row>
    <row r="344086" spans="3:3" x14ac:dyDescent="0.15">
      <c r="C344086" s="24">
        <v>0</v>
      </c>
    </row>
    <row r="344087" spans="3:3" x14ac:dyDescent="0.15">
      <c r="C344087" s="24">
        <v>0</v>
      </c>
    </row>
    <row r="344088" spans="3:3" x14ac:dyDescent="0.15">
      <c r="C344088" s="24">
        <v>0</v>
      </c>
    </row>
    <row r="344089" spans="3:3" x14ac:dyDescent="0.15">
      <c r="C344089" s="24">
        <v>106.7</v>
      </c>
    </row>
    <row r="344090" spans="3:3" x14ac:dyDescent="0.15">
      <c r="C344090" s="27">
        <f>IF(C344087&gt;0,C344087,IF(C344086&gt;0,0.85*C344086,IF(C344089&gt;0,1.1*C344089,IF(C344088&gt;0,1.4*C344088,0.85/3*C344084))))</f>
        <v>117.37000000000002</v>
      </c>
    </row>
    <row r="344091" spans="3:3" x14ac:dyDescent="0.15">
      <c r="C344091" s="24">
        <v>0</v>
      </c>
    </row>
    <row r="344092" spans="3:3" x14ac:dyDescent="0.15">
      <c r="C344092" s="27">
        <f>IF(C344091&gt;0,C344091,C344090)</f>
        <v>117.37000000000002</v>
      </c>
    </row>
    <row r="344093" spans="3:3" x14ac:dyDescent="0.15">
      <c r="C344093" s="24">
        <v>1</v>
      </c>
    </row>
    <row r="344094" spans="3:3" x14ac:dyDescent="0.15">
      <c r="C344094" s="24">
        <v>2</v>
      </c>
    </row>
    <row r="344095" spans="3:3" x14ac:dyDescent="0.15">
      <c r="C344095" s="28" t="s">
        <v>374</v>
      </c>
    </row>
    <row r="344096" spans="3:3" x14ac:dyDescent="0.15">
      <c r="C344096" s="28" t="s">
        <v>375</v>
      </c>
    </row>
    <row r="344097" spans="3:3" x14ac:dyDescent="0.15">
      <c r="C344097" s="28" t="s">
        <v>2</v>
      </c>
    </row>
    <row r="344098" spans="3:3" x14ac:dyDescent="0.15">
      <c r="C344098" s="28" t="s">
        <v>376</v>
      </c>
    </row>
    <row r="344099" spans="3:3" x14ac:dyDescent="0.15">
      <c r="C344099" s="24">
        <v>0</v>
      </c>
    </row>
    <row r="344100" spans="3:3" x14ac:dyDescent="0.15">
      <c r="C344100" s="24">
        <v>0</v>
      </c>
    </row>
    <row r="344101" spans="3:3" x14ac:dyDescent="0.15">
      <c r="C344101" s="24">
        <v>0</v>
      </c>
    </row>
    <row r="344102" spans="3:3" x14ac:dyDescent="0.15">
      <c r="C344102" s="24">
        <v>0</v>
      </c>
    </row>
    <row r="344103" spans="3:3" x14ac:dyDescent="0.15">
      <c r="C344103" s="24">
        <v>0</v>
      </c>
    </row>
    <row r="344104" spans="3:3" x14ac:dyDescent="0.15">
      <c r="C344104" s="24">
        <v>0</v>
      </c>
    </row>
    <row r="344105" spans="3:3" x14ac:dyDescent="0.15">
      <c r="C344105" s="28">
        <v>0</v>
      </c>
    </row>
    <row r="344106" spans="3:3" x14ac:dyDescent="0.15">
      <c r="C344106" s="28">
        <v>0</v>
      </c>
    </row>
    <row r="344107" spans="3:3" x14ac:dyDescent="0.15">
      <c r="C344107" s="24">
        <v>0</v>
      </c>
    </row>
    <row r="344108" spans="3:3" x14ac:dyDescent="0.15">
      <c r="C344108" s="24">
        <v>0</v>
      </c>
    </row>
    <row r="344109" spans="3:3" x14ac:dyDescent="0.15">
      <c r="C344109" s="24">
        <v>46.2</v>
      </c>
    </row>
    <row r="344110" spans="3:3" x14ac:dyDescent="0.15">
      <c r="C344110" s="24">
        <v>40.42</v>
      </c>
    </row>
    <row r="344111" spans="3:3" x14ac:dyDescent="0.15">
      <c r="C344111" s="24">
        <v>0</v>
      </c>
    </row>
    <row r="344112" spans="3:3" x14ac:dyDescent="0.15">
      <c r="C344112" s="24">
        <v>0</v>
      </c>
    </row>
    <row r="344113" spans="3:3" x14ac:dyDescent="0.15">
      <c r="C344113" s="24">
        <v>46.2</v>
      </c>
    </row>
    <row r="344114" spans="3:3" x14ac:dyDescent="0.15">
      <c r="C344114" s="24">
        <v>0</v>
      </c>
    </row>
    <row r="344115" spans="3:3" x14ac:dyDescent="0.15">
      <c r="C344115" s="24">
        <v>13.52</v>
      </c>
    </row>
    <row r="344116" spans="3:3" x14ac:dyDescent="0.15">
      <c r="C344116" s="24">
        <v>0</v>
      </c>
    </row>
    <row r="344117" spans="3:3" x14ac:dyDescent="0.15">
      <c r="C344117" s="24">
        <v>2</v>
      </c>
    </row>
    <row r="344118" spans="3:3" x14ac:dyDescent="0.15">
      <c r="C344118" s="24">
        <v>0</v>
      </c>
    </row>
    <row r="344119" spans="3:3" x14ac:dyDescent="0.15">
      <c r="C344119" s="24">
        <v>0</v>
      </c>
    </row>
    <row r="344120" spans="3:3" x14ac:dyDescent="0.15">
      <c r="C344120" s="24">
        <v>8.1300000000000008</v>
      </c>
    </row>
    <row r="344121" spans="3:3" x14ac:dyDescent="0.15">
      <c r="C344121" s="24">
        <v>0</v>
      </c>
    </row>
    <row r="344122" spans="3:3" x14ac:dyDescent="0.15">
      <c r="C344122" s="24">
        <v>5.39</v>
      </c>
    </row>
    <row r="344123" spans="3:3" x14ac:dyDescent="0.15">
      <c r="C344123" s="28" t="s">
        <v>295</v>
      </c>
    </row>
    <row r="344124" spans="3:3" x14ac:dyDescent="0.15">
      <c r="C344124" s="29">
        <f>IF(OR(C$344096="C",C$344096="PI",C$344096="NI"),1.6,IF(C$344096="P",0.8,IF(C$344096="-",1.2,0)))</f>
        <v>1.2</v>
      </c>
    </row>
    <row r="344125" spans="3:3" x14ac:dyDescent="0.15">
      <c r="C344125" s="29">
        <f>IF(OR(C$344096="C",C$344096="PI",C$344096="NI"),15,IF(C$344096="P",7,IF(C$344096="-",5,0)))</f>
        <v>5</v>
      </c>
    </row>
    <row r="344126" spans="3:3" x14ac:dyDescent="0.15">
      <c r="C344126" s="29">
        <f>IF(OR(C$344096="C",C$344096="PI",C$344096="NI"),0,IF(C$344096="P",0.6,IF(C$344096="-",0,1.2)))</f>
        <v>0</v>
      </c>
    </row>
    <row r="344127" spans="3:3" x14ac:dyDescent="0.15">
      <c r="C344127" s="29">
        <f>IF(OR(C$344096="C",C$344096="PI",C$344096="NI"),0,IF(C$344096="P",3,IF(C$344096="-",0,5)))</f>
        <v>0</v>
      </c>
    </row>
    <row r="344128" spans="3:3" x14ac:dyDescent="0.15">
      <c r="C344128" s="29">
        <f>IF(LEFT(C$344096,1)="C",1,IF(LEFT(C$344096,1)="P",0.5,0))</f>
        <v>0</v>
      </c>
    </row>
    <row r="344129" spans="3:3" x14ac:dyDescent="0.15">
      <c r="C344129" s="29">
        <f>IF(LEFT(C$344097,1)="C",1,IF(LEFT(C$344097,1)="P",0.5,0))</f>
        <v>0</v>
      </c>
    </row>
    <row r="344130" spans="3:3" x14ac:dyDescent="0.15">
      <c r="C344130" s="29">
        <f>0.7*C344128+C344094+C344129</f>
        <v>2</v>
      </c>
    </row>
    <row r="344131" spans="3:3" x14ac:dyDescent="0.15">
      <c r="C344131" s="27">
        <f>IFERROR(C344092/C344130,0)</f>
        <v>58.685000000000009</v>
      </c>
    </row>
    <row r="344132" spans="3:3" x14ac:dyDescent="0.15">
      <c r="C344132" s="29">
        <f>IF(RIGHT(C$344096,1)="I",1,C344128)*0.7+C344094+IF(RIGHT(C$344097,1)="I",1,C344129)</f>
        <v>2</v>
      </c>
    </row>
    <row r="344133" spans="3:3" x14ac:dyDescent="0.15">
      <c r="C344133" s="27">
        <f>IF(ISNUMBER(#REF!),#REF!/2.5,1)</f>
        <v>1</v>
      </c>
    </row>
    <row r="344134" spans="3:3" x14ac:dyDescent="0.15">
      <c r="C344134" s="27">
        <f>IF(C344106="Simple",0.9,IF(C344106="Complex",1.3,1))</f>
        <v>1</v>
      </c>
    </row>
    <row r="344135" spans="3:3" x14ac:dyDescent="0.15">
      <c r="C344135" s="27">
        <f>IF(C344105="Simple",0.9,IF(C344105="Complex",1.2,1))</f>
        <v>1</v>
      </c>
    </row>
    <row r="344136" spans="3:3" x14ac:dyDescent="0.15">
      <c r="C344136" s="27">
        <f>C344133*C344135*(0.7*C344131+IF(C344098="B_N2",5,IF(C344098="B_N1",25,50)))</f>
        <v>46.079500000000003</v>
      </c>
    </row>
    <row r="344137" spans="3:3" x14ac:dyDescent="0.15">
      <c r="C344137" s="27">
        <f>ROUND(3/0.85,1)*C344133*C344092</f>
        <v>410.79500000000007</v>
      </c>
    </row>
    <row r="344138" spans="3:3" x14ac:dyDescent="0.15">
      <c r="C344138" s="27">
        <f>C$344134*(C$344124*C$344131+C$344125)</f>
        <v>75.422000000000011</v>
      </c>
    </row>
    <row r="344139" spans="3:3" x14ac:dyDescent="0.15">
      <c r="C344139" s="27">
        <f>(C$344126*C$344131+C$344127)</f>
        <v>0</v>
      </c>
    </row>
    <row r="344140" spans="3:3" x14ac:dyDescent="0.15">
      <c r="C344140" s="27">
        <f>C344132*C344136-C344141-C344145-C344146</f>
        <v>71.03240000000001</v>
      </c>
    </row>
    <row r="344141" spans="3:3" x14ac:dyDescent="0.15">
      <c r="C344141" s="27">
        <f>0.5*IF(RIGHT(C344097,1)="I",1,C344129)*C344136</f>
        <v>0</v>
      </c>
    </row>
    <row r="344142" spans="3:3" x14ac:dyDescent="0.15">
      <c r="C344142" s="30" t="str">
        <f>IF(C$344097="P","Unh","Soil")</f>
        <v>Soil</v>
      </c>
    </row>
    <row r="344143" spans="3:3" x14ac:dyDescent="0.15">
      <c r="C344143" s="27">
        <f>1.2*C344131+5</f>
        <v>75.422000000000011</v>
      </c>
    </row>
    <row r="344144" spans="3:3" x14ac:dyDescent="0.15">
      <c r="C344144" s="30" t="str">
        <f>IF(C$344097="-","Soil","Cellar")</f>
        <v>Cellar</v>
      </c>
    </row>
    <row r="344145" spans="3:3" x14ac:dyDescent="0.15">
      <c r="C344145" s="27">
        <f>(0.18*C$344092)-C344146</f>
        <v>18.452900000000003</v>
      </c>
    </row>
    <row r="344146" spans="3:3" x14ac:dyDescent="0.15">
      <c r="C344146" s="27">
        <f>0.01*C$344092+1.5</f>
        <v>2.6737000000000002</v>
      </c>
    </row>
    <row r="344147" spans="3:3" x14ac:dyDescent="0.15">
      <c r="C344147" s="27">
        <f>SUM(C344138:C344146)</f>
        <v>243.00300000000004</v>
      </c>
    </row>
    <row r="344148" spans="3:3" x14ac:dyDescent="0.15">
      <c r="C344148" s="27">
        <f>SUM(C344108:C344117)</f>
        <v>148.34</v>
      </c>
    </row>
    <row r="344149" spans="3:3" x14ac:dyDescent="0.15">
      <c r="C344149" s="30">
        <f>IFERROR(C344148/C344147,0)</f>
        <v>0.61044513853738425</v>
      </c>
    </row>
    <row r="344150" spans="3:3" x14ac:dyDescent="0.15">
      <c r="C344150" s="31">
        <v>0.8</v>
      </c>
    </row>
    <row r="344151" spans="3:3" x14ac:dyDescent="0.15">
      <c r="C344151" s="31">
        <v>1.25</v>
      </c>
    </row>
    <row r="344152" spans="3:3" x14ac:dyDescent="0.15">
      <c r="C344152" s="32">
        <f>IF(AND(C344149&gt;=C344150,C344149&lt;=C344151),1,0)</f>
        <v>0</v>
      </c>
    </row>
    <row r="344153" spans="3:3" x14ac:dyDescent="0.15">
      <c r="C344153" s="30">
        <f>IFERROR((C344113+C344114)/(C344143),0)</f>
        <v>0.61255336639176894</v>
      </c>
    </row>
    <row r="344154" spans="3:3" x14ac:dyDescent="0.15">
      <c r="C344154" s="31">
        <v>0.9</v>
      </c>
    </row>
    <row r="344155" spans="3:3" x14ac:dyDescent="0.15">
      <c r="C344155" s="31">
        <v>1.3</v>
      </c>
    </row>
    <row r="344156" spans="3:3" x14ac:dyDescent="0.15">
      <c r="C344156" s="32">
        <f>IF(AND(C344153&gt;=C344154,C344153&lt;=C344155),1,0)</f>
        <v>0</v>
      </c>
    </row>
    <row r="344157" spans="3:3" x14ac:dyDescent="0.15">
      <c r="C344157" s="33">
        <f>IF(C344128+C344129=0,1,0)</f>
        <v>1</v>
      </c>
    </row>
    <row r="344158" spans="3:3" x14ac:dyDescent="0.15">
      <c r="C344158" s="30">
        <f>IFERROR((C344115+C344116+C344117)/(C344145+C344146),0)</f>
        <v>0.73461891643709809</v>
      </c>
    </row>
    <row r="344159" spans="3:3" x14ac:dyDescent="0.15">
      <c r="C344159" s="31">
        <v>0.67</v>
      </c>
    </row>
    <row r="344160" spans="3:3" x14ac:dyDescent="0.15">
      <c r="C344160" s="31">
        <v>1.5</v>
      </c>
    </row>
    <row r="344161" spans="3:3" x14ac:dyDescent="0.15">
      <c r="C344161" s="34">
        <f>IF(AND(C344158&gt;=C344159,C344158&lt;=C344160),1,0)</f>
        <v>1</v>
      </c>
    </row>
    <row r="344162" spans="3:3" x14ac:dyDescent="0.15">
      <c r="C344162" s="34">
        <f>C344152*IF(C344157=1,C344156,1)*C344161</f>
        <v>0</v>
      </c>
    </row>
    <row r="344163" spans="3:3" x14ac:dyDescent="0.15">
      <c r="C344163" s="27">
        <f>IF(C$344123="Estimation",C344138,C344108)</f>
        <v>0</v>
      </c>
    </row>
    <row r="344164" spans="3:3" x14ac:dyDescent="0.15">
      <c r="C344164" s="27">
        <f>IF(C$344123="Estimation",C344139,C344109)</f>
        <v>46.2</v>
      </c>
    </row>
    <row r="344165" spans="3:3" x14ac:dyDescent="0.15">
      <c r="C344165" s="27">
        <f>IF(C$344123="Estimation",C344140,C344110)</f>
        <v>40.42</v>
      </c>
    </row>
    <row r="344166" spans="3:3" x14ac:dyDescent="0.15">
      <c r="C344166" s="27">
        <f>IF(C$344123="Estimation",IF(C344142="Soil",0,C344141),C344111)</f>
        <v>0</v>
      </c>
    </row>
    <row r="344167" spans="3:3" x14ac:dyDescent="0.15">
      <c r="C344167" s="27">
        <f>IF(C$344123="Estimation",C344141-C344166,C344112)</f>
        <v>0</v>
      </c>
    </row>
    <row r="344168" spans="3:3" x14ac:dyDescent="0.15">
      <c r="C344168" s="27">
        <f>IF(C$344123="Estimation",IF(C344144="Soil",0,C344143),C344113)</f>
        <v>46.2</v>
      </c>
    </row>
    <row r="344169" spans="3:3" x14ac:dyDescent="0.15">
      <c r="C344169" s="27">
        <f>IF(C$344123="Estimation",C344143-C344168,C344114)</f>
        <v>0</v>
      </c>
    </row>
    <row r="344170" spans="3:3" x14ac:dyDescent="0.15">
      <c r="C344170" s="27">
        <f>IF(C$344123="Estimation",C344145,C344115)</f>
        <v>13.52</v>
      </c>
    </row>
    <row r="344171" spans="3:3" x14ac:dyDescent="0.15">
      <c r="C344171" s="27">
        <f>IF(C$344123="Estimation",0,C344116)</f>
        <v>0</v>
      </c>
    </row>
    <row r="344172" spans="3:3" x14ac:dyDescent="0.15">
      <c r="C344172" s="27">
        <f>IF(C$344123="Estimation",C344146,C344117)</f>
        <v>2</v>
      </c>
    </row>
    <row r="344173" spans="3:3" x14ac:dyDescent="0.15">
      <c r="C344173" s="35">
        <f>IF(C$344123="Estimation",0,C344118)</f>
        <v>0</v>
      </c>
    </row>
    <row r="344174" spans="3:3" x14ac:dyDescent="0.15">
      <c r="C344174" s="35">
        <f>IF(C$344123="Estimation",0.5*SUM(C$344170:C$344171),C344119)</f>
        <v>0</v>
      </c>
    </row>
    <row r="344175" spans="3:3" x14ac:dyDescent="0.15">
      <c r="C344175" s="35">
        <f>IF(C$344123="Estimation",0,C344120)</f>
        <v>8.1300000000000008</v>
      </c>
    </row>
    <row r="344176" spans="3:3" x14ac:dyDescent="0.15">
      <c r="C344176" s="35">
        <f>IF(C$344123="Estimation",0.5*SUM(C$344170:C$344171),C344121)</f>
        <v>0</v>
      </c>
    </row>
    <row r="344177" spans="3:3" x14ac:dyDescent="0.15">
      <c r="C344177" s="35">
        <f>IF(C$344123="Estimation",0,C344122)</f>
        <v>5.39</v>
      </c>
    </row>
    <row r="344178" spans="3:3" x14ac:dyDescent="0.15">
      <c r="C344178" s="25" t="s">
        <v>288</v>
      </c>
    </row>
    <row r="344179" spans="3:3" x14ac:dyDescent="0.15">
      <c r="C344179" s="25">
        <v>0</v>
      </c>
    </row>
    <row r="344180" spans="3:3" x14ac:dyDescent="0.15">
      <c r="C344180" s="25" t="s">
        <v>288</v>
      </c>
    </row>
    <row r="344181" spans="3:3" x14ac:dyDescent="0.15">
      <c r="C344181" s="25" t="s">
        <v>377</v>
      </c>
    </row>
    <row r="344182" spans="3:3" x14ac:dyDescent="0.15">
      <c r="C344182" s="25" t="s">
        <v>300</v>
      </c>
    </row>
    <row r="344183" spans="3:3" x14ac:dyDescent="0.15">
      <c r="C344183" s="25" t="s">
        <v>302</v>
      </c>
    </row>
    <row r="344184" spans="3:3" x14ac:dyDescent="0.15">
      <c r="C344184" s="25" t="s">
        <v>302</v>
      </c>
    </row>
    <row r="344185" spans="3:3" x14ac:dyDescent="0.15">
      <c r="C344185" s="25" t="s">
        <v>302</v>
      </c>
    </row>
    <row r="344186" spans="3:3" x14ac:dyDescent="0.15">
      <c r="C344186" s="25" t="s">
        <v>301</v>
      </c>
    </row>
    <row r="344187" spans="3:3" x14ac:dyDescent="0.15">
      <c r="C344187" s="25" t="s">
        <v>301</v>
      </c>
    </row>
    <row r="344188" spans="3:3" x14ac:dyDescent="0.15">
      <c r="C344188" s="25" t="s">
        <v>292</v>
      </c>
    </row>
    <row r="344189" spans="3:3" x14ac:dyDescent="0.15">
      <c r="C344189" s="25" t="s">
        <v>292</v>
      </c>
    </row>
    <row r="344190" spans="3:3" x14ac:dyDescent="0.15">
      <c r="C344190" s="25" t="s">
        <v>291</v>
      </c>
    </row>
    <row r="344191" spans="3:3" x14ac:dyDescent="0.15">
      <c r="C344191" s="25" t="s">
        <v>298</v>
      </c>
    </row>
    <row r="344192" spans="3:3" x14ac:dyDescent="0.15">
      <c r="C344192" s="25" t="s">
        <v>299</v>
      </c>
    </row>
    <row r="344193" spans="3:3" x14ac:dyDescent="0.15">
      <c r="C344193" s="25" t="s">
        <v>298</v>
      </c>
    </row>
    <row r="344194" spans="3:3" x14ac:dyDescent="0.15">
      <c r="C344194" s="25" t="s">
        <v>297</v>
      </c>
    </row>
    <row r="344195" spans="3:3" x14ac:dyDescent="0.15">
      <c r="C344195" s="25" t="s">
        <v>296</v>
      </c>
    </row>
    <row r="344196" spans="3:3" x14ac:dyDescent="0.15">
      <c r="C344196" s="25" t="s">
        <v>297</v>
      </c>
    </row>
    <row r="344197" spans="3:3" x14ac:dyDescent="0.15">
      <c r="C344197" s="25" t="s">
        <v>296</v>
      </c>
    </row>
    <row r="344198" spans="3:3" x14ac:dyDescent="0.15">
      <c r="C344198" s="24">
        <v>0.1</v>
      </c>
    </row>
    <row r="344199" spans="3:3" x14ac:dyDescent="0.15">
      <c r="C344199" s="24">
        <v>0</v>
      </c>
    </row>
    <row r="344200" spans="3:3" x14ac:dyDescent="0.15">
      <c r="C344200" s="24">
        <v>0.2</v>
      </c>
    </row>
    <row r="344201" spans="3:3" x14ac:dyDescent="0.15">
      <c r="C344201" s="24">
        <v>0.6</v>
      </c>
    </row>
    <row r="344202" spans="3:3" x14ac:dyDescent="0.15">
      <c r="C344202" s="24">
        <v>0.6</v>
      </c>
    </row>
    <row r="344203" spans="3:3" x14ac:dyDescent="0.15">
      <c r="C344203" s="24">
        <v>1.2</v>
      </c>
    </row>
    <row r="344204" spans="3:3" x14ac:dyDescent="0.15">
      <c r="C344204" s="24">
        <v>1.2</v>
      </c>
    </row>
    <row r="344205" spans="3:3" x14ac:dyDescent="0.15">
      <c r="C344205" s="24">
        <v>1.2</v>
      </c>
    </row>
    <row r="344206" spans="3:3" x14ac:dyDescent="0.15">
      <c r="C344206" s="24">
        <v>1.6</v>
      </c>
    </row>
    <row r="344207" spans="3:3" x14ac:dyDescent="0.15">
      <c r="C344207" s="24">
        <v>1.6</v>
      </c>
    </row>
    <row r="344208" spans="3:3" x14ac:dyDescent="0.15">
      <c r="C344208" s="24">
        <v>2.8</v>
      </c>
    </row>
    <row r="344209" spans="3:3" x14ac:dyDescent="0.15">
      <c r="C344209" s="24">
        <v>2.8</v>
      </c>
    </row>
    <row r="344210" spans="3:3" x14ac:dyDescent="0.15">
      <c r="C344210" s="24">
        <v>3</v>
      </c>
    </row>
    <row r="344211" spans="3:3" x14ac:dyDescent="0.15">
      <c r="C344211" s="24">
        <v>0.75</v>
      </c>
    </row>
    <row r="344212" spans="3:3" x14ac:dyDescent="0.15">
      <c r="C344212" s="24">
        <v>0.75</v>
      </c>
    </row>
    <row r="344213" spans="3:3" x14ac:dyDescent="0.15">
      <c r="C344213" s="24">
        <v>0.05</v>
      </c>
    </row>
    <row r="344214" spans="3:3" x14ac:dyDescent="0.15">
      <c r="C344214" s="24">
        <v>0.05</v>
      </c>
    </row>
    <row r="344215" spans="3:3" x14ac:dyDescent="0.15">
      <c r="C344215" s="24">
        <v>0</v>
      </c>
    </row>
    <row r="344216" spans="3:3" x14ac:dyDescent="0.15">
      <c r="C344216" s="24">
        <v>0</v>
      </c>
    </row>
    <row r="344217" spans="3:3" x14ac:dyDescent="0.15">
      <c r="C344217" s="24">
        <v>0</v>
      </c>
    </row>
    <row r="344218" spans="3:3" x14ac:dyDescent="0.15">
      <c r="C344218" s="24">
        <v>0.01</v>
      </c>
    </row>
    <row r="344219" spans="3:3" x14ac:dyDescent="0.15">
      <c r="C344219" s="24">
        <v>0.01</v>
      </c>
    </row>
    <row r="344220" spans="3:3" x14ac:dyDescent="0.15">
      <c r="C344220" s="24">
        <v>0</v>
      </c>
    </row>
    <row r="344221" spans="3:3" x14ac:dyDescent="0.15">
      <c r="C344221" s="24">
        <v>0.3</v>
      </c>
    </row>
    <row r="344222" spans="3:3" x14ac:dyDescent="0.15">
      <c r="C344222" s="24">
        <v>0</v>
      </c>
    </row>
    <row r="344223" spans="3:3" x14ac:dyDescent="0.15">
      <c r="C344223" s="24">
        <v>0</v>
      </c>
    </row>
    <row r="344224" spans="3:3" x14ac:dyDescent="0.15">
      <c r="C344224" s="24">
        <v>0</v>
      </c>
    </row>
    <row r="344225" spans="3:3" x14ac:dyDescent="0.15">
      <c r="C344225" s="24">
        <v>0.3</v>
      </c>
    </row>
    <row r="344226" spans="3:3" x14ac:dyDescent="0.15">
      <c r="C344226" s="24">
        <v>0</v>
      </c>
    </row>
    <row r="344227" spans="3:3" x14ac:dyDescent="0.15">
      <c r="C344227" s="24">
        <v>0</v>
      </c>
    </row>
    <row r="344228" spans="3:3" x14ac:dyDescent="0.15">
      <c r="C344228" s="24">
        <v>1</v>
      </c>
    </row>
    <row r="344229" spans="3:3" x14ac:dyDescent="0.15">
      <c r="C344229" s="24">
        <v>1</v>
      </c>
    </row>
    <row r="344230" spans="3:3" x14ac:dyDescent="0.15">
      <c r="C344230" s="24">
        <v>0</v>
      </c>
    </row>
    <row r="344231" spans="3:3" x14ac:dyDescent="0.15">
      <c r="C344231" s="24">
        <v>0</v>
      </c>
    </row>
    <row r="344232" spans="3:3" x14ac:dyDescent="0.15">
      <c r="C344232" s="24">
        <v>0.5</v>
      </c>
    </row>
    <row r="344233" spans="3:3" x14ac:dyDescent="0.15">
      <c r="C344233" s="24">
        <v>0</v>
      </c>
    </row>
    <row r="344234" spans="3:3" x14ac:dyDescent="0.15">
      <c r="C344234" s="25">
        <v>0</v>
      </c>
    </row>
    <row r="344235" spans="3:3" x14ac:dyDescent="0.15">
      <c r="C344235" s="25">
        <v>0</v>
      </c>
    </row>
    <row r="344236" spans="3:3" x14ac:dyDescent="0.15">
      <c r="C344236" s="25">
        <v>0</v>
      </c>
    </row>
    <row r="344237" spans="3:3" x14ac:dyDescent="0.15">
      <c r="C344237" s="25">
        <v>0</v>
      </c>
    </row>
    <row r="344238" spans="3:3" x14ac:dyDescent="0.15">
      <c r="C344238" s="25">
        <v>0</v>
      </c>
    </row>
    <row r="344239" spans="3:3" x14ac:dyDescent="0.15">
      <c r="C344239" s="25">
        <v>0</v>
      </c>
    </row>
    <row r="344240" spans="3:3" x14ac:dyDescent="0.15">
      <c r="C344240" s="25">
        <v>0</v>
      </c>
    </row>
    <row r="344241" spans="3:3" x14ac:dyDescent="0.15">
      <c r="C344241" s="25">
        <v>0</v>
      </c>
    </row>
    <row r="344242" spans="3:3" x14ac:dyDescent="0.15">
      <c r="C344242" s="25">
        <v>0</v>
      </c>
    </row>
    <row r="344243" spans="3:3" x14ac:dyDescent="0.15">
      <c r="C344243" s="25">
        <v>0</v>
      </c>
    </row>
    <row r="344244" spans="3:3" x14ac:dyDescent="0.15">
      <c r="C344244" s="24">
        <v>0</v>
      </c>
    </row>
    <row r="344245" spans="3:3" x14ac:dyDescent="0.15">
      <c r="C344245" s="24">
        <v>0</v>
      </c>
    </row>
    <row r="344246" spans="3:3" x14ac:dyDescent="0.15">
      <c r="C344246" s="24">
        <v>0</v>
      </c>
    </row>
    <row r="344247" spans="3:3" x14ac:dyDescent="0.15">
      <c r="C344247" s="24">
        <v>0</v>
      </c>
    </row>
    <row r="344248" spans="3:3" x14ac:dyDescent="0.15">
      <c r="C344248" s="24">
        <v>0</v>
      </c>
    </row>
    <row r="344249" spans="3:3" x14ac:dyDescent="0.15">
      <c r="C344249" s="24">
        <v>0</v>
      </c>
    </row>
    <row r="344250" spans="3:3" x14ac:dyDescent="0.15">
      <c r="C344250" s="24">
        <v>0</v>
      </c>
    </row>
    <row r="344251" spans="3:3" x14ac:dyDescent="0.15">
      <c r="C344251" s="24">
        <v>0</v>
      </c>
    </row>
    <row r="344252" spans="3:3" x14ac:dyDescent="0.15">
      <c r="C344252" s="24">
        <v>0</v>
      </c>
    </row>
    <row r="344253" spans="3:3" x14ac:dyDescent="0.15">
      <c r="C344253" s="24">
        <v>0</v>
      </c>
    </row>
    <row r="344254" spans="3:3" x14ac:dyDescent="0.15">
      <c r="C344254" s="24">
        <v>0</v>
      </c>
    </row>
    <row r="344255" spans="3:3" x14ac:dyDescent="0.15">
      <c r="C344255" s="24">
        <v>0</v>
      </c>
    </row>
    <row r="344256" spans="3:3" x14ac:dyDescent="0.15">
      <c r="C344256" s="24">
        <v>0</v>
      </c>
    </row>
    <row r="344257" spans="3:3" x14ac:dyDescent="0.15">
      <c r="C344257" s="24">
        <v>0</v>
      </c>
    </row>
    <row r="344258" spans="3:3" x14ac:dyDescent="0.15">
      <c r="C344258" s="24">
        <v>0</v>
      </c>
    </row>
    <row r="344259" spans="3:3" x14ac:dyDescent="0.15">
      <c r="C344259" s="24">
        <v>0</v>
      </c>
    </row>
    <row r="344260" spans="3:3" x14ac:dyDescent="0.15">
      <c r="C344260" s="24">
        <v>0</v>
      </c>
    </row>
    <row r="344261" spans="3:3" x14ac:dyDescent="0.15">
      <c r="C344261" s="24">
        <v>0</v>
      </c>
    </row>
    <row r="344262" spans="3:3" x14ac:dyDescent="0.15">
      <c r="C344262" s="24">
        <v>0</v>
      </c>
    </row>
    <row r="344263" spans="3:3" x14ac:dyDescent="0.15">
      <c r="C344263" s="24">
        <v>0</v>
      </c>
    </row>
    <row r="344264" spans="3:3" x14ac:dyDescent="0.15">
      <c r="C344264" s="24">
        <v>0</v>
      </c>
    </row>
    <row r="344265" spans="3:3" x14ac:dyDescent="0.15">
      <c r="C344265" s="24">
        <v>0</v>
      </c>
    </row>
    <row r="344266" spans="3:3" x14ac:dyDescent="0.15">
      <c r="C344266" s="24">
        <v>0</v>
      </c>
    </row>
    <row r="344267" spans="3:3" x14ac:dyDescent="0.15">
      <c r="C344267" s="24">
        <v>0</v>
      </c>
    </row>
    <row r="344268" spans="3:3" x14ac:dyDescent="0.15">
      <c r="C344268" s="24">
        <v>0</v>
      </c>
    </row>
    <row r="344269" spans="3:3" x14ac:dyDescent="0.15">
      <c r="C344269" s="24">
        <v>0</v>
      </c>
    </row>
    <row r="344270" spans="3:3" x14ac:dyDescent="0.15">
      <c r="C344270" s="36">
        <f t="shared" ref="C344270:C344276" si="139">IF(C344263&lt;&gt;0,C344263,C344256)</f>
        <v>0</v>
      </c>
    </row>
    <row r="344271" spans="3:3" x14ac:dyDescent="0.15">
      <c r="C344271" s="36">
        <f t="shared" si="139"/>
        <v>0</v>
      </c>
    </row>
    <row r="344272" spans="3:3" x14ac:dyDescent="0.15">
      <c r="C344272" s="36">
        <f t="shared" si="139"/>
        <v>0</v>
      </c>
    </row>
    <row r="344273" spans="3:3" x14ac:dyDescent="0.15">
      <c r="C344273" s="36">
        <f t="shared" si="139"/>
        <v>0</v>
      </c>
    </row>
    <row r="344274" spans="3:3" x14ac:dyDescent="0.15">
      <c r="C344274" s="36">
        <f t="shared" si="139"/>
        <v>0</v>
      </c>
    </row>
    <row r="344275" spans="3:3" x14ac:dyDescent="0.15">
      <c r="C344275" s="36">
        <f t="shared" si="139"/>
        <v>0</v>
      </c>
    </row>
    <row r="344276" spans="3:3" x14ac:dyDescent="0.15">
      <c r="C344276" s="36">
        <f t="shared" si="139"/>
        <v>0</v>
      </c>
    </row>
    <row r="344277" spans="3:3" x14ac:dyDescent="0.15">
      <c r="C344277" s="36">
        <f t="shared" ref="C344277:C344283" si="140">IFERROR(IF(C344256&lt;&gt;0,C344270/C344256,1)*C344244,0)</f>
        <v>0</v>
      </c>
    </row>
    <row r="344278" spans="3:3" x14ac:dyDescent="0.15">
      <c r="C344278" s="36">
        <f t="shared" si="140"/>
        <v>0</v>
      </c>
    </row>
    <row r="344279" spans="3:3" x14ac:dyDescent="0.15">
      <c r="C344279" s="36">
        <f t="shared" si="140"/>
        <v>0</v>
      </c>
    </row>
    <row r="344280" spans="3:3" x14ac:dyDescent="0.15">
      <c r="C344280" s="36">
        <f t="shared" si="140"/>
        <v>0</v>
      </c>
    </row>
    <row r="344281" spans="3:3" x14ac:dyDescent="0.15">
      <c r="C344281" s="36">
        <f t="shared" si="140"/>
        <v>0</v>
      </c>
    </row>
    <row r="344282" spans="3:3" x14ac:dyDescent="0.15">
      <c r="C344282" s="36">
        <f t="shared" si="140"/>
        <v>0</v>
      </c>
    </row>
    <row r="344283" spans="3:3" x14ac:dyDescent="0.15">
      <c r="C344283" s="36">
        <f t="shared" si="140"/>
        <v>0</v>
      </c>
    </row>
    <row r="344284" spans="3:3" x14ac:dyDescent="0.15">
      <c r="C344284" s="37">
        <f>C344251</f>
        <v>0</v>
      </c>
    </row>
    <row r="344285" spans="3:3" x14ac:dyDescent="0.15">
      <c r="C344285" s="37">
        <f>C344252</f>
        <v>0</v>
      </c>
    </row>
    <row r="344286" spans="3:3" x14ac:dyDescent="0.15">
      <c r="C344286" s="37">
        <f>C344253</f>
        <v>0</v>
      </c>
    </row>
    <row r="344287" spans="3:3" x14ac:dyDescent="0.15">
      <c r="C344287" s="37">
        <f>C344254</f>
        <v>0</v>
      </c>
    </row>
    <row r="344288" spans="3:3" x14ac:dyDescent="0.15">
      <c r="C344288" s="37">
        <f>C344255</f>
        <v>0</v>
      </c>
    </row>
    <row r="344289" spans="3:3" x14ac:dyDescent="0.15">
      <c r="C344289" s="28">
        <v>0</v>
      </c>
    </row>
    <row r="344290" spans="3:3" x14ac:dyDescent="0.15">
      <c r="C344290" s="28">
        <v>0</v>
      </c>
    </row>
    <row r="344291" spans="3:3" x14ac:dyDescent="0.15">
      <c r="C344291" s="28">
        <v>0</v>
      </c>
    </row>
    <row r="344292" spans="3:3" x14ac:dyDescent="0.15">
      <c r="C344292" s="28">
        <v>0</v>
      </c>
    </row>
    <row r="344293" spans="3:3" x14ac:dyDescent="0.15">
      <c r="C344293" s="28">
        <v>0</v>
      </c>
    </row>
    <row r="344294" spans="3:3" x14ac:dyDescent="0.15">
      <c r="C344294" s="28">
        <v>0</v>
      </c>
    </row>
    <row r="344295" spans="3:3" x14ac:dyDescent="0.15">
      <c r="C344295" s="28">
        <v>0</v>
      </c>
    </row>
    <row r="344296" spans="3:3" x14ac:dyDescent="0.15">
      <c r="C344296" s="28">
        <v>0</v>
      </c>
    </row>
    <row r="344297" spans="3:3" x14ac:dyDescent="0.15">
      <c r="C344297" s="28">
        <v>0</v>
      </c>
    </row>
    <row r="344298" spans="3:3" x14ac:dyDescent="0.15">
      <c r="C344298" s="28">
        <v>0</v>
      </c>
    </row>
    <row r="344299" spans="3:3" x14ac:dyDescent="0.15">
      <c r="C344299" s="38">
        <v>1</v>
      </c>
    </row>
    <row r="344300" spans="3:3" x14ac:dyDescent="0.15">
      <c r="C344300" s="38">
        <v>1</v>
      </c>
    </row>
    <row r="344301" spans="3:3" x14ac:dyDescent="0.15">
      <c r="C344301" s="38">
        <v>1</v>
      </c>
    </row>
    <row r="344302" spans="3:3" x14ac:dyDescent="0.15">
      <c r="C344302" s="38">
        <v>1</v>
      </c>
    </row>
    <row r="344303" spans="3:3" x14ac:dyDescent="0.15">
      <c r="C344303" s="38">
        <v>1</v>
      </c>
    </row>
    <row r="344304" spans="3:3" x14ac:dyDescent="0.15">
      <c r="C344304" s="38">
        <v>1</v>
      </c>
    </row>
    <row r="344305" spans="3:3" x14ac:dyDescent="0.15">
      <c r="C344305" s="38">
        <v>1</v>
      </c>
    </row>
    <row r="344306" spans="3:3" x14ac:dyDescent="0.15">
      <c r="C344306" s="38">
        <v>1</v>
      </c>
    </row>
    <row r="344307" spans="3:3" x14ac:dyDescent="0.15">
      <c r="C344307" s="38">
        <v>1</v>
      </c>
    </row>
    <row r="344308" spans="3:3" x14ac:dyDescent="0.15">
      <c r="C344308" s="38">
        <v>1</v>
      </c>
    </row>
    <row r="344309" spans="3:3" x14ac:dyDescent="0.15">
      <c r="C344309" s="25" t="s">
        <v>104</v>
      </c>
    </row>
    <row r="344310" spans="3:3" x14ac:dyDescent="0.15">
      <c r="C344310" s="25" t="s">
        <v>294</v>
      </c>
    </row>
    <row r="344311" spans="3:3" x14ac:dyDescent="0.15">
      <c r="C344311" s="24">
        <v>216</v>
      </c>
    </row>
    <row r="344312" spans="3:3" x14ac:dyDescent="0.15">
      <c r="C344312" s="24">
        <v>12</v>
      </c>
    </row>
    <row r="344313" spans="3:3" x14ac:dyDescent="0.15">
      <c r="C344313" s="24">
        <v>4.5999999999999996</v>
      </c>
    </row>
    <row r="344314" spans="3:3" x14ac:dyDescent="0.15">
      <c r="C344314" s="24">
        <v>368</v>
      </c>
    </row>
    <row r="344315" spans="3:3" x14ac:dyDescent="0.15">
      <c r="C344315" s="24">
        <v>260</v>
      </c>
    </row>
    <row r="344316" spans="3:3" x14ac:dyDescent="0.15">
      <c r="C344316" s="24">
        <v>394</v>
      </c>
    </row>
    <row r="344317" spans="3:3" x14ac:dyDescent="0.15">
      <c r="C344317" s="24">
        <v>222</v>
      </c>
    </row>
    <row r="344318" spans="3:3" x14ac:dyDescent="0.15">
      <c r="C344318" s="24">
        <v>123</v>
      </c>
    </row>
    <row r="344319" spans="3:3" x14ac:dyDescent="0.15">
      <c r="C344319" s="25" t="s">
        <v>153</v>
      </c>
    </row>
    <row r="344320" spans="3:3" x14ac:dyDescent="0.15">
      <c r="C344320" s="24">
        <v>20</v>
      </c>
    </row>
    <row r="344321" spans="3:3" x14ac:dyDescent="0.15">
      <c r="C344321" s="24">
        <v>0.9</v>
      </c>
    </row>
    <row r="344322" spans="3:3" x14ac:dyDescent="0.15">
      <c r="C344322" s="24">
        <v>0.8</v>
      </c>
    </row>
    <row r="344323" spans="3:3" x14ac:dyDescent="0.15">
      <c r="C344323" s="24">
        <v>0.4</v>
      </c>
    </row>
    <row r="344324" spans="3:3" x14ac:dyDescent="0.15">
      <c r="C344324" s="24">
        <v>2.5</v>
      </c>
    </row>
    <row r="344325" spans="3:3" x14ac:dyDescent="0.15">
      <c r="C344325" s="24">
        <v>3</v>
      </c>
    </row>
    <row r="344326" spans="3:3" x14ac:dyDescent="0.15">
      <c r="C344326" s="24">
        <v>10</v>
      </c>
    </row>
    <row r="344327" spans="3:3" x14ac:dyDescent="0.15">
      <c r="C344327" s="31">
        <v>0.8</v>
      </c>
    </row>
    <row r="344328" spans="3:3" x14ac:dyDescent="0.15">
      <c r="C344328" s="31">
        <v>0.6</v>
      </c>
    </row>
    <row r="344329" spans="3:3" x14ac:dyDescent="0.15">
      <c r="C344329" s="31">
        <v>0.3</v>
      </c>
    </row>
    <row r="344330" spans="3:3" x14ac:dyDescent="0.15">
      <c r="C344330" s="31">
        <v>0.9</v>
      </c>
    </row>
    <row r="344331" spans="3:3" x14ac:dyDescent="0.15">
      <c r="C344331" s="24">
        <v>45</v>
      </c>
    </row>
    <row r="344332" spans="3:3" x14ac:dyDescent="0.15">
      <c r="C344332" s="39">
        <f t="shared" ref="C344332:C344338" si="141">IFERROR(IF(ISNUMBER(C344220),C344220,0)+IF(ISNUMBER(C344201),1/C344201-IF(AND(C344289="ReplaceInsulation",NOT(ISERROR(C344277))),C344213/0.04,0),0),0)</f>
        <v>1.6666666666666667</v>
      </c>
    </row>
    <row r="344333" spans="3:3" x14ac:dyDescent="0.15">
      <c r="C344333" s="39">
        <f t="shared" si="141"/>
        <v>1.9666666666666668</v>
      </c>
    </row>
    <row r="344334" spans="3:3" x14ac:dyDescent="0.15">
      <c r="C344334" s="39">
        <f t="shared" si="141"/>
        <v>0.83333333333333337</v>
      </c>
    </row>
    <row r="344335" spans="3:3" x14ac:dyDescent="0.15">
      <c r="C344335" s="39">
        <f t="shared" si="141"/>
        <v>0.83333333333333337</v>
      </c>
    </row>
    <row r="344336" spans="3:3" x14ac:dyDescent="0.15">
      <c r="C344336" s="39">
        <f t="shared" si="141"/>
        <v>0.83333333333333337</v>
      </c>
    </row>
    <row r="344337" spans="3:3" x14ac:dyDescent="0.15">
      <c r="C344337" s="39">
        <f t="shared" si="141"/>
        <v>0.92500000000000004</v>
      </c>
    </row>
    <row r="344338" spans="3:3" x14ac:dyDescent="0.15">
      <c r="C344338" s="39">
        <f t="shared" si="141"/>
        <v>0.625</v>
      </c>
    </row>
    <row r="344339" spans="3:3" x14ac:dyDescent="0.15">
      <c r="C344339" s="40">
        <f>IFERROR(IF(ISNUMBER(C344208),1/C344208,0),0)</f>
        <v>0.35714285714285715</v>
      </c>
    </row>
    <row r="344340" spans="3:3" x14ac:dyDescent="0.15">
      <c r="C344340" s="40">
        <f>IFERROR(IF(ISNUMBER(C344209),1/C344209,0),0)</f>
        <v>0.35714285714285715</v>
      </c>
    </row>
    <row r="344341" spans="3:3" x14ac:dyDescent="0.15">
      <c r="C344341" s="40">
        <f>IFERROR(IF(ISNUMBER(C344210),1/C344210,0),0)</f>
        <v>0.33333333333333331</v>
      </c>
    </row>
    <row r="344342" spans="3:3" x14ac:dyDescent="0.15">
      <c r="C344342" s="39">
        <f t="shared" ref="C344342:C344348" si="142">IFERROR(1/(IF(C344289="Replace",IF(ISNUMBER(C344220),C344220,0),C344332)+IF(ISNUMBER(C344277),C344277,0)),0)</f>
        <v>0.6</v>
      </c>
    </row>
    <row r="344343" spans="3:3" x14ac:dyDescent="0.15">
      <c r="C344343" s="39">
        <f t="shared" si="142"/>
        <v>0.50847457627118642</v>
      </c>
    </row>
    <row r="344344" spans="3:3" x14ac:dyDescent="0.15">
      <c r="C344344" s="39">
        <f t="shared" si="142"/>
        <v>1.2</v>
      </c>
    </row>
    <row r="344345" spans="3:3" x14ac:dyDescent="0.15">
      <c r="C344345" s="39">
        <f t="shared" si="142"/>
        <v>1.2</v>
      </c>
    </row>
    <row r="344346" spans="3:3" x14ac:dyDescent="0.15">
      <c r="C344346" s="39">
        <f t="shared" si="142"/>
        <v>1.2</v>
      </c>
    </row>
    <row r="344347" spans="3:3" x14ac:dyDescent="0.15">
      <c r="C344347" s="39">
        <f t="shared" si="142"/>
        <v>1.0810810810810809</v>
      </c>
    </row>
    <row r="344348" spans="3:3" x14ac:dyDescent="0.15">
      <c r="C344348" s="39">
        <f t="shared" si="142"/>
        <v>1.6</v>
      </c>
    </row>
    <row r="344349" spans="3:3" x14ac:dyDescent="0.15">
      <c r="C344349" s="41">
        <f>IFERROR(1/(IF(C344296="Replace",0,C344339)+IF(ISNUMBER(C344284),C344284,0)),0)</f>
        <v>2.8</v>
      </c>
    </row>
    <row r="344350" spans="3:3" x14ac:dyDescent="0.15">
      <c r="C344350" s="41">
        <f>IFERROR(1/(IF(C344297="Replace",0,C344340)+IF(ISNUMBER(C344285),C344285,0)),0)</f>
        <v>2.8</v>
      </c>
    </row>
    <row r="344351" spans="3:3" x14ac:dyDescent="0.15">
      <c r="C344351" s="41">
        <f>IFERROR(1/(IF(C344298="Replace",0,C344341)+IF(ISNUMBER(C344286),C344286,0)),0)</f>
        <v>3</v>
      </c>
    </row>
    <row r="344352" spans="3:3" x14ac:dyDescent="0.15">
      <c r="C344352" s="42">
        <f t="shared" ref="C344352:C344358" si="143">IF(C344201&gt;0,(1-C344299)*1/(1/C344201+C344220),0)+C344299*C344342</f>
        <v>0.6</v>
      </c>
    </row>
    <row r="344353" spans="3:3" x14ac:dyDescent="0.15">
      <c r="C344353" s="42">
        <f t="shared" si="143"/>
        <v>0.50847457627118642</v>
      </c>
    </row>
    <row r="344354" spans="3:3" x14ac:dyDescent="0.15">
      <c r="C344354" s="42">
        <f t="shared" si="143"/>
        <v>1.2</v>
      </c>
    </row>
    <row r="344355" spans="3:3" x14ac:dyDescent="0.15">
      <c r="C344355" s="42">
        <f t="shared" si="143"/>
        <v>1.2</v>
      </c>
    </row>
    <row r="344356" spans="3:3" x14ac:dyDescent="0.15">
      <c r="C344356" s="42">
        <f t="shared" si="143"/>
        <v>1.2</v>
      </c>
    </row>
    <row r="344357" spans="3:3" x14ac:dyDescent="0.15">
      <c r="C344357" s="42">
        <f t="shared" si="143"/>
        <v>1.0810810810810809</v>
      </c>
    </row>
    <row r="344358" spans="3:3" x14ac:dyDescent="0.15">
      <c r="C344358" s="42">
        <f t="shared" si="143"/>
        <v>1.6</v>
      </c>
    </row>
    <row r="344359" spans="3:3" x14ac:dyDescent="0.15">
      <c r="C344359" s="43">
        <f>(1-C344306)*C344208+C344306*C344349</f>
        <v>2.8</v>
      </c>
    </row>
    <row r="344360" spans="3:3" x14ac:dyDescent="0.15">
      <c r="C344360" s="43">
        <f>(1-C344307)*C344209+C344307*C344350</f>
        <v>2.8</v>
      </c>
    </row>
    <row r="344361" spans="3:3" x14ac:dyDescent="0.15">
      <c r="C344361" s="43">
        <f>(1-C344308)*C344210+C344308*C344351</f>
        <v>3</v>
      </c>
    </row>
    <row r="344362" spans="3:3" x14ac:dyDescent="0.15">
      <c r="C344362" s="39">
        <f>IFERROR((IF(C344277&gt;0,C344299*C344163,0)+IF(C344278&gt;0,C344300*C344164,0)+IF(C344279&gt;0,C344301*C344165,0)+IF(C344280&gt;0,C344302*C344166,0)+IF(C344281&gt;0,C344303*C344167,0)+IF(C344282&gt;0,C344304*C344168,0)+IF(C344283&gt;0,C344305*C344169,0)+IF(C344284&gt;0,C344306*C344170,0)+IF(C344285&gt;0,C344307*C344171,0)+IF(C344286&gt;0,C344308*C344172,0))/SUM(C344163:C344172),0)</f>
        <v>0</v>
      </c>
    </row>
    <row r="344363" spans="3:3" x14ac:dyDescent="0.15">
      <c r="C344363" s="30" t="str">
        <f>IF(OR(C344179="",C344178=C344179),C344178,IF(C344073="Variation",C344179,IF(C344362=0,C344178,IF(C344362=1,C344179,C344178&amp;"("&amp;TEXT(1-C344362,"##0%")&amp;")."&amp;C344179&amp;"("&amp;TEXT(C344362,"##0%")&amp;")"))))</f>
        <v>Medium</v>
      </c>
    </row>
    <row r="344364" spans="3:3" x14ac:dyDescent="0.15">
      <c r="C344364" s="39">
        <f>IFERROR(IF(C344179&lt;&gt;"",IF(C344073="Variation",C344199,(1-C344362)*C344198+C344362*C344199),C344198),0)</f>
        <v>0.1</v>
      </c>
    </row>
    <row r="344365" spans="3:3" x14ac:dyDescent="0.15">
      <c r="C344365" s="39">
        <f t="shared" ref="C344365:C344371" si="144">IF(ISERROR(C344352*C344163*C344227),0,C344352*C344163*C344227)</f>
        <v>0</v>
      </c>
    </row>
    <row r="344366" spans="3:3" x14ac:dyDescent="0.15">
      <c r="C344366" s="39">
        <f t="shared" si="144"/>
        <v>23.491525423728813</v>
      </c>
    </row>
    <row r="344367" spans="3:3" x14ac:dyDescent="0.15">
      <c r="C344367" s="39">
        <f t="shared" si="144"/>
        <v>48.503999999999998</v>
      </c>
    </row>
    <row r="344368" spans="3:3" x14ac:dyDescent="0.15">
      <c r="C344368" s="39">
        <f t="shared" si="144"/>
        <v>0</v>
      </c>
    </row>
    <row r="344369" spans="3:3" x14ac:dyDescent="0.15">
      <c r="C344369" s="39">
        <f t="shared" si="144"/>
        <v>0</v>
      </c>
    </row>
    <row r="344370" spans="3:3" x14ac:dyDescent="0.15">
      <c r="C344370" s="39">
        <f t="shared" si="144"/>
        <v>24.972972972972972</v>
      </c>
    </row>
    <row r="344371" spans="3:3" x14ac:dyDescent="0.15">
      <c r="C344371" s="39">
        <f t="shared" si="144"/>
        <v>0</v>
      </c>
    </row>
    <row r="344372" spans="3:3" x14ac:dyDescent="0.15">
      <c r="C344372" s="40">
        <f>IF(ISERROR(C344359*C344170*1),0,C344359*C344170*1)</f>
        <v>37.855999999999995</v>
      </c>
    </row>
    <row r="344373" spans="3:3" x14ac:dyDescent="0.15">
      <c r="C344373" s="40">
        <f>IF(ISERROR(C344360*C344171*1),0,C344360*C344171*1)</f>
        <v>0</v>
      </c>
    </row>
    <row r="344374" spans="3:3" x14ac:dyDescent="0.15">
      <c r="C344374" s="40">
        <f>IF(ISERROR(C344361*C344172*1),0,C344361*C344172*1)</f>
        <v>6</v>
      </c>
    </row>
    <row r="344375" spans="3:3" x14ac:dyDescent="0.15">
      <c r="C344375" s="39">
        <f>SUM(C344163:C344172)*C344364</f>
        <v>14.834000000000001</v>
      </c>
    </row>
    <row r="344376" spans="3:3" x14ac:dyDescent="0.15">
      <c r="C344376" s="39">
        <f>IFERROR(SUM(C344365:C344375)/C344092,0)</f>
        <v>1.3262204856155895</v>
      </c>
    </row>
    <row r="344377" spans="3:3" x14ac:dyDescent="0.15">
      <c r="C344377" s="39">
        <f>0.34*(C344323+C344200)*C344324</f>
        <v>0.51000000000000012</v>
      </c>
    </row>
    <row r="344378" spans="3:3" x14ac:dyDescent="0.15">
      <c r="C344378" s="44">
        <f>(C344320-C344313)*C344311</f>
        <v>3326.4</v>
      </c>
    </row>
    <row r="344379" spans="3:3" x14ac:dyDescent="0.15">
      <c r="C344379" s="39">
        <f>IF(C344376&lt;=1,C344321+(1-C344376)/0.5*(1-C344321),IF(C344376&gt;=4,C344322,C344321+(C344376-1)*(C344322-C344321)/(4-1)))</f>
        <v>0.88912598381281371</v>
      </c>
    </row>
    <row r="344380" spans="3:3" x14ac:dyDescent="0.15">
      <c r="C344380" s="44">
        <f>C344376*0.024*C344378*C344379</f>
        <v>94.13795245360761</v>
      </c>
    </row>
    <row r="344381" spans="3:3" x14ac:dyDescent="0.15">
      <c r="C344381" s="44">
        <f>C344377*0.024*C344378*C344379</f>
        <v>36.200885352072518</v>
      </c>
    </row>
    <row r="344382" spans="3:3" x14ac:dyDescent="0.15">
      <c r="C344382" s="44">
        <f>C344380+C344381</f>
        <v>130.33883780568013</v>
      </c>
    </row>
    <row r="344383" spans="3:3" x14ac:dyDescent="0.15">
      <c r="C344383" s="39">
        <f>IFERROR((IF(LEN(C344241)&gt;1,IF(ISERROR(C344287),0,C344287),IF(ISERROR(C344211),0,C344211))*C344170+IF(LEN(C344242)&gt;1,IF(ISERROR(C344288),0,C344288),IF(ISERROR(C344212),0,C344212))*C344171)/(C344170+C344171),0)</f>
        <v>0.75000000000000011</v>
      </c>
    </row>
    <row r="344384" spans="3:3" x14ac:dyDescent="0.15">
      <c r="C344384" s="45">
        <f>C344173*C344314*C344327*(1-C344329)*C344330*C344383</f>
        <v>0</v>
      </c>
    </row>
    <row r="344385" spans="3:3" x14ac:dyDescent="0.15">
      <c r="C344385" s="44">
        <f>C344174*C344315*C$344328*(1-C$344329)*C$344330*C$344383</f>
        <v>0</v>
      </c>
    </row>
    <row r="344386" spans="3:3" x14ac:dyDescent="0.15">
      <c r="C344386" s="44">
        <f>C344175*C344316*C$344328*(1-C$344329)*C$344330*C$344383</f>
        <v>908.11287000000016</v>
      </c>
    </row>
    <row r="344387" spans="3:3" x14ac:dyDescent="0.15">
      <c r="C344387" s="44">
        <f>C344176*C344317*C$344328*(1-C$344329)*C$344330*C$344383</f>
        <v>0</v>
      </c>
    </row>
    <row r="344388" spans="3:3" x14ac:dyDescent="0.15">
      <c r="C344388" s="44">
        <f>C344177*C344318*C$344328*(1-C$344329)*C$344330*C$344383</f>
        <v>187.95199499999998</v>
      </c>
    </row>
    <row r="344389" spans="3:3" x14ac:dyDescent="0.15">
      <c r="C344389" s="44">
        <f>IFERROR(SUM(C344384:C344388)/C344092,0)</f>
        <v>9.3385436227315317</v>
      </c>
    </row>
    <row r="344390" spans="3:3" x14ac:dyDescent="0.15">
      <c r="C344390" s="44">
        <f>C344325*0.024*C344311</f>
        <v>15.552000000000001</v>
      </c>
    </row>
    <row r="344391" spans="3:3" x14ac:dyDescent="0.15">
      <c r="C344391" s="44">
        <f>C344331/(C344376+C344377)</f>
        <v>24.506860887631277</v>
      </c>
    </row>
    <row r="344392" spans="3:3" x14ac:dyDescent="0.15">
      <c r="C344392" s="39">
        <f>0.8+C344391/30</f>
        <v>1.6168953629210425</v>
      </c>
    </row>
    <row r="344393" spans="3:3" x14ac:dyDescent="0.15">
      <c r="C344393" s="42">
        <f>IFERROR((C344389+C344390)/C344382,0)</f>
        <v>0.19096797272230098</v>
      </c>
    </row>
    <row r="344394" spans="3:3" x14ac:dyDescent="0.15">
      <c r="C344394" s="39">
        <f>(1-C344393^C344392)/(1-C344393^(C344392+1))</f>
        <v>0.94362386271828624</v>
      </c>
    </row>
    <row r="344395" spans="3:3" x14ac:dyDescent="0.15">
      <c r="C344395" s="46">
        <f>C344382-C344394*(C344389+C344390)</f>
        <v>106.8515268872402</v>
      </c>
    </row>
    <row r="344397" spans="3:3" x14ac:dyDescent="0.15">
      <c r="C344397" s="48">
        <v>106.8515268872402</v>
      </c>
    </row>
    <row r="360449" spans="3:3" x14ac:dyDescent="0.15">
      <c r="C360449" s="24" t="s">
        <v>370</v>
      </c>
    </row>
    <row r="360450" spans="3:3" x14ac:dyDescent="0.15">
      <c r="C360450" s="25">
        <v>0</v>
      </c>
    </row>
    <row r="360451" spans="3:3" x14ac:dyDescent="0.15">
      <c r="C360451" s="25">
        <v>0</v>
      </c>
    </row>
    <row r="360452" spans="3:3" x14ac:dyDescent="0.15">
      <c r="C360452" s="26">
        <v>40428</v>
      </c>
    </row>
    <row r="360453" spans="3:3" x14ac:dyDescent="0.15">
      <c r="C360453" s="26">
        <v>0</v>
      </c>
    </row>
    <row r="360454" spans="3:3" x14ac:dyDescent="0.15">
      <c r="C360454" s="25" t="s">
        <v>152</v>
      </c>
    </row>
    <row r="360455" spans="3:3" x14ac:dyDescent="0.15">
      <c r="C360455" s="25" t="s">
        <v>15</v>
      </c>
    </row>
    <row r="360456" spans="3:3" x14ac:dyDescent="0.15">
      <c r="C360456" s="25">
        <v>1</v>
      </c>
    </row>
    <row r="360457" spans="3:3" x14ac:dyDescent="0.15">
      <c r="C360457" s="25" t="s">
        <v>208</v>
      </c>
    </row>
    <row r="360458" spans="3:3" x14ac:dyDescent="0.15">
      <c r="C360458" s="25" t="s">
        <v>371</v>
      </c>
    </row>
    <row r="360459" spans="3:3" x14ac:dyDescent="0.15">
      <c r="C360459" s="25">
        <v>0</v>
      </c>
    </row>
    <row r="360460" spans="3:3" x14ac:dyDescent="0.15">
      <c r="C360460" s="25">
        <v>0</v>
      </c>
    </row>
    <row r="360461" spans="3:3" x14ac:dyDescent="0.15">
      <c r="C360461" s="25" t="s">
        <v>372</v>
      </c>
    </row>
    <row r="360462" spans="3:3" x14ac:dyDescent="0.15">
      <c r="C360462" s="25" t="s">
        <v>360</v>
      </c>
    </row>
    <row r="360463" spans="3:3" x14ac:dyDescent="0.15">
      <c r="C360463" s="25" t="s">
        <v>373</v>
      </c>
    </row>
    <row r="360464" spans="3:3" x14ac:dyDescent="0.15">
      <c r="C360464" s="25" t="s">
        <v>105</v>
      </c>
    </row>
    <row r="360465" spans="3:3" x14ac:dyDescent="0.15">
      <c r="C360465" s="25">
        <v>1958</v>
      </c>
    </row>
    <row r="360466" spans="3:3" x14ac:dyDescent="0.15">
      <c r="C360466" s="25">
        <v>1968</v>
      </c>
    </row>
    <row r="360467" spans="3:3" x14ac:dyDescent="0.15">
      <c r="C360467" s="25" t="s">
        <v>289</v>
      </c>
    </row>
    <row r="360468" spans="3:3" x14ac:dyDescent="0.15">
      <c r="C360468" s="24">
        <v>374.2</v>
      </c>
    </row>
    <row r="360469" spans="3:3" x14ac:dyDescent="0.15">
      <c r="C360469" s="24">
        <v>119.744</v>
      </c>
    </row>
    <row r="360470" spans="3:3" x14ac:dyDescent="0.15">
      <c r="C360470" s="24">
        <v>0</v>
      </c>
    </row>
    <row r="360471" spans="3:3" x14ac:dyDescent="0.15">
      <c r="C360471" s="24">
        <v>0</v>
      </c>
    </row>
    <row r="360472" spans="3:3" x14ac:dyDescent="0.15">
      <c r="C360472" s="24">
        <v>0</v>
      </c>
    </row>
    <row r="360473" spans="3:3" x14ac:dyDescent="0.15">
      <c r="C360473" s="24">
        <v>106.7</v>
      </c>
    </row>
    <row r="360474" spans="3:3" x14ac:dyDescent="0.15">
      <c r="C360474" s="27">
        <f>IF(C360471&gt;0,C360471,IF(C360470&gt;0,0.85*C360470,IF(C360473&gt;0,1.1*C360473,IF(C360472&gt;0,1.4*C360472,0.85/3*C360468))))</f>
        <v>117.37000000000002</v>
      </c>
    </row>
    <row r="360475" spans="3:3" x14ac:dyDescent="0.15">
      <c r="C360475" s="24">
        <v>0</v>
      </c>
    </row>
    <row r="360476" spans="3:3" x14ac:dyDescent="0.15">
      <c r="C360476" s="27">
        <f>IF(C360475&gt;0,C360475,C360474)</f>
        <v>117.37000000000002</v>
      </c>
    </row>
    <row r="360477" spans="3:3" x14ac:dyDescent="0.15">
      <c r="C360477" s="24">
        <v>1</v>
      </c>
    </row>
    <row r="360478" spans="3:3" x14ac:dyDescent="0.15">
      <c r="C360478" s="24">
        <v>2</v>
      </c>
    </row>
    <row r="360479" spans="3:3" x14ac:dyDescent="0.15">
      <c r="C360479" s="28" t="s">
        <v>374</v>
      </c>
    </row>
    <row r="360480" spans="3:3" x14ac:dyDescent="0.15">
      <c r="C360480" s="28" t="s">
        <v>375</v>
      </c>
    </row>
    <row r="360481" spans="3:3" x14ac:dyDescent="0.15">
      <c r="C360481" s="28" t="s">
        <v>2</v>
      </c>
    </row>
    <row r="360482" spans="3:3" x14ac:dyDescent="0.15">
      <c r="C360482" s="28" t="s">
        <v>376</v>
      </c>
    </row>
    <row r="360483" spans="3:3" x14ac:dyDescent="0.15">
      <c r="C360483" s="24">
        <v>0</v>
      </c>
    </row>
    <row r="360484" spans="3:3" x14ac:dyDescent="0.15">
      <c r="C360484" s="24">
        <v>0</v>
      </c>
    </row>
    <row r="360485" spans="3:3" x14ac:dyDescent="0.15">
      <c r="C360485" s="24">
        <v>0</v>
      </c>
    </row>
    <row r="360486" spans="3:3" x14ac:dyDescent="0.15">
      <c r="C360486" s="24">
        <v>0</v>
      </c>
    </row>
    <row r="360487" spans="3:3" x14ac:dyDescent="0.15">
      <c r="C360487" s="24">
        <v>0</v>
      </c>
    </row>
    <row r="360488" spans="3:3" x14ac:dyDescent="0.15">
      <c r="C360488" s="24">
        <v>0</v>
      </c>
    </row>
    <row r="360489" spans="3:3" x14ac:dyDescent="0.15">
      <c r="C360489" s="28">
        <v>0</v>
      </c>
    </row>
    <row r="360490" spans="3:3" x14ac:dyDescent="0.15">
      <c r="C360490" s="28">
        <v>0</v>
      </c>
    </row>
    <row r="360491" spans="3:3" x14ac:dyDescent="0.15">
      <c r="C360491" s="24">
        <v>0</v>
      </c>
    </row>
    <row r="360492" spans="3:3" x14ac:dyDescent="0.15">
      <c r="C360492" s="24">
        <v>0</v>
      </c>
    </row>
    <row r="360493" spans="3:3" x14ac:dyDescent="0.15">
      <c r="C360493" s="24">
        <v>46.2</v>
      </c>
    </row>
    <row r="360494" spans="3:3" x14ac:dyDescent="0.15">
      <c r="C360494" s="24">
        <v>40.42</v>
      </c>
    </row>
    <row r="360495" spans="3:3" x14ac:dyDescent="0.15">
      <c r="C360495" s="24">
        <v>0</v>
      </c>
    </row>
    <row r="360496" spans="3:3" x14ac:dyDescent="0.15">
      <c r="C360496" s="24">
        <v>0</v>
      </c>
    </row>
    <row r="360497" spans="3:3" x14ac:dyDescent="0.15">
      <c r="C360497" s="24">
        <v>46.2</v>
      </c>
    </row>
    <row r="360498" spans="3:3" x14ac:dyDescent="0.15">
      <c r="C360498" s="24">
        <v>0</v>
      </c>
    </row>
    <row r="360499" spans="3:3" x14ac:dyDescent="0.15">
      <c r="C360499" s="24">
        <v>13.52</v>
      </c>
    </row>
    <row r="360500" spans="3:3" x14ac:dyDescent="0.15">
      <c r="C360500" s="24">
        <v>0</v>
      </c>
    </row>
    <row r="360501" spans="3:3" x14ac:dyDescent="0.15">
      <c r="C360501" s="24">
        <v>2</v>
      </c>
    </row>
    <row r="360502" spans="3:3" x14ac:dyDescent="0.15">
      <c r="C360502" s="24">
        <v>0</v>
      </c>
    </row>
    <row r="360503" spans="3:3" x14ac:dyDescent="0.15">
      <c r="C360503" s="24">
        <v>0</v>
      </c>
    </row>
    <row r="360504" spans="3:3" x14ac:dyDescent="0.15">
      <c r="C360504" s="24">
        <v>8.1300000000000008</v>
      </c>
    </row>
    <row r="360505" spans="3:3" x14ac:dyDescent="0.15">
      <c r="C360505" s="24">
        <v>0</v>
      </c>
    </row>
    <row r="360506" spans="3:3" x14ac:dyDescent="0.15">
      <c r="C360506" s="24">
        <v>5.39</v>
      </c>
    </row>
    <row r="360507" spans="3:3" x14ac:dyDescent="0.15">
      <c r="C360507" s="28" t="s">
        <v>295</v>
      </c>
    </row>
    <row r="360508" spans="3:3" x14ac:dyDescent="0.15">
      <c r="C360508" s="29">
        <f>IF(OR(C$360480="C",C$360480="PI",C$360480="NI"),1.6,IF(C$360480="P",0.8,IF(C$360480="-",1.2,0)))</f>
        <v>1.2</v>
      </c>
    </row>
    <row r="360509" spans="3:3" x14ac:dyDescent="0.15">
      <c r="C360509" s="29">
        <f>IF(OR(C$360480="C",C$360480="PI",C$360480="NI"),15,IF(C$360480="P",7,IF(C$360480="-",5,0)))</f>
        <v>5</v>
      </c>
    </row>
    <row r="360510" spans="3:3" x14ac:dyDescent="0.15">
      <c r="C360510" s="29">
        <f>IF(OR(C$360480="C",C$360480="PI",C$360480="NI"),0,IF(C$360480="P",0.6,IF(C$360480="-",0,1.2)))</f>
        <v>0</v>
      </c>
    </row>
    <row r="360511" spans="3:3" x14ac:dyDescent="0.15">
      <c r="C360511" s="29">
        <f>IF(OR(C$360480="C",C$360480="PI",C$360480="NI"),0,IF(C$360480="P",3,IF(C$360480="-",0,5)))</f>
        <v>0</v>
      </c>
    </row>
    <row r="360512" spans="3:3" x14ac:dyDescent="0.15">
      <c r="C360512" s="29">
        <f>IF(LEFT(C$360480,1)="C",1,IF(LEFT(C$360480,1)="P",0.5,0))</f>
        <v>0</v>
      </c>
    </row>
    <row r="360513" spans="3:3" x14ac:dyDescent="0.15">
      <c r="C360513" s="29">
        <f>IF(LEFT(C$360481,1)="C",1,IF(LEFT(C$360481,1)="P",0.5,0))</f>
        <v>0</v>
      </c>
    </row>
    <row r="360514" spans="3:3" x14ac:dyDescent="0.15">
      <c r="C360514" s="29">
        <f>0.7*C360512+C360478+C360513</f>
        <v>2</v>
      </c>
    </row>
    <row r="360515" spans="3:3" x14ac:dyDescent="0.15">
      <c r="C360515" s="27">
        <f>IFERROR(C360476/C360514,0)</f>
        <v>58.685000000000009</v>
      </c>
    </row>
    <row r="360516" spans="3:3" x14ac:dyDescent="0.15">
      <c r="C360516" s="29">
        <f>IF(RIGHT(C$360480,1)="I",1,C360512)*0.7+C360478+IF(RIGHT(C$360481,1)="I",1,C360513)</f>
        <v>2</v>
      </c>
    </row>
    <row r="360517" spans="3:3" x14ac:dyDescent="0.15">
      <c r="C360517" s="27">
        <f>IF(ISNUMBER(#REF!),#REF!/2.5,1)</f>
        <v>1</v>
      </c>
    </row>
    <row r="360518" spans="3:3" x14ac:dyDescent="0.15">
      <c r="C360518" s="27">
        <f>IF(C360490="Simple",0.9,IF(C360490="Complex",1.3,1))</f>
        <v>1</v>
      </c>
    </row>
    <row r="360519" spans="3:3" x14ac:dyDescent="0.15">
      <c r="C360519" s="27">
        <f>IF(C360489="Simple",0.9,IF(C360489="Complex",1.2,1))</f>
        <v>1</v>
      </c>
    </row>
    <row r="360520" spans="3:3" x14ac:dyDescent="0.15">
      <c r="C360520" s="27">
        <f>C360517*C360519*(0.7*C360515+IF(C360482="B_N2",5,IF(C360482="B_N1",25,50)))</f>
        <v>46.079500000000003</v>
      </c>
    </row>
    <row r="360521" spans="3:3" x14ac:dyDescent="0.15">
      <c r="C360521" s="27">
        <f>ROUND(3/0.85,1)*C360517*C360476</f>
        <v>410.79500000000007</v>
      </c>
    </row>
    <row r="360522" spans="3:3" x14ac:dyDescent="0.15">
      <c r="C360522" s="27">
        <f>C$360518*(C$360508*C$360515+C$360509)</f>
        <v>75.422000000000011</v>
      </c>
    </row>
    <row r="360523" spans="3:3" x14ac:dyDescent="0.15">
      <c r="C360523" s="27">
        <f>(C$360510*C$360515+C$360511)</f>
        <v>0</v>
      </c>
    </row>
    <row r="360524" spans="3:3" x14ac:dyDescent="0.15">
      <c r="C360524" s="27">
        <f>C360516*C360520-C360525-C360529-C360530</f>
        <v>71.03240000000001</v>
      </c>
    </row>
    <row r="360525" spans="3:3" x14ac:dyDescent="0.15">
      <c r="C360525" s="27">
        <f>0.5*IF(RIGHT(C360481,1)="I",1,C360513)*C360520</f>
        <v>0</v>
      </c>
    </row>
    <row r="360526" spans="3:3" x14ac:dyDescent="0.15">
      <c r="C360526" s="30" t="str">
        <f>IF(C$360481="P","Unh","Soil")</f>
        <v>Soil</v>
      </c>
    </row>
    <row r="360527" spans="3:3" x14ac:dyDescent="0.15">
      <c r="C360527" s="27">
        <f>1.2*C360515+5</f>
        <v>75.422000000000011</v>
      </c>
    </row>
    <row r="360528" spans="3:3" x14ac:dyDescent="0.15">
      <c r="C360528" s="30" t="str">
        <f>IF(C$360481="-","Soil","Cellar")</f>
        <v>Cellar</v>
      </c>
    </row>
    <row r="360529" spans="3:3" x14ac:dyDescent="0.15">
      <c r="C360529" s="27">
        <f>(0.18*C$360476)-C360530</f>
        <v>18.452900000000003</v>
      </c>
    </row>
    <row r="360530" spans="3:3" x14ac:dyDescent="0.15">
      <c r="C360530" s="27">
        <f>0.01*C$360476+1.5</f>
        <v>2.6737000000000002</v>
      </c>
    </row>
    <row r="360531" spans="3:3" x14ac:dyDescent="0.15">
      <c r="C360531" s="27">
        <f>SUM(C360522:C360530)</f>
        <v>243.00300000000004</v>
      </c>
    </row>
    <row r="360532" spans="3:3" x14ac:dyDescent="0.15">
      <c r="C360532" s="27">
        <f>SUM(C360492:C360501)</f>
        <v>148.34</v>
      </c>
    </row>
    <row r="360533" spans="3:3" x14ac:dyDescent="0.15">
      <c r="C360533" s="30">
        <f>IFERROR(C360532/C360531,0)</f>
        <v>0.61044513853738425</v>
      </c>
    </row>
    <row r="360534" spans="3:3" x14ac:dyDescent="0.15">
      <c r="C360534" s="31">
        <v>0.8</v>
      </c>
    </row>
    <row r="360535" spans="3:3" x14ac:dyDescent="0.15">
      <c r="C360535" s="31">
        <v>1.25</v>
      </c>
    </row>
    <row r="360536" spans="3:3" x14ac:dyDescent="0.15">
      <c r="C360536" s="32">
        <f>IF(AND(C360533&gt;=C360534,C360533&lt;=C360535),1,0)</f>
        <v>0</v>
      </c>
    </row>
    <row r="360537" spans="3:3" x14ac:dyDescent="0.15">
      <c r="C360537" s="30">
        <f>IFERROR((C360497+C360498)/(C360527),0)</f>
        <v>0.61255336639176894</v>
      </c>
    </row>
    <row r="360538" spans="3:3" x14ac:dyDescent="0.15">
      <c r="C360538" s="31">
        <v>0.9</v>
      </c>
    </row>
    <row r="360539" spans="3:3" x14ac:dyDescent="0.15">
      <c r="C360539" s="31">
        <v>1.3</v>
      </c>
    </row>
    <row r="360540" spans="3:3" x14ac:dyDescent="0.15">
      <c r="C360540" s="32">
        <f>IF(AND(C360537&gt;=C360538,C360537&lt;=C360539),1,0)</f>
        <v>0</v>
      </c>
    </row>
    <row r="360541" spans="3:3" x14ac:dyDescent="0.15">
      <c r="C360541" s="33">
        <f>IF(C360512+C360513=0,1,0)</f>
        <v>1</v>
      </c>
    </row>
    <row r="360542" spans="3:3" x14ac:dyDescent="0.15">
      <c r="C360542" s="30">
        <f>IFERROR((C360499+C360500+C360501)/(C360529+C360530),0)</f>
        <v>0.73461891643709809</v>
      </c>
    </row>
    <row r="360543" spans="3:3" x14ac:dyDescent="0.15">
      <c r="C360543" s="31">
        <v>0.67</v>
      </c>
    </row>
    <row r="360544" spans="3:3" x14ac:dyDescent="0.15">
      <c r="C360544" s="31">
        <v>1.5</v>
      </c>
    </row>
    <row r="360545" spans="3:3" x14ac:dyDescent="0.15">
      <c r="C360545" s="34">
        <f>IF(AND(C360542&gt;=C360543,C360542&lt;=C360544),1,0)</f>
        <v>1</v>
      </c>
    </row>
    <row r="360546" spans="3:3" x14ac:dyDescent="0.15">
      <c r="C360546" s="34">
        <f>C360536*IF(C360541=1,C360540,1)*C360545</f>
        <v>0</v>
      </c>
    </row>
    <row r="360547" spans="3:3" x14ac:dyDescent="0.15">
      <c r="C360547" s="27">
        <f>IF(C$360507="Estimation",C360522,C360492)</f>
        <v>0</v>
      </c>
    </row>
    <row r="360548" spans="3:3" x14ac:dyDescent="0.15">
      <c r="C360548" s="27">
        <f>IF(C$360507="Estimation",C360523,C360493)</f>
        <v>46.2</v>
      </c>
    </row>
    <row r="360549" spans="3:3" x14ac:dyDescent="0.15">
      <c r="C360549" s="27">
        <f>IF(C$360507="Estimation",C360524,C360494)</f>
        <v>40.42</v>
      </c>
    </row>
    <row r="360550" spans="3:3" x14ac:dyDescent="0.15">
      <c r="C360550" s="27">
        <f>IF(C$360507="Estimation",IF(C360526="Soil",0,C360525),C360495)</f>
        <v>0</v>
      </c>
    </row>
    <row r="360551" spans="3:3" x14ac:dyDescent="0.15">
      <c r="C360551" s="27">
        <f>IF(C$360507="Estimation",C360525-C360550,C360496)</f>
        <v>0</v>
      </c>
    </row>
    <row r="360552" spans="3:3" x14ac:dyDescent="0.15">
      <c r="C360552" s="27">
        <f>IF(C$360507="Estimation",IF(C360528="Soil",0,C360527),C360497)</f>
        <v>46.2</v>
      </c>
    </row>
    <row r="360553" spans="3:3" x14ac:dyDescent="0.15">
      <c r="C360553" s="27">
        <f>IF(C$360507="Estimation",C360527-C360552,C360498)</f>
        <v>0</v>
      </c>
    </row>
    <row r="360554" spans="3:3" x14ac:dyDescent="0.15">
      <c r="C360554" s="27">
        <f>IF(C$360507="Estimation",C360529,C360499)</f>
        <v>13.52</v>
      </c>
    </row>
    <row r="360555" spans="3:3" x14ac:dyDescent="0.15">
      <c r="C360555" s="27">
        <f>IF(C$360507="Estimation",0,C360500)</f>
        <v>0</v>
      </c>
    </row>
    <row r="360556" spans="3:3" x14ac:dyDescent="0.15">
      <c r="C360556" s="27">
        <f>IF(C$360507="Estimation",C360530,C360501)</f>
        <v>2</v>
      </c>
    </row>
    <row r="360557" spans="3:3" x14ac:dyDescent="0.15">
      <c r="C360557" s="35">
        <f>IF(C$360507="Estimation",0,C360502)</f>
        <v>0</v>
      </c>
    </row>
    <row r="360558" spans="3:3" x14ac:dyDescent="0.15">
      <c r="C360558" s="35">
        <f>IF(C$360507="Estimation",0.5*SUM(C$360554:C$360555),C360503)</f>
        <v>0</v>
      </c>
    </row>
    <row r="360559" spans="3:3" x14ac:dyDescent="0.15">
      <c r="C360559" s="35">
        <f>IF(C$360507="Estimation",0,C360504)</f>
        <v>8.1300000000000008</v>
      </c>
    </row>
    <row r="360560" spans="3:3" x14ac:dyDescent="0.15">
      <c r="C360560" s="35">
        <f>IF(C$360507="Estimation",0.5*SUM(C$360554:C$360555),C360505)</f>
        <v>0</v>
      </c>
    </row>
    <row r="360561" spans="3:3" x14ac:dyDescent="0.15">
      <c r="C360561" s="35">
        <f>IF(C$360507="Estimation",0,C360506)</f>
        <v>5.39</v>
      </c>
    </row>
    <row r="360562" spans="3:3" x14ac:dyDescent="0.15">
      <c r="C360562" s="25" t="s">
        <v>288</v>
      </c>
    </row>
    <row r="360563" spans="3:3" x14ac:dyDescent="0.15">
      <c r="C360563" s="25">
        <v>0</v>
      </c>
    </row>
    <row r="360564" spans="3:3" x14ac:dyDescent="0.15">
      <c r="C360564" s="25" t="s">
        <v>288</v>
      </c>
    </row>
    <row r="360565" spans="3:3" x14ac:dyDescent="0.15">
      <c r="C360565" s="25" t="s">
        <v>377</v>
      </c>
    </row>
    <row r="360566" spans="3:3" x14ac:dyDescent="0.15">
      <c r="C360566" s="25" t="s">
        <v>300</v>
      </c>
    </row>
    <row r="360567" spans="3:3" x14ac:dyDescent="0.15">
      <c r="C360567" s="25" t="s">
        <v>302</v>
      </c>
    </row>
    <row r="360568" spans="3:3" x14ac:dyDescent="0.15">
      <c r="C360568" s="25" t="s">
        <v>302</v>
      </c>
    </row>
    <row r="360569" spans="3:3" x14ac:dyDescent="0.15">
      <c r="C360569" s="25" t="s">
        <v>302</v>
      </c>
    </row>
    <row r="360570" spans="3:3" x14ac:dyDescent="0.15">
      <c r="C360570" s="25" t="s">
        <v>301</v>
      </c>
    </row>
    <row r="360571" spans="3:3" x14ac:dyDescent="0.15">
      <c r="C360571" s="25" t="s">
        <v>301</v>
      </c>
    </row>
    <row r="360572" spans="3:3" x14ac:dyDescent="0.15">
      <c r="C360572" s="25" t="s">
        <v>292</v>
      </c>
    </row>
    <row r="360573" spans="3:3" x14ac:dyDescent="0.15">
      <c r="C360573" s="25" t="s">
        <v>292</v>
      </c>
    </row>
    <row r="360574" spans="3:3" x14ac:dyDescent="0.15">
      <c r="C360574" s="25" t="s">
        <v>291</v>
      </c>
    </row>
    <row r="360575" spans="3:3" x14ac:dyDescent="0.15">
      <c r="C360575" s="25" t="s">
        <v>298</v>
      </c>
    </row>
    <row r="360576" spans="3:3" x14ac:dyDescent="0.15">
      <c r="C360576" s="25" t="s">
        <v>299</v>
      </c>
    </row>
    <row r="360577" spans="3:3" x14ac:dyDescent="0.15">
      <c r="C360577" s="25" t="s">
        <v>298</v>
      </c>
    </row>
    <row r="360578" spans="3:3" x14ac:dyDescent="0.15">
      <c r="C360578" s="25" t="s">
        <v>297</v>
      </c>
    </row>
    <row r="360579" spans="3:3" x14ac:dyDescent="0.15">
      <c r="C360579" s="25" t="s">
        <v>296</v>
      </c>
    </row>
    <row r="360580" spans="3:3" x14ac:dyDescent="0.15">
      <c r="C360580" s="25" t="s">
        <v>297</v>
      </c>
    </row>
    <row r="360581" spans="3:3" x14ac:dyDescent="0.15">
      <c r="C360581" s="25" t="s">
        <v>296</v>
      </c>
    </row>
    <row r="360582" spans="3:3" x14ac:dyDescent="0.15">
      <c r="C360582" s="24">
        <v>0.1</v>
      </c>
    </row>
    <row r="360583" spans="3:3" x14ac:dyDescent="0.15">
      <c r="C360583" s="24">
        <v>0</v>
      </c>
    </row>
    <row r="360584" spans="3:3" x14ac:dyDescent="0.15">
      <c r="C360584" s="24">
        <v>0.2</v>
      </c>
    </row>
    <row r="360585" spans="3:3" x14ac:dyDescent="0.15">
      <c r="C360585" s="24">
        <v>0.6</v>
      </c>
    </row>
    <row r="360586" spans="3:3" x14ac:dyDescent="0.15">
      <c r="C360586" s="24">
        <v>0.6</v>
      </c>
    </row>
    <row r="360587" spans="3:3" x14ac:dyDescent="0.15">
      <c r="C360587" s="24">
        <v>1.2</v>
      </c>
    </row>
    <row r="360588" spans="3:3" x14ac:dyDescent="0.15">
      <c r="C360588" s="24">
        <v>1.2</v>
      </c>
    </row>
    <row r="360589" spans="3:3" x14ac:dyDescent="0.15">
      <c r="C360589" s="24">
        <v>1.2</v>
      </c>
    </row>
    <row r="360590" spans="3:3" x14ac:dyDescent="0.15">
      <c r="C360590" s="24">
        <v>1.6</v>
      </c>
    </row>
    <row r="360591" spans="3:3" x14ac:dyDescent="0.15">
      <c r="C360591" s="24">
        <v>1.6</v>
      </c>
    </row>
    <row r="360592" spans="3:3" x14ac:dyDescent="0.15">
      <c r="C360592" s="24">
        <v>2.8</v>
      </c>
    </row>
    <row r="360593" spans="3:3" x14ac:dyDescent="0.15">
      <c r="C360593" s="24">
        <v>2.8</v>
      </c>
    </row>
    <row r="360594" spans="3:3" x14ac:dyDescent="0.15">
      <c r="C360594" s="24">
        <v>3</v>
      </c>
    </row>
    <row r="360595" spans="3:3" x14ac:dyDescent="0.15">
      <c r="C360595" s="24">
        <v>0.75</v>
      </c>
    </row>
    <row r="360596" spans="3:3" x14ac:dyDescent="0.15">
      <c r="C360596" s="24">
        <v>0.75</v>
      </c>
    </row>
    <row r="360597" spans="3:3" x14ac:dyDescent="0.15">
      <c r="C360597" s="24">
        <v>0.05</v>
      </c>
    </row>
    <row r="360598" spans="3:3" x14ac:dyDescent="0.15">
      <c r="C360598" s="24">
        <v>0.05</v>
      </c>
    </row>
    <row r="360599" spans="3:3" x14ac:dyDescent="0.15">
      <c r="C360599" s="24">
        <v>0</v>
      </c>
    </row>
    <row r="360600" spans="3:3" x14ac:dyDescent="0.15">
      <c r="C360600" s="24">
        <v>0</v>
      </c>
    </row>
    <row r="360601" spans="3:3" x14ac:dyDescent="0.15">
      <c r="C360601" s="24">
        <v>0</v>
      </c>
    </row>
    <row r="360602" spans="3:3" x14ac:dyDescent="0.15">
      <c r="C360602" s="24">
        <v>0.01</v>
      </c>
    </row>
    <row r="360603" spans="3:3" x14ac:dyDescent="0.15">
      <c r="C360603" s="24">
        <v>0.01</v>
      </c>
    </row>
    <row r="360604" spans="3:3" x14ac:dyDescent="0.15">
      <c r="C360604" s="24">
        <v>0</v>
      </c>
    </row>
    <row r="360605" spans="3:3" x14ac:dyDescent="0.15">
      <c r="C360605" s="24">
        <v>0.3</v>
      </c>
    </row>
    <row r="360606" spans="3:3" x14ac:dyDescent="0.15">
      <c r="C360606" s="24">
        <v>0</v>
      </c>
    </row>
    <row r="360607" spans="3:3" x14ac:dyDescent="0.15">
      <c r="C360607" s="24">
        <v>0</v>
      </c>
    </row>
    <row r="360608" spans="3:3" x14ac:dyDescent="0.15">
      <c r="C360608" s="24">
        <v>0</v>
      </c>
    </row>
    <row r="360609" spans="3:3" x14ac:dyDescent="0.15">
      <c r="C360609" s="24">
        <v>0.3</v>
      </c>
    </row>
    <row r="360610" spans="3:3" x14ac:dyDescent="0.15">
      <c r="C360610" s="24">
        <v>0</v>
      </c>
    </row>
    <row r="360611" spans="3:3" x14ac:dyDescent="0.15">
      <c r="C360611" s="24">
        <v>0</v>
      </c>
    </row>
    <row r="360612" spans="3:3" x14ac:dyDescent="0.15">
      <c r="C360612" s="24">
        <v>1</v>
      </c>
    </row>
    <row r="360613" spans="3:3" x14ac:dyDescent="0.15">
      <c r="C360613" s="24">
        <v>1</v>
      </c>
    </row>
    <row r="360614" spans="3:3" x14ac:dyDescent="0.15">
      <c r="C360614" s="24">
        <v>0</v>
      </c>
    </row>
    <row r="360615" spans="3:3" x14ac:dyDescent="0.15">
      <c r="C360615" s="24">
        <v>0</v>
      </c>
    </row>
    <row r="360616" spans="3:3" x14ac:dyDescent="0.15">
      <c r="C360616" s="24">
        <v>0.5</v>
      </c>
    </row>
    <row r="360617" spans="3:3" x14ac:dyDescent="0.15">
      <c r="C360617" s="24">
        <v>0</v>
      </c>
    </row>
    <row r="360618" spans="3:3" x14ac:dyDescent="0.15">
      <c r="C360618" s="25">
        <v>0</v>
      </c>
    </row>
    <row r="360619" spans="3:3" x14ac:dyDescent="0.15">
      <c r="C360619" s="25">
        <v>0</v>
      </c>
    </row>
    <row r="360620" spans="3:3" x14ac:dyDescent="0.15">
      <c r="C360620" s="25">
        <v>0</v>
      </c>
    </row>
    <row r="360621" spans="3:3" x14ac:dyDescent="0.15">
      <c r="C360621" s="25">
        <v>0</v>
      </c>
    </row>
    <row r="360622" spans="3:3" x14ac:dyDescent="0.15">
      <c r="C360622" s="25">
        <v>0</v>
      </c>
    </row>
    <row r="360623" spans="3:3" x14ac:dyDescent="0.15">
      <c r="C360623" s="25">
        <v>0</v>
      </c>
    </row>
    <row r="360624" spans="3:3" x14ac:dyDescent="0.15">
      <c r="C360624" s="25">
        <v>0</v>
      </c>
    </row>
    <row r="360625" spans="3:3" x14ac:dyDescent="0.15">
      <c r="C360625" s="25">
        <v>0</v>
      </c>
    </row>
    <row r="360626" spans="3:3" x14ac:dyDescent="0.15">
      <c r="C360626" s="25">
        <v>0</v>
      </c>
    </row>
    <row r="360627" spans="3:3" x14ac:dyDescent="0.15">
      <c r="C360627" s="25">
        <v>0</v>
      </c>
    </row>
    <row r="360628" spans="3:3" x14ac:dyDescent="0.15">
      <c r="C360628" s="24">
        <v>0</v>
      </c>
    </row>
    <row r="360629" spans="3:3" x14ac:dyDescent="0.15">
      <c r="C360629" s="24">
        <v>0</v>
      </c>
    </row>
    <row r="360630" spans="3:3" x14ac:dyDescent="0.15">
      <c r="C360630" s="24">
        <v>0</v>
      </c>
    </row>
    <row r="360631" spans="3:3" x14ac:dyDescent="0.15">
      <c r="C360631" s="24">
        <v>0</v>
      </c>
    </row>
    <row r="360632" spans="3:3" x14ac:dyDescent="0.15">
      <c r="C360632" s="24">
        <v>0</v>
      </c>
    </row>
    <row r="360633" spans="3:3" x14ac:dyDescent="0.15">
      <c r="C360633" s="24">
        <v>0</v>
      </c>
    </row>
    <row r="360634" spans="3:3" x14ac:dyDescent="0.15">
      <c r="C360634" s="24">
        <v>0</v>
      </c>
    </row>
    <row r="360635" spans="3:3" x14ac:dyDescent="0.15">
      <c r="C360635" s="24">
        <v>0</v>
      </c>
    </row>
    <row r="360636" spans="3:3" x14ac:dyDescent="0.15">
      <c r="C360636" s="24">
        <v>0</v>
      </c>
    </row>
    <row r="360637" spans="3:3" x14ac:dyDescent="0.15">
      <c r="C360637" s="24">
        <v>0</v>
      </c>
    </row>
    <row r="360638" spans="3:3" x14ac:dyDescent="0.15">
      <c r="C360638" s="24">
        <v>0</v>
      </c>
    </row>
    <row r="360639" spans="3:3" x14ac:dyDescent="0.15">
      <c r="C360639" s="24">
        <v>0</v>
      </c>
    </row>
    <row r="360640" spans="3:3" x14ac:dyDescent="0.15">
      <c r="C360640" s="24">
        <v>0</v>
      </c>
    </row>
    <row r="360641" spans="3:3" x14ac:dyDescent="0.15">
      <c r="C360641" s="24">
        <v>0</v>
      </c>
    </row>
    <row r="360642" spans="3:3" x14ac:dyDescent="0.15">
      <c r="C360642" s="24">
        <v>0</v>
      </c>
    </row>
    <row r="360643" spans="3:3" x14ac:dyDescent="0.15">
      <c r="C360643" s="24">
        <v>0</v>
      </c>
    </row>
    <row r="360644" spans="3:3" x14ac:dyDescent="0.15">
      <c r="C360644" s="24">
        <v>0</v>
      </c>
    </row>
    <row r="360645" spans="3:3" x14ac:dyDescent="0.15">
      <c r="C360645" s="24">
        <v>0</v>
      </c>
    </row>
    <row r="360646" spans="3:3" x14ac:dyDescent="0.15">
      <c r="C360646" s="24">
        <v>0</v>
      </c>
    </row>
    <row r="360647" spans="3:3" x14ac:dyDescent="0.15">
      <c r="C360647" s="24">
        <v>0</v>
      </c>
    </row>
    <row r="360648" spans="3:3" x14ac:dyDescent="0.15">
      <c r="C360648" s="24">
        <v>0</v>
      </c>
    </row>
    <row r="360649" spans="3:3" x14ac:dyDescent="0.15">
      <c r="C360649" s="24">
        <v>0</v>
      </c>
    </row>
    <row r="360650" spans="3:3" x14ac:dyDescent="0.15">
      <c r="C360650" s="24">
        <v>0</v>
      </c>
    </row>
    <row r="360651" spans="3:3" x14ac:dyDescent="0.15">
      <c r="C360651" s="24">
        <v>0</v>
      </c>
    </row>
    <row r="360652" spans="3:3" x14ac:dyDescent="0.15">
      <c r="C360652" s="24">
        <v>0</v>
      </c>
    </row>
    <row r="360653" spans="3:3" x14ac:dyDescent="0.15">
      <c r="C360653" s="24">
        <v>0</v>
      </c>
    </row>
    <row r="360654" spans="3:3" x14ac:dyDescent="0.15">
      <c r="C360654" s="36">
        <f t="shared" ref="C360654:C360660" si="145">IF(C360647&lt;&gt;0,C360647,C360640)</f>
        <v>0</v>
      </c>
    </row>
    <row r="360655" spans="3:3" x14ac:dyDescent="0.15">
      <c r="C360655" s="36">
        <f t="shared" si="145"/>
        <v>0</v>
      </c>
    </row>
    <row r="360656" spans="3:3" x14ac:dyDescent="0.15">
      <c r="C360656" s="36">
        <f t="shared" si="145"/>
        <v>0</v>
      </c>
    </row>
    <row r="360657" spans="3:3" x14ac:dyDescent="0.15">
      <c r="C360657" s="36">
        <f t="shared" si="145"/>
        <v>0</v>
      </c>
    </row>
    <row r="360658" spans="3:3" x14ac:dyDescent="0.15">
      <c r="C360658" s="36">
        <f t="shared" si="145"/>
        <v>0</v>
      </c>
    </row>
    <row r="360659" spans="3:3" x14ac:dyDescent="0.15">
      <c r="C360659" s="36">
        <f t="shared" si="145"/>
        <v>0</v>
      </c>
    </row>
    <row r="360660" spans="3:3" x14ac:dyDescent="0.15">
      <c r="C360660" s="36">
        <f t="shared" si="145"/>
        <v>0</v>
      </c>
    </row>
    <row r="360661" spans="3:3" x14ac:dyDescent="0.15">
      <c r="C360661" s="36">
        <f t="shared" ref="C360661:C360667" si="146">IFERROR(IF(C360640&lt;&gt;0,C360654/C360640,1)*C360628,0)</f>
        <v>0</v>
      </c>
    </row>
    <row r="360662" spans="3:3" x14ac:dyDescent="0.15">
      <c r="C360662" s="36">
        <f t="shared" si="146"/>
        <v>0</v>
      </c>
    </row>
    <row r="360663" spans="3:3" x14ac:dyDescent="0.15">
      <c r="C360663" s="36">
        <f t="shared" si="146"/>
        <v>0</v>
      </c>
    </row>
    <row r="360664" spans="3:3" x14ac:dyDescent="0.15">
      <c r="C360664" s="36">
        <f t="shared" si="146"/>
        <v>0</v>
      </c>
    </row>
    <row r="360665" spans="3:3" x14ac:dyDescent="0.15">
      <c r="C360665" s="36">
        <f t="shared" si="146"/>
        <v>0</v>
      </c>
    </row>
    <row r="360666" spans="3:3" x14ac:dyDescent="0.15">
      <c r="C360666" s="36">
        <f t="shared" si="146"/>
        <v>0</v>
      </c>
    </row>
    <row r="360667" spans="3:3" x14ac:dyDescent="0.15">
      <c r="C360667" s="36">
        <f t="shared" si="146"/>
        <v>0</v>
      </c>
    </row>
    <row r="360668" spans="3:3" x14ac:dyDescent="0.15">
      <c r="C360668" s="37">
        <f>C360635</f>
        <v>0</v>
      </c>
    </row>
    <row r="360669" spans="3:3" x14ac:dyDescent="0.15">
      <c r="C360669" s="37">
        <f>C360636</f>
        <v>0</v>
      </c>
    </row>
    <row r="360670" spans="3:3" x14ac:dyDescent="0.15">
      <c r="C360670" s="37">
        <f>C360637</f>
        <v>0</v>
      </c>
    </row>
    <row r="360671" spans="3:3" x14ac:dyDescent="0.15">
      <c r="C360671" s="37">
        <f>C360638</f>
        <v>0</v>
      </c>
    </row>
    <row r="360672" spans="3:3" x14ac:dyDescent="0.15">
      <c r="C360672" s="37">
        <f>C360639</f>
        <v>0</v>
      </c>
    </row>
    <row r="360673" spans="3:3" x14ac:dyDescent="0.15">
      <c r="C360673" s="28">
        <v>0</v>
      </c>
    </row>
    <row r="360674" spans="3:3" x14ac:dyDescent="0.15">
      <c r="C360674" s="28">
        <v>0</v>
      </c>
    </row>
    <row r="360675" spans="3:3" x14ac:dyDescent="0.15">
      <c r="C360675" s="28">
        <v>0</v>
      </c>
    </row>
    <row r="360676" spans="3:3" x14ac:dyDescent="0.15">
      <c r="C360676" s="28">
        <v>0</v>
      </c>
    </row>
    <row r="360677" spans="3:3" x14ac:dyDescent="0.15">
      <c r="C360677" s="28">
        <v>0</v>
      </c>
    </row>
    <row r="360678" spans="3:3" x14ac:dyDescent="0.15">
      <c r="C360678" s="28">
        <v>0</v>
      </c>
    </row>
    <row r="360679" spans="3:3" x14ac:dyDescent="0.15">
      <c r="C360679" s="28">
        <v>0</v>
      </c>
    </row>
    <row r="360680" spans="3:3" x14ac:dyDescent="0.15">
      <c r="C360680" s="28">
        <v>0</v>
      </c>
    </row>
    <row r="360681" spans="3:3" x14ac:dyDescent="0.15">
      <c r="C360681" s="28">
        <v>0</v>
      </c>
    </row>
    <row r="360682" spans="3:3" x14ac:dyDescent="0.15">
      <c r="C360682" s="28">
        <v>0</v>
      </c>
    </row>
    <row r="360683" spans="3:3" x14ac:dyDescent="0.15">
      <c r="C360683" s="38">
        <v>1</v>
      </c>
    </row>
    <row r="360684" spans="3:3" x14ac:dyDescent="0.15">
      <c r="C360684" s="38">
        <v>1</v>
      </c>
    </row>
    <row r="360685" spans="3:3" x14ac:dyDescent="0.15">
      <c r="C360685" s="38">
        <v>1</v>
      </c>
    </row>
    <row r="360686" spans="3:3" x14ac:dyDescent="0.15">
      <c r="C360686" s="38">
        <v>1</v>
      </c>
    </row>
    <row r="360687" spans="3:3" x14ac:dyDescent="0.15">
      <c r="C360687" s="38">
        <v>1</v>
      </c>
    </row>
    <row r="360688" spans="3:3" x14ac:dyDescent="0.15">
      <c r="C360688" s="38">
        <v>1</v>
      </c>
    </row>
    <row r="360689" spans="3:3" x14ac:dyDescent="0.15">
      <c r="C360689" s="38">
        <v>1</v>
      </c>
    </row>
    <row r="360690" spans="3:3" x14ac:dyDescent="0.15">
      <c r="C360690" s="38">
        <v>1</v>
      </c>
    </row>
    <row r="360691" spans="3:3" x14ac:dyDescent="0.15">
      <c r="C360691" s="38">
        <v>1</v>
      </c>
    </row>
    <row r="360692" spans="3:3" x14ac:dyDescent="0.15">
      <c r="C360692" s="38">
        <v>1</v>
      </c>
    </row>
    <row r="360693" spans="3:3" x14ac:dyDescent="0.15">
      <c r="C360693" s="25" t="s">
        <v>104</v>
      </c>
    </row>
    <row r="360694" spans="3:3" x14ac:dyDescent="0.15">
      <c r="C360694" s="25" t="s">
        <v>294</v>
      </c>
    </row>
    <row r="360695" spans="3:3" x14ac:dyDescent="0.15">
      <c r="C360695" s="24">
        <v>216</v>
      </c>
    </row>
    <row r="360696" spans="3:3" x14ac:dyDescent="0.15">
      <c r="C360696" s="24">
        <v>12</v>
      </c>
    </row>
    <row r="360697" spans="3:3" x14ac:dyDescent="0.15">
      <c r="C360697" s="24">
        <v>4.5999999999999996</v>
      </c>
    </row>
    <row r="360698" spans="3:3" x14ac:dyDescent="0.15">
      <c r="C360698" s="24">
        <v>368</v>
      </c>
    </row>
    <row r="360699" spans="3:3" x14ac:dyDescent="0.15">
      <c r="C360699" s="24">
        <v>260</v>
      </c>
    </row>
    <row r="360700" spans="3:3" x14ac:dyDescent="0.15">
      <c r="C360700" s="24">
        <v>394</v>
      </c>
    </row>
    <row r="360701" spans="3:3" x14ac:dyDescent="0.15">
      <c r="C360701" s="24">
        <v>222</v>
      </c>
    </row>
    <row r="360702" spans="3:3" x14ac:dyDescent="0.15">
      <c r="C360702" s="24">
        <v>123</v>
      </c>
    </row>
    <row r="360703" spans="3:3" x14ac:dyDescent="0.15">
      <c r="C360703" s="25" t="s">
        <v>153</v>
      </c>
    </row>
    <row r="360704" spans="3:3" x14ac:dyDescent="0.15">
      <c r="C360704" s="24">
        <v>20</v>
      </c>
    </row>
    <row r="360705" spans="3:3" x14ac:dyDescent="0.15">
      <c r="C360705" s="24">
        <v>0.9</v>
      </c>
    </row>
    <row r="360706" spans="3:3" x14ac:dyDescent="0.15">
      <c r="C360706" s="24">
        <v>0.8</v>
      </c>
    </row>
    <row r="360707" spans="3:3" x14ac:dyDescent="0.15">
      <c r="C360707" s="24">
        <v>0.4</v>
      </c>
    </row>
    <row r="360708" spans="3:3" x14ac:dyDescent="0.15">
      <c r="C360708" s="24">
        <v>2.5</v>
      </c>
    </row>
    <row r="360709" spans="3:3" x14ac:dyDescent="0.15">
      <c r="C360709" s="24">
        <v>3</v>
      </c>
    </row>
    <row r="360710" spans="3:3" x14ac:dyDescent="0.15">
      <c r="C360710" s="24">
        <v>10</v>
      </c>
    </row>
    <row r="360711" spans="3:3" x14ac:dyDescent="0.15">
      <c r="C360711" s="31">
        <v>0.8</v>
      </c>
    </row>
    <row r="360712" spans="3:3" x14ac:dyDescent="0.15">
      <c r="C360712" s="31">
        <v>0.6</v>
      </c>
    </row>
    <row r="360713" spans="3:3" x14ac:dyDescent="0.15">
      <c r="C360713" s="31">
        <v>0.3</v>
      </c>
    </row>
    <row r="360714" spans="3:3" x14ac:dyDescent="0.15">
      <c r="C360714" s="31">
        <v>0.9</v>
      </c>
    </row>
    <row r="360715" spans="3:3" x14ac:dyDescent="0.15">
      <c r="C360715" s="24">
        <v>45</v>
      </c>
    </row>
    <row r="360716" spans="3:3" x14ac:dyDescent="0.15">
      <c r="C360716" s="39">
        <f t="shared" ref="C360716:C360722" si="147">IFERROR(IF(ISNUMBER(C360604),C360604,0)+IF(ISNUMBER(C360585),1/C360585-IF(AND(C360673="ReplaceInsulation",NOT(ISERROR(C360661))),C360597/0.04,0),0),0)</f>
        <v>1.6666666666666667</v>
      </c>
    </row>
    <row r="360717" spans="3:3" x14ac:dyDescent="0.15">
      <c r="C360717" s="39">
        <f t="shared" si="147"/>
        <v>1.9666666666666668</v>
      </c>
    </row>
    <row r="360718" spans="3:3" x14ac:dyDescent="0.15">
      <c r="C360718" s="39">
        <f t="shared" si="147"/>
        <v>0.83333333333333337</v>
      </c>
    </row>
    <row r="360719" spans="3:3" x14ac:dyDescent="0.15">
      <c r="C360719" s="39">
        <f t="shared" si="147"/>
        <v>0.83333333333333337</v>
      </c>
    </row>
    <row r="360720" spans="3:3" x14ac:dyDescent="0.15">
      <c r="C360720" s="39">
        <f t="shared" si="147"/>
        <v>0.83333333333333337</v>
      </c>
    </row>
    <row r="360721" spans="3:3" x14ac:dyDescent="0.15">
      <c r="C360721" s="39">
        <f t="shared" si="147"/>
        <v>0.92500000000000004</v>
      </c>
    </row>
    <row r="360722" spans="3:3" x14ac:dyDescent="0.15">
      <c r="C360722" s="39">
        <f t="shared" si="147"/>
        <v>0.625</v>
      </c>
    </row>
    <row r="360723" spans="3:3" x14ac:dyDescent="0.15">
      <c r="C360723" s="40">
        <f>IFERROR(IF(ISNUMBER(C360592),1/C360592,0),0)</f>
        <v>0.35714285714285715</v>
      </c>
    </row>
    <row r="360724" spans="3:3" x14ac:dyDescent="0.15">
      <c r="C360724" s="40">
        <f>IFERROR(IF(ISNUMBER(C360593),1/C360593,0),0)</f>
        <v>0.35714285714285715</v>
      </c>
    </row>
    <row r="360725" spans="3:3" x14ac:dyDescent="0.15">
      <c r="C360725" s="40">
        <f>IFERROR(IF(ISNUMBER(C360594),1/C360594,0),0)</f>
        <v>0.33333333333333331</v>
      </c>
    </row>
    <row r="360726" spans="3:3" x14ac:dyDescent="0.15">
      <c r="C360726" s="39">
        <f t="shared" ref="C360726:C360732" si="148">IFERROR(1/(IF(C360673="Replace",IF(ISNUMBER(C360604),C360604,0),C360716)+IF(ISNUMBER(C360661),C360661,0)),0)</f>
        <v>0.6</v>
      </c>
    </row>
    <row r="360727" spans="3:3" x14ac:dyDescent="0.15">
      <c r="C360727" s="39">
        <f t="shared" si="148"/>
        <v>0.50847457627118642</v>
      </c>
    </row>
    <row r="360728" spans="3:3" x14ac:dyDescent="0.15">
      <c r="C360728" s="39">
        <f t="shared" si="148"/>
        <v>1.2</v>
      </c>
    </row>
    <row r="360729" spans="3:3" x14ac:dyDescent="0.15">
      <c r="C360729" s="39">
        <f t="shared" si="148"/>
        <v>1.2</v>
      </c>
    </row>
    <row r="360730" spans="3:3" x14ac:dyDescent="0.15">
      <c r="C360730" s="39">
        <f t="shared" si="148"/>
        <v>1.2</v>
      </c>
    </row>
    <row r="360731" spans="3:3" x14ac:dyDescent="0.15">
      <c r="C360731" s="39">
        <f t="shared" si="148"/>
        <v>1.0810810810810809</v>
      </c>
    </row>
    <row r="360732" spans="3:3" x14ac:dyDescent="0.15">
      <c r="C360732" s="39">
        <f t="shared" si="148"/>
        <v>1.6</v>
      </c>
    </row>
    <row r="360733" spans="3:3" x14ac:dyDescent="0.15">
      <c r="C360733" s="41">
        <f>IFERROR(1/(IF(C360680="Replace",0,C360723)+IF(ISNUMBER(C360668),C360668,0)),0)</f>
        <v>2.8</v>
      </c>
    </row>
    <row r="360734" spans="3:3" x14ac:dyDescent="0.15">
      <c r="C360734" s="41">
        <f>IFERROR(1/(IF(C360681="Replace",0,C360724)+IF(ISNUMBER(C360669),C360669,0)),0)</f>
        <v>2.8</v>
      </c>
    </row>
    <row r="360735" spans="3:3" x14ac:dyDescent="0.15">
      <c r="C360735" s="41">
        <f>IFERROR(1/(IF(C360682="Replace",0,C360725)+IF(ISNUMBER(C360670),C360670,0)),0)</f>
        <v>3</v>
      </c>
    </row>
    <row r="360736" spans="3:3" x14ac:dyDescent="0.15">
      <c r="C360736" s="42">
        <f t="shared" ref="C360736:C360742" si="149">IF(C360585&gt;0,(1-C360683)*1/(1/C360585+C360604),0)+C360683*C360726</f>
        <v>0.6</v>
      </c>
    </row>
    <row r="360737" spans="3:3" x14ac:dyDescent="0.15">
      <c r="C360737" s="42">
        <f t="shared" si="149"/>
        <v>0.50847457627118642</v>
      </c>
    </row>
    <row r="360738" spans="3:3" x14ac:dyDescent="0.15">
      <c r="C360738" s="42">
        <f t="shared" si="149"/>
        <v>1.2</v>
      </c>
    </row>
    <row r="360739" spans="3:3" x14ac:dyDescent="0.15">
      <c r="C360739" s="42">
        <f t="shared" si="149"/>
        <v>1.2</v>
      </c>
    </row>
    <row r="360740" spans="3:3" x14ac:dyDescent="0.15">
      <c r="C360740" s="42">
        <f t="shared" si="149"/>
        <v>1.2</v>
      </c>
    </row>
    <row r="360741" spans="3:3" x14ac:dyDescent="0.15">
      <c r="C360741" s="42">
        <f t="shared" si="149"/>
        <v>1.0810810810810809</v>
      </c>
    </row>
    <row r="360742" spans="3:3" x14ac:dyDescent="0.15">
      <c r="C360742" s="42">
        <f t="shared" si="149"/>
        <v>1.6</v>
      </c>
    </row>
    <row r="360743" spans="3:3" x14ac:dyDescent="0.15">
      <c r="C360743" s="43">
        <f>(1-C360690)*C360592+C360690*C360733</f>
        <v>2.8</v>
      </c>
    </row>
    <row r="360744" spans="3:3" x14ac:dyDescent="0.15">
      <c r="C360744" s="43">
        <f>(1-C360691)*C360593+C360691*C360734</f>
        <v>2.8</v>
      </c>
    </row>
    <row r="360745" spans="3:3" x14ac:dyDescent="0.15">
      <c r="C360745" s="43">
        <f>(1-C360692)*C360594+C360692*C360735</f>
        <v>3</v>
      </c>
    </row>
    <row r="360746" spans="3:3" x14ac:dyDescent="0.15">
      <c r="C360746" s="39">
        <f>IFERROR((IF(C360661&gt;0,C360683*C360547,0)+IF(C360662&gt;0,C360684*C360548,0)+IF(C360663&gt;0,C360685*C360549,0)+IF(C360664&gt;0,C360686*C360550,0)+IF(C360665&gt;0,C360687*C360551,0)+IF(C360666&gt;0,C360688*C360552,0)+IF(C360667&gt;0,C360689*C360553,0)+IF(C360668&gt;0,C360690*C360554,0)+IF(C360669&gt;0,C360691*C360555,0)+IF(C360670&gt;0,C360692*C360556,0))/SUM(C360547:C360556),0)</f>
        <v>0</v>
      </c>
    </row>
    <row r="360747" spans="3:3" x14ac:dyDescent="0.15">
      <c r="C360747" s="30" t="str">
        <f>IF(OR(C360563="",C360562=C360563),C360562,IF(C360457="Variation",C360563,IF(C360746=0,C360562,IF(C360746=1,C360563,C360562&amp;"("&amp;TEXT(1-C360746,"##0%")&amp;")."&amp;C360563&amp;"("&amp;TEXT(C360746,"##0%")&amp;")"))))</f>
        <v>Medium</v>
      </c>
    </row>
    <row r="360748" spans="3:3" x14ac:dyDescent="0.15">
      <c r="C360748" s="39">
        <f>IFERROR(IF(C360563&lt;&gt;"",IF(C360457="Variation",C360583,(1-C360746)*C360582+C360746*C360583),C360582),0)</f>
        <v>0.1</v>
      </c>
    </row>
    <row r="360749" spans="3:3" x14ac:dyDescent="0.15">
      <c r="C360749" s="39">
        <f t="shared" ref="C360749:C360755" si="150">IF(ISERROR(C360736*C360547*C360611),0,C360736*C360547*C360611)</f>
        <v>0</v>
      </c>
    </row>
    <row r="360750" spans="3:3" x14ac:dyDescent="0.15">
      <c r="C360750" s="39">
        <f t="shared" si="150"/>
        <v>23.491525423728813</v>
      </c>
    </row>
    <row r="360751" spans="3:3" x14ac:dyDescent="0.15">
      <c r="C360751" s="39">
        <f t="shared" si="150"/>
        <v>48.503999999999998</v>
      </c>
    </row>
    <row r="360752" spans="3:3" x14ac:dyDescent="0.15">
      <c r="C360752" s="39">
        <f t="shared" si="150"/>
        <v>0</v>
      </c>
    </row>
    <row r="360753" spans="3:3" x14ac:dyDescent="0.15">
      <c r="C360753" s="39">
        <f t="shared" si="150"/>
        <v>0</v>
      </c>
    </row>
    <row r="360754" spans="3:3" x14ac:dyDescent="0.15">
      <c r="C360754" s="39">
        <f t="shared" si="150"/>
        <v>24.972972972972972</v>
      </c>
    </row>
    <row r="360755" spans="3:3" x14ac:dyDescent="0.15">
      <c r="C360755" s="39">
        <f t="shared" si="150"/>
        <v>0</v>
      </c>
    </row>
    <row r="360756" spans="3:3" x14ac:dyDescent="0.15">
      <c r="C360756" s="40">
        <f>IF(ISERROR(C360743*C360554*1),0,C360743*C360554*1)</f>
        <v>37.855999999999995</v>
      </c>
    </row>
    <row r="360757" spans="3:3" x14ac:dyDescent="0.15">
      <c r="C360757" s="40">
        <f>IF(ISERROR(C360744*C360555*1),0,C360744*C360555*1)</f>
        <v>0</v>
      </c>
    </row>
    <row r="360758" spans="3:3" x14ac:dyDescent="0.15">
      <c r="C360758" s="40">
        <f>IF(ISERROR(C360745*C360556*1),0,C360745*C360556*1)</f>
        <v>6</v>
      </c>
    </row>
    <row r="360759" spans="3:3" x14ac:dyDescent="0.15">
      <c r="C360759" s="39">
        <f>SUM(C360547:C360556)*C360748</f>
        <v>14.834000000000001</v>
      </c>
    </row>
    <row r="360760" spans="3:3" x14ac:dyDescent="0.15">
      <c r="C360760" s="39">
        <f>IFERROR(SUM(C360749:C360759)/C360476,0)</f>
        <v>1.3262204856155895</v>
      </c>
    </row>
    <row r="360761" spans="3:3" x14ac:dyDescent="0.15">
      <c r="C360761" s="39">
        <f>0.34*(C360707+C360584)*C360708</f>
        <v>0.51000000000000012</v>
      </c>
    </row>
    <row r="360762" spans="3:3" x14ac:dyDescent="0.15">
      <c r="C360762" s="44">
        <f>(C360704-C360697)*C360695</f>
        <v>3326.4</v>
      </c>
    </row>
    <row r="360763" spans="3:3" x14ac:dyDescent="0.15">
      <c r="C360763" s="39">
        <f>IF(C360760&lt;=1,C360705+(1-C360760)/0.5*(1-C360705),IF(C360760&gt;=4,C360706,C360705+(C360760-1)*(C360706-C360705)/(4-1)))</f>
        <v>0.88912598381281371</v>
      </c>
    </row>
    <row r="360764" spans="3:3" x14ac:dyDescent="0.15">
      <c r="C360764" s="44">
        <f>C360760*0.024*C360762*C360763</f>
        <v>94.13795245360761</v>
      </c>
    </row>
    <row r="360765" spans="3:3" x14ac:dyDescent="0.15">
      <c r="C360765" s="44">
        <f>C360761*0.024*C360762*C360763</f>
        <v>36.200885352072518</v>
      </c>
    </row>
    <row r="360766" spans="3:3" x14ac:dyDescent="0.15">
      <c r="C360766" s="44">
        <f>C360764+C360765</f>
        <v>130.33883780568013</v>
      </c>
    </row>
    <row r="360767" spans="3:3" x14ac:dyDescent="0.15">
      <c r="C360767" s="39">
        <f>IFERROR((IF(LEN(C360625)&gt;1,IF(ISERROR(C360671),0,C360671),IF(ISERROR(C360595),0,C360595))*C360554+IF(LEN(C360626)&gt;1,IF(ISERROR(C360672),0,C360672),IF(ISERROR(C360596),0,C360596))*C360555)/(C360554+C360555),0)</f>
        <v>0.75000000000000011</v>
      </c>
    </row>
    <row r="360768" spans="3:3" x14ac:dyDescent="0.15">
      <c r="C360768" s="45">
        <f>C360557*C360698*C360711*(1-C360713)*C360714*C360767</f>
        <v>0</v>
      </c>
    </row>
    <row r="360769" spans="3:3" x14ac:dyDescent="0.15">
      <c r="C360769" s="44">
        <f>C360558*C360699*C$360712*(1-C$360713)*C$360714*C$360767</f>
        <v>0</v>
      </c>
    </row>
    <row r="360770" spans="3:3" x14ac:dyDescent="0.15">
      <c r="C360770" s="44">
        <f>C360559*C360700*C$360712*(1-C$360713)*C$360714*C$360767</f>
        <v>908.11287000000016</v>
      </c>
    </row>
    <row r="360771" spans="3:3" x14ac:dyDescent="0.15">
      <c r="C360771" s="44">
        <f>C360560*C360701*C$360712*(1-C$360713)*C$360714*C$360767</f>
        <v>0</v>
      </c>
    </row>
    <row r="360772" spans="3:3" x14ac:dyDescent="0.15">
      <c r="C360772" s="44">
        <f>C360561*C360702*C$360712*(1-C$360713)*C$360714*C$360767</f>
        <v>187.95199499999998</v>
      </c>
    </row>
    <row r="360773" spans="3:3" x14ac:dyDescent="0.15">
      <c r="C360773" s="44">
        <f>IFERROR(SUM(C360768:C360772)/C360476,0)</f>
        <v>9.3385436227315317</v>
      </c>
    </row>
    <row r="360774" spans="3:3" x14ac:dyDescent="0.15">
      <c r="C360774" s="44">
        <f>C360709*0.024*C360695</f>
        <v>15.552000000000001</v>
      </c>
    </row>
    <row r="360775" spans="3:3" x14ac:dyDescent="0.15">
      <c r="C360775" s="44">
        <f>C360715/(C360760+C360761)</f>
        <v>24.506860887631277</v>
      </c>
    </row>
    <row r="360776" spans="3:3" x14ac:dyDescent="0.15">
      <c r="C360776" s="39">
        <f>0.8+C360775/30</f>
        <v>1.6168953629210425</v>
      </c>
    </row>
    <row r="360777" spans="3:3" x14ac:dyDescent="0.15">
      <c r="C360777" s="42">
        <f>IFERROR((C360773+C360774)/C360766,0)</f>
        <v>0.19096797272230098</v>
      </c>
    </row>
    <row r="360778" spans="3:3" x14ac:dyDescent="0.15">
      <c r="C360778" s="39">
        <f>(1-C360777^C360776)/(1-C360777^(C360776+1))</f>
        <v>0.94362386271828624</v>
      </c>
    </row>
    <row r="360779" spans="3:3" x14ac:dyDescent="0.15">
      <c r="C360779" s="46">
        <f>C360766-C360778*(C360773+C360774)</f>
        <v>106.8515268872402</v>
      </c>
    </row>
    <row r="360781" spans="3:3" x14ac:dyDescent="0.15">
      <c r="C360781" s="48">
        <v>106.8515268872402</v>
      </c>
    </row>
    <row r="376833" spans="3:3" x14ac:dyDescent="0.15">
      <c r="C376833" s="24" t="s">
        <v>370</v>
      </c>
    </row>
    <row r="376834" spans="3:3" x14ac:dyDescent="0.15">
      <c r="C376834" s="25">
        <v>0</v>
      </c>
    </row>
    <row r="376835" spans="3:3" x14ac:dyDescent="0.15">
      <c r="C376835" s="25">
        <v>0</v>
      </c>
    </row>
    <row r="376836" spans="3:3" x14ac:dyDescent="0.15">
      <c r="C376836" s="26">
        <v>40428</v>
      </c>
    </row>
    <row r="376837" spans="3:3" x14ac:dyDescent="0.15">
      <c r="C376837" s="26">
        <v>0</v>
      </c>
    </row>
    <row r="376838" spans="3:3" x14ac:dyDescent="0.15">
      <c r="C376838" s="25" t="s">
        <v>152</v>
      </c>
    </row>
    <row r="376839" spans="3:3" x14ac:dyDescent="0.15">
      <c r="C376839" s="25" t="s">
        <v>15</v>
      </c>
    </row>
    <row r="376840" spans="3:3" x14ac:dyDescent="0.15">
      <c r="C376840" s="25">
        <v>1</v>
      </c>
    </row>
    <row r="376841" spans="3:3" x14ac:dyDescent="0.15">
      <c r="C376841" s="25" t="s">
        <v>208</v>
      </c>
    </row>
    <row r="376842" spans="3:3" x14ac:dyDescent="0.15">
      <c r="C376842" s="25" t="s">
        <v>371</v>
      </c>
    </row>
    <row r="376843" spans="3:3" x14ac:dyDescent="0.15">
      <c r="C376843" s="25">
        <v>0</v>
      </c>
    </row>
    <row r="376844" spans="3:3" x14ac:dyDescent="0.15">
      <c r="C376844" s="25">
        <v>0</v>
      </c>
    </row>
    <row r="376845" spans="3:3" x14ac:dyDescent="0.15">
      <c r="C376845" s="25" t="s">
        <v>372</v>
      </c>
    </row>
    <row r="376846" spans="3:3" x14ac:dyDescent="0.15">
      <c r="C376846" s="25" t="s">
        <v>360</v>
      </c>
    </row>
    <row r="376847" spans="3:3" x14ac:dyDescent="0.15">
      <c r="C376847" s="25" t="s">
        <v>373</v>
      </c>
    </row>
    <row r="376848" spans="3:3" x14ac:dyDescent="0.15">
      <c r="C376848" s="25" t="s">
        <v>105</v>
      </c>
    </row>
    <row r="376849" spans="3:3" x14ac:dyDescent="0.15">
      <c r="C376849" s="25">
        <v>1958</v>
      </c>
    </row>
    <row r="376850" spans="3:3" x14ac:dyDescent="0.15">
      <c r="C376850" s="25">
        <v>1968</v>
      </c>
    </row>
    <row r="376851" spans="3:3" x14ac:dyDescent="0.15">
      <c r="C376851" s="25" t="s">
        <v>289</v>
      </c>
    </row>
    <row r="376852" spans="3:3" x14ac:dyDescent="0.15">
      <c r="C376852" s="24">
        <v>374.2</v>
      </c>
    </row>
    <row r="376853" spans="3:3" x14ac:dyDescent="0.15">
      <c r="C376853" s="24">
        <v>119.744</v>
      </c>
    </row>
    <row r="376854" spans="3:3" x14ac:dyDescent="0.15">
      <c r="C376854" s="24">
        <v>0</v>
      </c>
    </row>
    <row r="376855" spans="3:3" x14ac:dyDescent="0.15">
      <c r="C376855" s="24">
        <v>0</v>
      </c>
    </row>
    <row r="376856" spans="3:3" x14ac:dyDescent="0.15">
      <c r="C376856" s="24">
        <v>0</v>
      </c>
    </row>
    <row r="376857" spans="3:3" x14ac:dyDescent="0.15">
      <c r="C376857" s="24">
        <v>106.7</v>
      </c>
    </row>
    <row r="376858" spans="3:3" x14ac:dyDescent="0.15">
      <c r="C376858" s="27">
        <f>IF(C376855&gt;0,C376855,IF(C376854&gt;0,0.85*C376854,IF(C376857&gt;0,1.1*C376857,IF(C376856&gt;0,1.4*C376856,0.85/3*C376852))))</f>
        <v>117.37000000000002</v>
      </c>
    </row>
    <row r="376859" spans="3:3" x14ac:dyDescent="0.15">
      <c r="C376859" s="24">
        <v>0</v>
      </c>
    </row>
    <row r="376860" spans="3:3" x14ac:dyDescent="0.15">
      <c r="C376860" s="27">
        <f>IF(C376859&gt;0,C376859,C376858)</f>
        <v>117.37000000000002</v>
      </c>
    </row>
    <row r="376861" spans="3:3" x14ac:dyDescent="0.15">
      <c r="C376861" s="24">
        <v>1</v>
      </c>
    </row>
    <row r="376862" spans="3:3" x14ac:dyDescent="0.15">
      <c r="C376862" s="24">
        <v>2</v>
      </c>
    </row>
    <row r="376863" spans="3:3" x14ac:dyDescent="0.15">
      <c r="C376863" s="28" t="s">
        <v>374</v>
      </c>
    </row>
    <row r="376864" spans="3:3" x14ac:dyDescent="0.15">
      <c r="C376864" s="28" t="s">
        <v>375</v>
      </c>
    </row>
    <row r="376865" spans="3:3" x14ac:dyDescent="0.15">
      <c r="C376865" s="28" t="s">
        <v>2</v>
      </c>
    </row>
    <row r="376866" spans="3:3" x14ac:dyDescent="0.15">
      <c r="C376866" s="28" t="s">
        <v>376</v>
      </c>
    </row>
    <row r="376867" spans="3:3" x14ac:dyDescent="0.15">
      <c r="C376867" s="24">
        <v>0</v>
      </c>
    </row>
    <row r="376868" spans="3:3" x14ac:dyDescent="0.15">
      <c r="C376868" s="24">
        <v>0</v>
      </c>
    </row>
    <row r="376869" spans="3:3" x14ac:dyDescent="0.15">
      <c r="C376869" s="24">
        <v>0</v>
      </c>
    </row>
    <row r="376870" spans="3:3" x14ac:dyDescent="0.15">
      <c r="C376870" s="24">
        <v>0</v>
      </c>
    </row>
    <row r="376871" spans="3:3" x14ac:dyDescent="0.15">
      <c r="C376871" s="24">
        <v>0</v>
      </c>
    </row>
    <row r="376872" spans="3:3" x14ac:dyDescent="0.15">
      <c r="C376872" s="24">
        <v>0</v>
      </c>
    </row>
    <row r="376873" spans="3:3" x14ac:dyDescent="0.15">
      <c r="C376873" s="28">
        <v>0</v>
      </c>
    </row>
    <row r="376874" spans="3:3" x14ac:dyDescent="0.15">
      <c r="C376874" s="28">
        <v>0</v>
      </c>
    </row>
    <row r="376875" spans="3:3" x14ac:dyDescent="0.15">
      <c r="C376875" s="24">
        <v>0</v>
      </c>
    </row>
    <row r="376876" spans="3:3" x14ac:dyDescent="0.15">
      <c r="C376876" s="24">
        <v>0</v>
      </c>
    </row>
    <row r="376877" spans="3:3" x14ac:dyDescent="0.15">
      <c r="C376877" s="24">
        <v>46.2</v>
      </c>
    </row>
    <row r="376878" spans="3:3" x14ac:dyDescent="0.15">
      <c r="C376878" s="24">
        <v>40.42</v>
      </c>
    </row>
    <row r="376879" spans="3:3" x14ac:dyDescent="0.15">
      <c r="C376879" s="24">
        <v>0</v>
      </c>
    </row>
    <row r="376880" spans="3:3" x14ac:dyDescent="0.15">
      <c r="C376880" s="24">
        <v>0</v>
      </c>
    </row>
    <row r="376881" spans="3:3" x14ac:dyDescent="0.15">
      <c r="C376881" s="24">
        <v>46.2</v>
      </c>
    </row>
    <row r="376882" spans="3:3" x14ac:dyDescent="0.15">
      <c r="C376882" s="24">
        <v>0</v>
      </c>
    </row>
    <row r="376883" spans="3:3" x14ac:dyDescent="0.15">
      <c r="C376883" s="24">
        <v>13.52</v>
      </c>
    </row>
    <row r="376884" spans="3:3" x14ac:dyDescent="0.15">
      <c r="C376884" s="24">
        <v>0</v>
      </c>
    </row>
    <row r="376885" spans="3:3" x14ac:dyDescent="0.15">
      <c r="C376885" s="24">
        <v>2</v>
      </c>
    </row>
    <row r="376886" spans="3:3" x14ac:dyDescent="0.15">
      <c r="C376886" s="24">
        <v>0</v>
      </c>
    </row>
    <row r="376887" spans="3:3" x14ac:dyDescent="0.15">
      <c r="C376887" s="24">
        <v>0</v>
      </c>
    </row>
    <row r="376888" spans="3:3" x14ac:dyDescent="0.15">
      <c r="C376888" s="24">
        <v>8.1300000000000008</v>
      </c>
    </row>
    <row r="376889" spans="3:3" x14ac:dyDescent="0.15">
      <c r="C376889" s="24">
        <v>0</v>
      </c>
    </row>
    <row r="376890" spans="3:3" x14ac:dyDescent="0.15">
      <c r="C376890" s="24">
        <v>5.39</v>
      </c>
    </row>
    <row r="376891" spans="3:3" x14ac:dyDescent="0.15">
      <c r="C376891" s="28" t="s">
        <v>295</v>
      </c>
    </row>
    <row r="376892" spans="3:3" x14ac:dyDescent="0.15">
      <c r="C376892" s="29">
        <f>IF(OR(C$376864="C",C$376864="PI",C$376864="NI"),1.6,IF(C$376864="P",0.8,IF(C$376864="-",1.2,0)))</f>
        <v>1.2</v>
      </c>
    </row>
    <row r="376893" spans="3:3" x14ac:dyDescent="0.15">
      <c r="C376893" s="29">
        <f>IF(OR(C$376864="C",C$376864="PI",C$376864="NI"),15,IF(C$376864="P",7,IF(C$376864="-",5,0)))</f>
        <v>5</v>
      </c>
    </row>
    <row r="376894" spans="3:3" x14ac:dyDescent="0.15">
      <c r="C376894" s="29">
        <f>IF(OR(C$376864="C",C$376864="PI",C$376864="NI"),0,IF(C$376864="P",0.6,IF(C$376864="-",0,1.2)))</f>
        <v>0</v>
      </c>
    </row>
    <row r="376895" spans="3:3" x14ac:dyDescent="0.15">
      <c r="C376895" s="29">
        <f>IF(OR(C$376864="C",C$376864="PI",C$376864="NI"),0,IF(C$376864="P",3,IF(C$376864="-",0,5)))</f>
        <v>0</v>
      </c>
    </row>
    <row r="376896" spans="3:3" x14ac:dyDescent="0.15">
      <c r="C376896" s="29">
        <f>IF(LEFT(C$376864,1)="C",1,IF(LEFT(C$376864,1)="P",0.5,0))</f>
        <v>0</v>
      </c>
    </row>
    <row r="376897" spans="3:3" x14ac:dyDescent="0.15">
      <c r="C376897" s="29">
        <f>IF(LEFT(C$376865,1)="C",1,IF(LEFT(C$376865,1)="P",0.5,0))</f>
        <v>0</v>
      </c>
    </row>
    <row r="376898" spans="3:3" x14ac:dyDescent="0.15">
      <c r="C376898" s="29">
        <f>0.7*C376896+C376862+C376897</f>
        <v>2</v>
      </c>
    </row>
    <row r="376899" spans="3:3" x14ac:dyDescent="0.15">
      <c r="C376899" s="27">
        <f>IFERROR(C376860/C376898,0)</f>
        <v>58.685000000000009</v>
      </c>
    </row>
    <row r="376900" spans="3:3" x14ac:dyDescent="0.15">
      <c r="C376900" s="29">
        <f>IF(RIGHT(C$376864,1)="I",1,C376896)*0.7+C376862+IF(RIGHT(C$376865,1)="I",1,C376897)</f>
        <v>2</v>
      </c>
    </row>
    <row r="376901" spans="3:3" x14ac:dyDescent="0.15">
      <c r="C376901" s="27">
        <f>IF(ISNUMBER(#REF!),#REF!/2.5,1)</f>
        <v>1</v>
      </c>
    </row>
    <row r="376902" spans="3:3" x14ac:dyDescent="0.15">
      <c r="C376902" s="27">
        <f>IF(C376874="Simple",0.9,IF(C376874="Complex",1.3,1))</f>
        <v>1</v>
      </c>
    </row>
    <row r="376903" spans="3:3" x14ac:dyDescent="0.15">
      <c r="C376903" s="27">
        <f>IF(C376873="Simple",0.9,IF(C376873="Complex",1.2,1))</f>
        <v>1</v>
      </c>
    </row>
    <row r="376904" spans="3:3" x14ac:dyDescent="0.15">
      <c r="C376904" s="27">
        <f>C376901*C376903*(0.7*C376899+IF(C376866="B_N2",5,IF(C376866="B_N1",25,50)))</f>
        <v>46.079500000000003</v>
      </c>
    </row>
    <row r="376905" spans="3:3" x14ac:dyDescent="0.15">
      <c r="C376905" s="27">
        <f>ROUND(3/0.85,1)*C376901*C376860</f>
        <v>410.79500000000007</v>
      </c>
    </row>
    <row r="376906" spans="3:3" x14ac:dyDescent="0.15">
      <c r="C376906" s="27">
        <f>C$376902*(C$376892*C$376899+C$376893)</f>
        <v>75.422000000000011</v>
      </c>
    </row>
    <row r="376907" spans="3:3" x14ac:dyDescent="0.15">
      <c r="C376907" s="27">
        <f>(C$376894*C$376899+C$376895)</f>
        <v>0</v>
      </c>
    </row>
    <row r="376908" spans="3:3" x14ac:dyDescent="0.15">
      <c r="C376908" s="27">
        <f>C376900*C376904-C376909-C376913-C376914</f>
        <v>71.03240000000001</v>
      </c>
    </row>
    <row r="376909" spans="3:3" x14ac:dyDescent="0.15">
      <c r="C376909" s="27">
        <f>0.5*IF(RIGHT(C376865,1)="I",1,C376897)*C376904</f>
        <v>0</v>
      </c>
    </row>
    <row r="376910" spans="3:3" x14ac:dyDescent="0.15">
      <c r="C376910" s="30" t="str">
        <f>IF(C$376865="P","Unh","Soil")</f>
        <v>Soil</v>
      </c>
    </row>
    <row r="376911" spans="3:3" x14ac:dyDescent="0.15">
      <c r="C376911" s="27">
        <f>1.2*C376899+5</f>
        <v>75.422000000000011</v>
      </c>
    </row>
    <row r="376912" spans="3:3" x14ac:dyDescent="0.15">
      <c r="C376912" s="30" t="str">
        <f>IF(C$376865="-","Soil","Cellar")</f>
        <v>Cellar</v>
      </c>
    </row>
    <row r="376913" spans="3:3" x14ac:dyDescent="0.15">
      <c r="C376913" s="27">
        <f>(0.18*C$376860)-C376914</f>
        <v>18.452900000000003</v>
      </c>
    </row>
    <row r="376914" spans="3:3" x14ac:dyDescent="0.15">
      <c r="C376914" s="27">
        <f>0.01*C$376860+1.5</f>
        <v>2.6737000000000002</v>
      </c>
    </row>
    <row r="376915" spans="3:3" x14ac:dyDescent="0.15">
      <c r="C376915" s="27">
        <f>SUM(C376906:C376914)</f>
        <v>243.00300000000004</v>
      </c>
    </row>
    <row r="376916" spans="3:3" x14ac:dyDescent="0.15">
      <c r="C376916" s="27">
        <f>SUM(C376876:C376885)</f>
        <v>148.34</v>
      </c>
    </row>
    <row r="376917" spans="3:3" x14ac:dyDescent="0.15">
      <c r="C376917" s="30">
        <f>IFERROR(C376916/C376915,0)</f>
        <v>0.61044513853738425</v>
      </c>
    </row>
    <row r="376918" spans="3:3" x14ac:dyDescent="0.15">
      <c r="C376918" s="31">
        <v>0.8</v>
      </c>
    </row>
    <row r="376919" spans="3:3" x14ac:dyDescent="0.15">
      <c r="C376919" s="31">
        <v>1.25</v>
      </c>
    </row>
    <row r="376920" spans="3:3" x14ac:dyDescent="0.15">
      <c r="C376920" s="32">
        <f>IF(AND(C376917&gt;=C376918,C376917&lt;=C376919),1,0)</f>
        <v>0</v>
      </c>
    </row>
    <row r="376921" spans="3:3" x14ac:dyDescent="0.15">
      <c r="C376921" s="30">
        <f>IFERROR((C376881+C376882)/(C376911),0)</f>
        <v>0.61255336639176894</v>
      </c>
    </row>
    <row r="376922" spans="3:3" x14ac:dyDescent="0.15">
      <c r="C376922" s="31">
        <v>0.9</v>
      </c>
    </row>
    <row r="376923" spans="3:3" x14ac:dyDescent="0.15">
      <c r="C376923" s="31">
        <v>1.3</v>
      </c>
    </row>
    <row r="376924" spans="3:3" x14ac:dyDescent="0.15">
      <c r="C376924" s="32">
        <f>IF(AND(C376921&gt;=C376922,C376921&lt;=C376923),1,0)</f>
        <v>0</v>
      </c>
    </row>
    <row r="376925" spans="3:3" x14ac:dyDescent="0.15">
      <c r="C376925" s="33">
        <f>IF(C376896+C376897=0,1,0)</f>
        <v>1</v>
      </c>
    </row>
    <row r="376926" spans="3:3" x14ac:dyDescent="0.15">
      <c r="C376926" s="30">
        <f>IFERROR((C376883+C376884+C376885)/(C376913+C376914),0)</f>
        <v>0.73461891643709809</v>
      </c>
    </row>
    <row r="376927" spans="3:3" x14ac:dyDescent="0.15">
      <c r="C376927" s="31">
        <v>0.67</v>
      </c>
    </row>
    <row r="376928" spans="3:3" x14ac:dyDescent="0.15">
      <c r="C376928" s="31">
        <v>1.5</v>
      </c>
    </row>
    <row r="376929" spans="3:3" x14ac:dyDescent="0.15">
      <c r="C376929" s="34">
        <f>IF(AND(C376926&gt;=C376927,C376926&lt;=C376928),1,0)</f>
        <v>1</v>
      </c>
    </row>
    <row r="376930" spans="3:3" x14ac:dyDescent="0.15">
      <c r="C376930" s="34">
        <f>C376920*IF(C376925=1,C376924,1)*C376929</f>
        <v>0</v>
      </c>
    </row>
    <row r="376931" spans="3:3" x14ac:dyDescent="0.15">
      <c r="C376931" s="27">
        <f>IF(C$376891="Estimation",C376906,C376876)</f>
        <v>0</v>
      </c>
    </row>
    <row r="376932" spans="3:3" x14ac:dyDescent="0.15">
      <c r="C376932" s="27">
        <f>IF(C$376891="Estimation",C376907,C376877)</f>
        <v>46.2</v>
      </c>
    </row>
    <row r="376933" spans="3:3" x14ac:dyDescent="0.15">
      <c r="C376933" s="27">
        <f>IF(C$376891="Estimation",C376908,C376878)</f>
        <v>40.42</v>
      </c>
    </row>
    <row r="376934" spans="3:3" x14ac:dyDescent="0.15">
      <c r="C376934" s="27">
        <f>IF(C$376891="Estimation",IF(C376910="Soil",0,C376909),C376879)</f>
        <v>0</v>
      </c>
    </row>
    <row r="376935" spans="3:3" x14ac:dyDescent="0.15">
      <c r="C376935" s="27">
        <f>IF(C$376891="Estimation",C376909-C376934,C376880)</f>
        <v>0</v>
      </c>
    </row>
    <row r="376936" spans="3:3" x14ac:dyDescent="0.15">
      <c r="C376936" s="27">
        <f>IF(C$376891="Estimation",IF(C376912="Soil",0,C376911),C376881)</f>
        <v>46.2</v>
      </c>
    </row>
    <row r="376937" spans="3:3" x14ac:dyDescent="0.15">
      <c r="C376937" s="27">
        <f>IF(C$376891="Estimation",C376911-C376936,C376882)</f>
        <v>0</v>
      </c>
    </row>
    <row r="376938" spans="3:3" x14ac:dyDescent="0.15">
      <c r="C376938" s="27">
        <f>IF(C$376891="Estimation",C376913,C376883)</f>
        <v>13.52</v>
      </c>
    </row>
    <row r="376939" spans="3:3" x14ac:dyDescent="0.15">
      <c r="C376939" s="27">
        <f>IF(C$376891="Estimation",0,C376884)</f>
        <v>0</v>
      </c>
    </row>
    <row r="376940" spans="3:3" x14ac:dyDescent="0.15">
      <c r="C376940" s="27">
        <f>IF(C$376891="Estimation",C376914,C376885)</f>
        <v>2</v>
      </c>
    </row>
    <row r="376941" spans="3:3" x14ac:dyDescent="0.15">
      <c r="C376941" s="35">
        <f>IF(C$376891="Estimation",0,C376886)</f>
        <v>0</v>
      </c>
    </row>
    <row r="376942" spans="3:3" x14ac:dyDescent="0.15">
      <c r="C376942" s="35">
        <f>IF(C$376891="Estimation",0.5*SUM(C$376938:C$376939),C376887)</f>
        <v>0</v>
      </c>
    </row>
    <row r="376943" spans="3:3" x14ac:dyDescent="0.15">
      <c r="C376943" s="35">
        <f>IF(C$376891="Estimation",0,C376888)</f>
        <v>8.1300000000000008</v>
      </c>
    </row>
    <row r="376944" spans="3:3" x14ac:dyDescent="0.15">
      <c r="C376944" s="35">
        <f>IF(C$376891="Estimation",0.5*SUM(C$376938:C$376939),C376889)</f>
        <v>0</v>
      </c>
    </row>
    <row r="376945" spans="3:3" x14ac:dyDescent="0.15">
      <c r="C376945" s="35">
        <f>IF(C$376891="Estimation",0,C376890)</f>
        <v>5.39</v>
      </c>
    </row>
    <row r="376946" spans="3:3" x14ac:dyDescent="0.15">
      <c r="C376946" s="25" t="s">
        <v>288</v>
      </c>
    </row>
    <row r="376947" spans="3:3" x14ac:dyDescent="0.15">
      <c r="C376947" s="25">
        <v>0</v>
      </c>
    </row>
    <row r="376948" spans="3:3" x14ac:dyDescent="0.15">
      <c r="C376948" s="25" t="s">
        <v>288</v>
      </c>
    </row>
    <row r="376949" spans="3:3" x14ac:dyDescent="0.15">
      <c r="C376949" s="25" t="s">
        <v>377</v>
      </c>
    </row>
    <row r="376950" spans="3:3" x14ac:dyDescent="0.15">
      <c r="C376950" s="25" t="s">
        <v>300</v>
      </c>
    </row>
    <row r="376951" spans="3:3" x14ac:dyDescent="0.15">
      <c r="C376951" s="25" t="s">
        <v>302</v>
      </c>
    </row>
    <row r="376952" spans="3:3" x14ac:dyDescent="0.15">
      <c r="C376952" s="25" t="s">
        <v>302</v>
      </c>
    </row>
    <row r="376953" spans="3:3" x14ac:dyDescent="0.15">
      <c r="C376953" s="25" t="s">
        <v>302</v>
      </c>
    </row>
    <row r="376954" spans="3:3" x14ac:dyDescent="0.15">
      <c r="C376954" s="25" t="s">
        <v>301</v>
      </c>
    </row>
    <row r="376955" spans="3:3" x14ac:dyDescent="0.15">
      <c r="C376955" s="25" t="s">
        <v>301</v>
      </c>
    </row>
    <row r="376956" spans="3:3" x14ac:dyDescent="0.15">
      <c r="C376956" s="25" t="s">
        <v>292</v>
      </c>
    </row>
    <row r="376957" spans="3:3" x14ac:dyDescent="0.15">
      <c r="C376957" s="25" t="s">
        <v>292</v>
      </c>
    </row>
    <row r="376958" spans="3:3" x14ac:dyDescent="0.15">
      <c r="C376958" s="25" t="s">
        <v>291</v>
      </c>
    </row>
    <row r="376959" spans="3:3" x14ac:dyDescent="0.15">
      <c r="C376959" s="25" t="s">
        <v>298</v>
      </c>
    </row>
    <row r="376960" spans="3:3" x14ac:dyDescent="0.15">
      <c r="C376960" s="25" t="s">
        <v>299</v>
      </c>
    </row>
    <row r="376961" spans="3:3" x14ac:dyDescent="0.15">
      <c r="C376961" s="25" t="s">
        <v>298</v>
      </c>
    </row>
    <row r="376962" spans="3:3" x14ac:dyDescent="0.15">
      <c r="C376962" s="25" t="s">
        <v>297</v>
      </c>
    </row>
    <row r="376963" spans="3:3" x14ac:dyDescent="0.15">
      <c r="C376963" s="25" t="s">
        <v>296</v>
      </c>
    </row>
    <row r="376964" spans="3:3" x14ac:dyDescent="0.15">
      <c r="C376964" s="25" t="s">
        <v>297</v>
      </c>
    </row>
    <row r="376965" spans="3:3" x14ac:dyDescent="0.15">
      <c r="C376965" s="25" t="s">
        <v>296</v>
      </c>
    </row>
    <row r="376966" spans="3:3" x14ac:dyDescent="0.15">
      <c r="C376966" s="24">
        <v>0.1</v>
      </c>
    </row>
    <row r="376967" spans="3:3" x14ac:dyDescent="0.15">
      <c r="C376967" s="24">
        <v>0</v>
      </c>
    </row>
    <row r="376968" spans="3:3" x14ac:dyDescent="0.15">
      <c r="C376968" s="24">
        <v>0.2</v>
      </c>
    </row>
    <row r="376969" spans="3:3" x14ac:dyDescent="0.15">
      <c r="C376969" s="24">
        <v>0.6</v>
      </c>
    </row>
    <row r="376970" spans="3:3" x14ac:dyDescent="0.15">
      <c r="C376970" s="24">
        <v>0.6</v>
      </c>
    </row>
    <row r="376971" spans="3:3" x14ac:dyDescent="0.15">
      <c r="C376971" s="24">
        <v>1.2</v>
      </c>
    </row>
    <row r="376972" spans="3:3" x14ac:dyDescent="0.15">
      <c r="C376972" s="24">
        <v>1.2</v>
      </c>
    </row>
    <row r="376973" spans="3:3" x14ac:dyDescent="0.15">
      <c r="C376973" s="24">
        <v>1.2</v>
      </c>
    </row>
    <row r="376974" spans="3:3" x14ac:dyDescent="0.15">
      <c r="C376974" s="24">
        <v>1.6</v>
      </c>
    </row>
    <row r="376975" spans="3:3" x14ac:dyDescent="0.15">
      <c r="C376975" s="24">
        <v>1.6</v>
      </c>
    </row>
    <row r="376976" spans="3:3" x14ac:dyDescent="0.15">
      <c r="C376976" s="24">
        <v>2.8</v>
      </c>
    </row>
    <row r="376977" spans="3:3" x14ac:dyDescent="0.15">
      <c r="C376977" s="24">
        <v>2.8</v>
      </c>
    </row>
    <row r="376978" spans="3:3" x14ac:dyDescent="0.15">
      <c r="C376978" s="24">
        <v>3</v>
      </c>
    </row>
    <row r="376979" spans="3:3" x14ac:dyDescent="0.15">
      <c r="C376979" s="24">
        <v>0.75</v>
      </c>
    </row>
    <row r="376980" spans="3:3" x14ac:dyDescent="0.15">
      <c r="C376980" s="24">
        <v>0.75</v>
      </c>
    </row>
    <row r="376981" spans="3:3" x14ac:dyDescent="0.15">
      <c r="C376981" s="24">
        <v>0.05</v>
      </c>
    </row>
    <row r="376982" spans="3:3" x14ac:dyDescent="0.15">
      <c r="C376982" s="24">
        <v>0.05</v>
      </c>
    </row>
    <row r="376983" spans="3:3" x14ac:dyDescent="0.15">
      <c r="C376983" s="24">
        <v>0</v>
      </c>
    </row>
    <row r="376984" spans="3:3" x14ac:dyDescent="0.15">
      <c r="C376984" s="24">
        <v>0</v>
      </c>
    </row>
    <row r="376985" spans="3:3" x14ac:dyDescent="0.15">
      <c r="C376985" s="24">
        <v>0</v>
      </c>
    </row>
    <row r="376986" spans="3:3" x14ac:dyDescent="0.15">
      <c r="C376986" s="24">
        <v>0.01</v>
      </c>
    </row>
    <row r="376987" spans="3:3" x14ac:dyDescent="0.15">
      <c r="C376987" s="24">
        <v>0.01</v>
      </c>
    </row>
    <row r="376988" spans="3:3" x14ac:dyDescent="0.15">
      <c r="C376988" s="24">
        <v>0</v>
      </c>
    </row>
    <row r="376989" spans="3:3" x14ac:dyDescent="0.15">
      <c r="C376989" s="24">
        <v>0.3</v>
      </c>
    </row>
    <row r="376990" spans="3:3" x14ac:dyDescent="0.15">
      <c r="C376990" s="24">
        <v>0</v>
      </c>
    </row>
    <row r="376991" spans="3:3" x14ac:dyDescent="0.15">
      <c r="C376991" s="24">
        <v>0</v>
      </c>
    </row>
    <row r="376992" spans="3:3" x14ac:dyDescent="0.15">
      <c r="C376992" s="24">
        <v>0</v>
      </c>
    </row>
    <row r="376993" spans="3:3" x14ac:dyDescent="0.15">
      <c r="C376993" s="24">
        <v>0.3</v>
      </c>
    </row>
    <row r="376994" spans="3:3" x14ac:dyDescent="0.15">
      <c r="C376994" s="24">
        <v>0</v>
      </c>
    </row>
    <row r="376995" spans="3:3" x14ac:dyDescent="0.15">
      <c r="C376995" s="24">
        <v>0</v>
      </c>
    </row>
    <row r="376996" spans="3:3" x14ac:dyDescent="0.15">
      <c r="C376996" s="24">
        <v>1</v>
      </c>
    </row>
    <row r="376997" spans="3:3" x14ac:dyDescent="0.15">
      <c r="C376997" s="24">
        <v>1</v>
      </c>
    </row>
    <row r="376998" spans="3:3" x14ac:dyDescent="0.15">
      <c r="C376998" s="24">
        <v>0</v>
      </c>
    </row>
    <row r="376999" spans="3:3" x14ac:dyDescent="0.15">
      <c r="C376999" s="24">
        <v>0</v>
      </c>
    </row>
    <row r="377000" spans="3:3" x14ac:dyDescent="0.15">
      <c r="C377000" s="24">
        <v>0.5</v>
      </c>
    </row>
    <row r="377001" spans="3:3" x14ac:dyDescent="0.15">
      <c r="C377001" s="24">
        <v>0</v>
      </c>
    </row>
    <row r="377002" spans="3:3" x14ac:dyDescent="0.15">
      <c r="C377002" s="25">
        <v>0</v>
      </c>
    </row>
    <row r="377003" spans="3:3" x14ac:dyDescent="0.15">
      <c r="C377003" s="25">
        <v>0</v>
      </c>
    </row>
    <row r="377004" spans="3:3" x14ac:dyDescent="0.15">
      <c r="C377004" s="25">
        <v>0</v>
      </c>
    </row>
    <row r="377005" spans="3:3" x14ac:dyDescent="0.15">
      <c r="C377005" s="25">
        <v>0</v>
      </c>
    </row>
    <row r="377006" spans="3:3" x14ac:dyDescent="0.15">
      <c r="C377006" s="25">
        <v>0</v>
      </c>
    </row>
    <row r="377007" spans="3:3" x14ac:dyDescent="0.15">
      <c r="C377007" s="25">
        <v>0</v>
      </c>
    </row>
    <row r="377008" spans="3:3" x14ac:dyDescent="0.15">
      <c r="C377008" s="25">
        <v>0</v>
      </c>
    </row>
    <row r="377009" spans="3:3" x14ac:dyDescent="0.15">
      <c r="C377009" s="25">
        <v>0</v>
      </c>
    </row>
    <row r="377010" spans="3:3" x14ac:dyDescent="0.15">
      <c r="C377010" s="25">
        <v>0</v>
      </c>
    </row>
    <row r="377011" spans="3:3" x14ac:dyDescent="0.15">
      <c r="C377011" s="25">
        <v>0</v>
      </c>
    </row>
    <row r="377012" spans="3:3" x14ac:dyDescent="0.15">
      <c r="C377012" s="24">
        <v>0</v>
      </c>
    </row>
    <row r="377013" spans="3:3" x14ac:dyDescent="0.15">
      <c r="C377013" s="24">
        <v>0</v>
      </c>
    </row>
    <row r="377014" spans="3:3" x14ac:dyDescent="0.15">
      <c r="C377014" s="24">
        <v>0</v>
      </c>
    </row>
    <row r="377015" spans="3:3" x14ac:dyDescent="0.15">
      <c r="C377015" s="24">
        <v>0</v>
      </c>
    </row>
    <row r="377016" spans="3:3" x14ac:dyDescent="0.15">
      <c r="C377016" s="24">
        <v>0</v>
      </c>
    </row>
    <row r="377017" spans="3:3" x14ac:dyDescent="0.15">
      <c r="C377017" s="24">
        <v>0</v>
      </c>
    </row>
    <row r="377018" spans="3:3" x14ac:dyDescent="0.15">
      <c r="C377018" s="24">
        <v>0</v>
      </c>
    </row>
    <row r="377019" spans="3:3" x14ac:dyDescent="0.15">
      <c r="C377019" s="24">
        <v>0</v>
      </c>
    </row>
    <row r="377020" spans="3:3" x14ac:dyDescent="0.15">
      <c r="C377020" s="24">
        <v>0</v>
      </c>
    </row>
    <row r="377021" spans="3:3" x14ac:dyDescent="0.15">
      <c r="C377021" s="24">
        <v>0</v>
      </c>
    </row>
    <row r="377022" spans="3:3" x14ac:dyDescent="0.15">
      <c r="C377022" s="24">
        <v>0</v>
      </c>
    </row>
    <row r="377023" spans="3:3" x14ac:dyDescent="0.15">
      <c r="C377023" s="24">
        <v>0</v>
      </c>
    </row>
    <row r="377024" spans="3:3" x14ac:dyDescent="0.15">
      <c r="C377024" s="24">
        <v>0</v>
      </c>
    </row>
    <row r="377025" spans="3:3" x14ac:dyDescent="0.15">
      <c r="C377025" s="24">
        <v>0</v>
      </c>
    </row>
    <row r="377026" spans="3:3" x14ac:dyDescent="0.15">
      <c r="C377026" s="24">
        <v>0</v>
      </c>
    </row>
    <row r="377027" spans="3:3" x14ac:dyDescent="0.15">
      <c r="C377027" s="24">
        <v>0</v>
      </c>
    </row>
    <row r="377028" spans="3:3" x14ac:dyDescent="0.15">
      <c r="C377028" s="24">
        <v>0</v>
      </c>
    </row>
    <row r="377029" spans="3:3" x14ac:dyDescent="0.15">
      <c r="C377029" s="24">
        <v>0</v>
      </c>
    </row>
    <row r="377030" spans="3:3" x14ac:dyDescent="0.15">
      <c r="C377030" s="24">
        <v>0</v>
      </c>
    </row>
    <row r="377031" spans="3:3" x14ac:dyDescent="0.15">
      <c r="C377031" s="24">
        <v>0</v>
      </c>
    </row>
    <row r="377032" spans="3:3" x14ac:dyDescent="0.15">
      <c r="C377032" s="24">
        <v>0</v>
      </c>
    </row>
    <row r="377033" spans="3:3" x14ac:dyDescent="0.15">
      <c r="C377033" s="24">
        <v>0</v>
      </c>
    </row>
    <row r="377034" spans="3:3" x14ac:dyDescent="0.15">
      <c r="C377034" s="24">
        <v>0</v>
      </c>
    </row>
    <row r="377035" spans="3:3" x14ac:dyDescent="0.15">
      <c r="C377035" s="24">
        <v>0</v>
      </c>
    </row>
    <row r="377036" spans="3:3" x14ac:dyDescent="0.15">
      <c r="C377036" s="24">
        <v>0</v>
      </c>
    </row>
    <row r="377037" spans="3:3" x14ac:dyDescent="0.15">
      <c r="C377037" s="24">
        <v>0</v>
      </c>
    </row>
    <row r="377038" spans="3:3" x14ac:dyDescent="0.15">
      <c r="C377038" s="36">
        <f t="shared" ref="C377038:C377044" si="151">IF(C377031&lt;&gt;0,C377031,C377024)</f>
        <v>0</v>
      </c>
    </row>
    <row r="377039" spans="3:3" x14ac:dyDescent="0.15">
      <c r="C377039" s="36">
        <f t="shared" si="151"/>
        <v>0</v>
      </c>
    </row>
    <row r="377040" spans="3:3" x14ac:dyDescent="0.15">
      <c r="C377040" s="36">
        <f t="shared" si="151"/>
        <v>0</v>
      </c>
    </row>
    <row r="377041" spans="3:3" x14ac:dyDescent="0.15">
      <c r="C377041" s="36">
        <f t="shared" si="151"/>
        <v>0</v>
      </c>
    </row>
    <row r="377042" spans="3:3" x14ac:dyDescent="0.15">
      <c r="C377042" s="36">
        <f t="shared" si="151"/>
        <v>0</v>
      </c>
    </row>
    <row r="377043" spans="3:3" x14ac:dyDescent="0.15">
      <c r="C377043" s="36">
        <f t="shared" si="151"/>
        <v>0</v>
      </c>
    </row>
    <row r="377044" spans="3:3" x14ac:dyDescent="0.15">
      <c r="C377044" s="36">
        <f t="shared" si="151"/>
        <v>0</v>
      </c>
    </row>
    <row r="377045" spans="3:3" x14ac:dyDescent="0.15">
      <c r="C377045" s="36">
        <f t="shared" ref="C377045:C377051" si="152">IFERROR(IF(C377024&lt;&gt;0,C377038/C377024,1)*C377012,0)</f>
        <v>0</v>
      </c>
    </row>
    <row r="377046" spans="3:3" x14ac:dyDescent="0.15">
      <c r="C377046" s="36">
        <f t="shared" si="152"/>
        <v>0</v>
      </c>
    </row>
    <row r="377047" spans="3:3" x14ac:dyDescent="0.15">
      <c r="C377047" s="36">
        <f t="shared" si="152"/>
        <v>0</v>
      </c>
    </row>
    <row r="377048" spans="3:3" x14ac:dyDescent="0.15">
      <c r="C377048" s="36">
        <f t="shared" si="152"/>
        <v>0</v>
      </c>
    </row>
    <row r="377049" spans="3:3" x14ac:dyDescent="0.15">
      <c r="C377049" s="36">
        <f t="shared" si="152"/>
        <v>0</v>
      </c>
    </row>
    <row r="377050" spans="3:3" x14ac:dyDescent="0.15">
      <c r="C377050" s="36">
        <f t="shared" si="152"/>
        <v>0</v>
      </c>
    </row>
    <row r="377051" spans="3:3" x14ac:dyDescent="0.15">
      <c r="C377051" s="36">
        <f t="shared" si="152"/>
        <v>0</v>
      </c>
    </row>
    <row r="377052" spans="3:3" x14ac:dyDescent="0.15">
      <c r="C377052" s="37">
        <f>C377019</f>
        <v>0</v>
      </c>
    </row>
    <row r="377053" spans="3:3" x14ac:dyDescent="0.15">
      <c r="C377053" s="37">
        <f>C377020</f>
        <v>0</v>
      </c>
    </row>
    <row r="377054" spans="3:3" x14ac:dyDescent="0.15">
      <c r="C377054" s="37">
        <f>C377021</f>
        <v>0</v>
      </c>
    </row>
    <row r="377055" spans="3:3" x14ac:dyDescent="0.15">
      <c r="C377055" s="37">
        <f>C377022</f>
        <v>0</v>
      </c>
    </row>
    <row r="377056" spans="3:3" x14ac:dyDescent="0.15">
      <c r="C377056" s="37">
        <f>C377023</f>
        <v>0</v>
      </c>
    </row>
    <row r="377057" spans="3:3" x14ac:dyDescent="0.15">
      <c r="C377057" s="28">
        <v>0</v>
      </c>
    </row>
    <row r="377058" spans="3:3" x14ac:dyDescent="0.15">
      <c r="C377058" s="28">
        <v>0</v>
      </c>
    </row>
    <row r="377059" spans="3:3" x14ac:dyDescent="0.15">
      <c r="C377059" s="28">
        <v>0</v>
      </c>
    </row>
    <row r="377060" spans="3:3" x14ac:dyDescent="0.15">
      <c r="C377060" s="28">
        <v>0</v>
      </c>
    </row>
    <row r="377061" spans="3:3" x14ac:dyDescent="0.15">
      <c r="C377061" s="28">
        <v>0</v>
      </c>
    </row>
    <row r="377062" spans="3:3" x14ac:dyDescent="0.15">
      <c r="C377062" s="28">
        <v>0</v>
      </c>
    </row>
    <row r="377063" spans="3:3" x14ac:dyDescent="0.15">
      <c r="C377063" s="28">
        <v>0</v>
      </c>
    </row>
    <row r="377064" spans="3:3" x14ac:dyDescent="0.15">
      <c r="C377064" s="28">
        <v>0</v>
      </c>
    </row>
    <row r="377065" spans="3:3" x14ac:dyDescent="0.15">
      <c r="C377065" s="28">
        <v>0</v>
      </c>
    </row>
    <row r="377066" spans="3:3" x14ac:dyDescent="0.15">
      <c r="C377066" s="28">
        <v>0</v>
      </c>
    </row>
    <row r="377067" spans="3:3" x14ac:dyDescent="0.15">
      <c r="C377067" s="38">
        <v>1</v>
      </c>
    </row>
    <row r="377068" spans="3:3" x14ac:dyDescent="0.15">
      <c r="C377068" s="38">
        <v>1</v>
      </c>
    </row>
    <row r="377069" spans="3:3" x14ac:dyDescent="0.15">
      <c r="C377069" s="38">
        <v>1</v>
      </c>
    </row>
    <row r="377070" spans="3:3" x14ac:dyDescent="0.15">
      <c r="C377070" s="38">
        <v>1</v>
      </c>
    </row>
    <row r="377071" spans="3:3" x14ac:dyDescent="0.15">
      <c r="C377071" s="38">
        <v>1</v>
      </c>
    </row>
    <row r="377072" spans="3:3" x14ac:dyDescent="0.15">
      <c r="C377072" s="38">
        <v>1</v>
      </c>
    </row>
    <row r="377073" spans="3:3" x14ac:dyDescent="0.15">
      <c r="C377073" s="38">
        <v>1</v>
      </c>
    </row>
    <row r="377074" spans="3:3" x14ac:dyDescent="0.15">
      <c r="C377074" s="38">
        <v>1</v>
      </c>
    </row>
    <row r="377075" spans="3:3" x14ac:dyDescent="0.15">
      <c r="C377075" s="38">
        <v>1</v>
      </c>
    </row>
    <row r="377076" spans="3:3" x14ac:dyDescent="0.15">
      <c r="C377076" s="38">
        <v>1</v>
      </c>
    </row>
    <row r="377077" spans="3:3" x14ac:dyDescent="0.15">
      <c r="C377077" s="25" t="s">
        <v>104</v>
      </c>
    </row>
    <row r="377078" spans="3:3" x14ac:dyDescent="0.15">
      <c r="C377078" s="25" t="s">
        <v>294</v>
      </c>
    </row>
    <row r="377079" spans="3:3" x14ac:dyDescent="0.15">
      <c r="C377079" s="24">
        <v>216</v>
      </c>
    </row>
    <row r="377080" spans="3:3" x14ac:dyDescent="0.15">
      <c r="C377080" s="24">
        <v>12</v>
      </c>
    </row>
    <row r="377081" spans="3:3" x14ac:dyDescent="0.15">
      <c r="C377081" s="24">
        <v>4.5999999999999996</v>
      </c>
    </row>
    <row r="377082" spans="3:3" x14ac:dyDescent="0.15">
      <c r="C377082" s="24">
        <v>368</v>
      </c>
    </row>
    <row r="377083" spans="3:3" x14ac:dyDescent="0.15">
      <c r="C377083" s="24">
        <v>260</v>
      </c>
    </row>
    <row r="377084" spans="3:3" x14ac:dyDescent="0.15">
      <c r="C377084" s="24">
        <v>394</v>
      </c>
    </row>
    <row r="377085" spans="3:3" x14ac:dyDescent="0.15">
      <c r="C377085" s="24">
        <v>222</v>
      </c>
    </row>
    <row r="377086" spans="3:3" x14ac:dyDescent="0.15">
      <c r="C377086" s="24">
        <v>123</v>
      </c>
    </row>
    <row r="377087" spans="3:3" x14ac:dyDescent="0.15">
      <c r="C377087" s="25" t="s">
        <v>153</v>
      </c>
    </row>
    <row r="377088" spans="3:3" x14ac:dyDescent="0.15">
      <c r="C377088" s="24">
        <v>20</v>
      </c>
    </row>
    <row r="377089" spans="3:3" x14ac:dyDescent="0.15">
      <c r="C377089" s="24">
        <v>0.9</v>
      </c>
    </row>
    <row r="377090" spans="3:3" x14ac:dyDescent="0.15">
      <c r="C377090" s="24">
        <v>0.8</v>
      </c>
    </row>
    <row r="377091" spans="3:3" x14ac:dyDescent="0.15">
      <c r="C377091" s="24">
        <v>0.4</v>
      </c>
    </row>
    <row r="377092" spans="3:3" x14ac:dyDescent="0.15">
      <c r="C377092" s="24">
        <v>2.5</v>
      </c>
    </row>
    <row r="377093" spans="3:3" x14ac:dyDescent="0.15">
      <c r="C377093" s="24">
        <v>3</v>
      </c>
    </row>
    <row r="377094" spans="3:3" x14ac:dyDescent="0.15">
      <c r="C377094" s="24">
        <v>10</v>
      </c>
    </row>
    <row r="377095" spans="3:3" x14ac:dyDescent="0.15">
      <c r="C377095" s="31">
        <v>0.8</v>
      </c>
    </row>
    <row r="377096" spans="3:3" x14ac:dyDescent="0.15">
      <c r="C377096" s="31">
        <v>0.6</v>
      </c>
    </row>
    <row r="377097" spans="3:3" x14ac:dyDescent="0.15">
      <c r="C377097" s="31">
        <v>0.3</v>
      </c>
    </row>
    <row r="377098" spans="3:3" x14ac:dyDescent="0.15">
      <c r="C377098" s="31">
        <v>0.9</v>
      </c>
    </row>
    <row r="377099" spans="3:3" x14ac:dyDescent="0.15">
      <c r="C377099" s="24">
        <v>45</v>
      </c>
    </row>
    <row r="377100" spans="3:3" x14ac:dyDescent="0.15">
      <c r="C377100" s="39">
        <f t="shared" ref="C377100:C377106" si="153">IFERROR(IF(ISNUMBER(C376988),C376988,0)+IF(ISNUMBER(C376969),1/C376969-IF(AND(C377057="ReplaceInsulation",NOT(ISERROR(C377045))),C376981/0.04,0),0),0)</f>
        <v>1.6666666666666667</v>
      </c>
    </row>
    <row r="377101" spans="3:3" x14ac:dyDescent="0.15">
      <c r="C377101" s="39">
        <f t="shared" si="153"/>
        <v>1.9666666666666668</v>
      </c>
    </row>
    <row r="377102" spans="3:3" x14ac:dyDescent="0.15">
      <c r="C377102" s="39">
        <f t="shared" si="153"/>
        <v>0.83333333333333337</v>
      </c>
    </row>
    <row r="377103" spans="3:3" x14ac:dyDescent="0.15">
      <c r="C377103" s="39">
        <f t="shared" si="153"/>
        <v>0.83333333333333337</v>
      </c>
    </row>
    <row r="377104" spans="3:3" x14ac:dyDescent="0.15">
      <c r="C377104" s="39">
        <f t="shared" si="153"/>
        <v>0.83333333333333337</v>
      </c>
    </row>
    <row r="377105" spans="3:3" x14ac:dyDescent="0.15">
      <c r="C377105" s="39">
        <f t="shared" si="153"/>
        <v>0.92500000000000004</v>
      </c>
    </row>
    <row r="377106" spans="3:3" x14ac:dyDescent="0.15">
      <c r="C377106" s="39">
        <f t="shared" si="153"/>
        <v>0.625</v>
      </c>
    </row>
    <row r="377107" spans="3:3" x14ac:dyDescent="0.15">
      <c r="C377107" s="40">
        <f>IFERROR(IF(ISNUMBER(C376976),1/C376976,0),0)</f>
        <v>0.35714285714285715</v>
      </c>
    </row>
    <row r="377108" spans="3:3" x14ac:dyDescent="0.15">
      <c r="C377108" s="40">
        <f>IFERROR(IF(ISNUMBER(C376977),1/C376977,0),0)</f>
        <v>0.35714285714285715</v>
      </c>
    </row>
    <row r="377109" spans="3:3" x14ac:dyDescent="0.15">
      <c r="C377109" s="40">
        <f>IFERROR(IF(ISNUMBER(C376978),1/C376978,0),0)</f>
        <v>0.33333333333333331</v>
      </c>
    </row>
    <row r="377110" spans="3:3" x14ac:dyDescent="0.15">
      <c r="C377110" s="39">
        <f t="shared" ref="C377110:C377116" si="154">IFERROR(1/(IF(C377057="Replace",IF(ISNUMBER(C376988),C376988,0),C377100)+IF(ISNUMBER(C377045),C377045,0)),0)</f>
        <v>0.6</v>
      </c>
    </row>
    <row r="377111" spans="3:3" x14ac:dyDescent="0.15">
      <c r="C377111" s="39">
        <f t="shared" si="154"/>
        <v>0.50847457627118642</v>
      </c>
    </row>
    <row r="377112" spans="3:3" x14ac:dyDescent="0.15">
      <c r="C377112" s="39">
        <f t="shared" si="154"/>
        <v>1.2</v>
      </c>
    </row>
    <row r="377113" spans="3:3" x14ac:dyDescent="0.15">
      <c r="C377113" s="39">
        <f t="shared" si="154"/>
        <v>1.2</v>
      </c>
    </row>
    <row r="377114" spans="3:3" x14ac:dyDescent="0.15">
      <c r="C377114" s="39">
        <f t="shared" si="154"/>
        <v>1.2</v>
      </c>
    </row>
    <row r="377115" spans="3:3" x14ac:dyDescent="0.15">
      <c r="C377115" s="39">
        <f t="shared" si="154"/>
        <v>1.0810810810810809</v>
      </c>
    </row>
    <row r="377116" spans="3:3" x14ac:dyDescent="0.15">
      <c r="C377116" s="39">
        <f t="shared" si="154"/>
        <v>1.6</v>
      </c>
    </row>
    <row r="377117" spans="3:3" x14ac:dyDescent="0.15">
      <c r="C377117" s="41">
        <f>IFERROR(1/(IF(C377064="Replace",0,C377107)+IF(ISNUMBER(C377052),C377052,0)),0)</f>
        <v>2.8</v>
      </c>
    </row>
    <row r="377118" spans="3:3" x14ac:dyDescent="0.15">
      <c r="C377118" s="41">
        <f>IFERROR(1/(IF(C377065="Replace",0,C377108)+IF(ISNUMBER(C377053),C377053,0)),0)</f>
        <v>2.8</v>
      </c>
    </row>
    <row r="377119" spans="3:3" x14ac:dyDescent="0.15">
      <c r="C377119" s="41">
        <f>IFERROR(1/(IF(C377066="Replace",0,C377109)+IF(ISNUMBER(C377054),C377054,0)),0)</f>
        <v>3</v>
      </c>
    </row>
    <row r="377120" spans="3:3" x14ac:dyDescent="0.15">
      <c r="C377120" s="42">
        <f t="shared" ref="C377120:C377126" si="155">IF(C376969&gt;0,(1-C377067)*1/(1/C376969+C376988),0)+C377067*C377110</f>
        <v>0.6</v>
      </c>
    </row>
    <row r="377121" spans="3:3" x14ac:dyDescent="0.15">
      <c r="C377121" s="42">
        <f t="shared" si="155"/>
        <v>0.50847457627118642</v>
      </c>
    </row>
    <row r="377122" spans="3:3" x14ac:dyDescent="0.15">
      <c r="C377122" s="42">
        <f t="shared" si="155"/>
        <v>1.2</v>
      </c>
    </row>
    <row r="377123" spans="3:3" x14ac:dyDescent="0.15">
      <c r="C377123" s="42">
        <f t="shared" si="155"/>
        <v>1.2</v>
      </c>
    </row>
    <row r="377124" spans="3:3" x14ac:dyDescent="0.15">
      <c r="C377124" s="42">
        <f t="shared" si="155"/>
        <v>1.2</v>
      </c>
    </row>
    <row r="377125" spans="3:3" x14ac:dyDescent="0.15">
      <c r="C377125" s="42">
        <f t="shared" si="155"/>
        <v>1.0810810810810809</v>
      </c>
    </row>
    <row r="377126" spans="3:3" x14ac:dyDescent="0.15">
      <c r="C377126" s="42">
        <f t="shared" si="155"/>
        <v>1.6</v>
      </c>
    </row>
    <row r="377127" spans="3:3" x14ac:dyDescent="0.15">
      <c r="C377127" s="43">
        <f>(1-C377074)*C376976+C377074*C377117</f>
        <v>2.8</v>
      </c>
    </row>
    <row r="377128" spans="3:3" x14ac:dyDescent="0.15">
      <c r="C377128" s="43">
        <f>(1-C377075)*C376977+C377075*C377118</f>
        <v>2.8</v>
      </c>
    </row>
    <row r="377129" spans="3:3" x14ac:dyDescent="0.15">
      <c r="C377129" s="43">
        <f>(1-C377076)*C376978+C377076*C377119</f>
        <v>3</v>
      </c>
    </row>
    <row r="377130" spans="3:3" x14ac:dyDescent="0.15">
      <c r="C377130" s="39">
        <f>IFERROR((IF(C377045&gt;0,C377067*C376931,0)+IF(C377046&gt;0,C377068*C376932,0)+IF(C377047&gt;0,C377069*C376933,0)+IF(C377048&gt;0,C377070*C376934,0)+IF(C377049&gt;0,C377071*C376935,0)+IF(C377050&gt;0,C377072*C376936,0)+IF(C377051&gt;0,C377073*C376937,0)+IF(C377052&gt;0,C377074*C376938,0)+IF(C377053&gt;0,C377075*C376939,0)+IF(C377054&gt;0,C377076*C376940,0))/SUM(C376931:C376940),0)</f>
        <v>0</v>
      </c>
    </row>
    <row r="377131" spans="3:3" x14ac:dyDescent="0.15">
      <c r="C377131" s="30" t="str">
        <f>IF(OR(C376947="",C376946=C376947),C376946,IF(C376841="Variation",C376947,IF(C377130=0,C376946,IF(C377130=1,C376947,C376946&amp;"("&amp;TEXT(1-C377130,"##0%")&amp;")."&amp;C376947&amp;"("&amp;TEXT(C377130,"##0%")&amp;")"))))</f>
        <v>Medium</v>
      </c>
    </row>
    <row r="377132" spans="3:3" x14ac:dyDescent="0.15">
      <c r="C377132" s="39">
        <f>IFERROR(IF(C376947&lt;&gt;"",IF(C376841="Variation",C376967,(1-C377130)*C376966+C377130*C376967),C376966),0)</f>
        <v>0.1</v>
      </c>
    </row>
    <row r="377133" spans="3:3" x14ac:dyDescent="0.15">
      <c r="C377133" s="39">
        <f t="shared" ref="C377133:C377139" si="156">IF(ISERROR(C377120*C376931*C376995),0,C377120*C376931*C376995)</f>
        <v>0</v>
      </c>
    </row>
    <row r="377134" spans="3:3" x14ac:dyDescent="0.15">
      <c r="C377134" s="39">
        <f t="shared" si="156"/>
        <v>23.491525423728813</v>
      </c>
    </row>
    <row r="377135" spans="3:3" x14ac:dyDescent="0.15">
      <c r="C377135" s="39">
        <f t="shared" si="156"/>
        <v>48.503999999999998</v>
      </c>
    </row>
    <row r="377136" spans="3:3" x14ac:dyDescent="0.15">
      <c r="C377136" s="39">
        <f t="shared" si="156"/>
        <v>0</v>
      </c>
    </row>
    <row r="377137" spans="3:3" x14ac:dyDescent="0.15">
      <c r="C377137" s="39">
        <f t="shared" si="156"/>
        <v>0</v>
      </c>
    </row>
    <row r="377138" spans="3:3" x14ac:dyDescent="0.15">
      <c r="C377138" s="39">
        <f t="shared" si="156"/>
        <v>24.972972972972972</v>
      </c>
    </row>
    <row r="377139" spans="3:3" x14ac:dyDescent="0.15">
      <c r="C377139" s="39">
        <f t="shared" si="156"/>
        <v>0</v>
      </c>
    </row>
    <row r="377140" spans="3:3" x14ac:dyDescent="0.15">
      <c r="C377140" s="40">
        <f>IF(ISERROR(C377127*C376938*1),0,C377127*C376938*1)</f>
        <v>37.855999999999995</v>
      </c>
    </row>
    <row r="377141" spans="3:3" x14ac:dyDescent="0.15">
      <c r="C377141" s="40">
        <f>IF(ISERROR(C377128*C376939*1),0,C377128*C376939*1)</f>
        <v>0</v>
      </c>
    </row>
    <row r="377142" spans="3:3" x14ac:dyDescent="0.15">
      <c r="C377142" s="40">
        <f>IF(ISERROR(C377129*C376940*1),0,C377129*C376940*1)</f>
        <v>6</v>
      </c>
    </row>
    <row r="377143" spans="3:3" x14ac:dyDescent="0.15">
      <c r="C377143" s="39">
        <f>SUM(C376931:C376940)*C377132</f>
        <v>14.834000000000001</v>
      </c>
    </row>
    <row r="377144" spans="3:3" x14ac:dyDescent="0.15">
      <c r="C377144" s="39">
        <f>IFERROR(SUM(C377133:C377143)/C376860,0)</f>
        <v>1.3262204856155895</v>
      </c>
    </row>
    <row r="377145" spans="3:3" x14ac:dyDescent="0.15">
      <c r="C377145" s="39">
        <f>0.34*(C377091+C376968)*C377092</f>
        <v>0.51000000000000012</v>
      </c>
    </row>
    <row r="377146" spans="3:3" x14ac:dyDescent="0.15">
      <c r="C377146" s="44">
        <f>(C377088-C377081)*C377079</f>
        <v>3326.4</v>
      </c>
    </row>
    <row r="377147" spans="3:3" x14ac:dyDescent="0.15">
      <c r="C377147" s="39">
        <f>IF(C377144&lt;=1,C377089+(1-C377144)/0.5*(1-C377089),IF(C377144&gt;=4,C377090,C377089+(C377144-1)*(C377090-C377089)/(4-1)))</f>
        <v>0.88912598381281371</v>
      </c>
    </row>
    <row r="377148" spans="3:3" x14ac:dyDescent="0.15">
      <c r="C377148" s="44">
        <f>C377144*0.024*C377146*C377147</f>
        <v>94.13795245360761</v>
      </c>
    </row>
    <row r="377149" spans="3:3" x14ac:dyDescent="0.15">
      <c r="C377149" s="44">
        <f>C377145*0.024*C377146*C377147</f>
        <v>36.200885352072518</v>
      </c>
    </row>
    <row r="377150" spans="3:3" x14ac:dyDescent="0.15">
      <c r="C377150" s="44">
        <f>C377148+C377149</f>
        <v>130.33883780568013</v>
      </c>
    </row>
    <row r="377151" spans="3:3" x14ac:dyDescent="0.15">
      <c r="C377151" s="39">
        <f>IFERROR((IF(LEN(C377009)&gt;1,IF(ISERROR(C377055),0,C377055),IF(ISERROR(C376979),0,C376979))*C376938+IF(LEN(C377010)&gt;1,IF(ISERROR(C377056),0,C377056),IF(ISERROR(C376980),0,C376980))*C376939)/(C376938+C376939),0)</f>
        <v>0.75000000000000011</v>
      </c>
    </row>
    <row r="377152" spans="3:3" x14ac:dyDescent="0.15">
      <c r="C377152" s="45">
        <f>C376941*C377082*C377095*(1-C377097)*C377098*C377151</f>
        <v>0</v>
      </c>
    </row>
    <row r="377153" spans="3:3" x14ac:dyDescent="0.15">
      <c r="C377153" s="44">
        <f>C376942*C377083*C$377096*(1-C$377097)*C$377098*C$377151</f>
        <v>0</v>
      </c>
    </row>
    <row r="377154" spans="3:3" x14ac:dyDescent="0.15">
      <c r="C377154" s="44">
        <f>C376943*C377084*C$377096*(1-C$377097)*C$377098*C$377151</f>
        <v>908.11287000000016</v>
      </c>
    </row>
    <row r="377155" spans="3:3" x14ac:dyDescent="0.15">
      <c r="C377155" s="44">
        <f>C376944*C377085*C$377096*(1-C$377097)*C$377098*C$377151</f>
        <v>0</v>
      </c>
    </row>
    <row r="377156" spans="3:3" x14ac:dyDescent="0.15">
      <c r="C377156" s="44">
        <f>C376945*C377086*C$377096*(1-C$377097)*C$377098*C$377151</f>
        <v>187.95199499999998</v>
      </c>
    </row>
    <row r="377157" spans="3:3" x14ac:dyDescent="0.15">
      <c r="C377157" s="44">
        <f>IFERROR(SUM(C377152:C377156)/C376860,0)</f>
        <v>9.3385436227315317</v>
      </c>
    </row>
    <row r="377158" spans="3:3" x14ac:dyDescent="0.15">
      <c r="C377158" s="44">
        <f>C377093*0.024*C377079</f>
        <v>15.552000000000001</v>
      </c>
    </row>
    <row r="377159" spans="3:3" x14ac:dyDescent="0.15">
      <c r="C377159" s="44">
        <f>C377099/(C377144+C377145)</f>
        <v>24.506860887631277</v>
      </c>
    </row>
    <row r="377160" spans="3:3" x14ac:dyDescent="0.15">
      <c r="C377160" s="39">
        <f>0.8+C377159/30</f>
        <v>1.6168953629210425</v>
      </c>
    </row>
    <row r="377161" spans="3:3" x14ac:dyDescent="0.15">
      <c r="C377161" s="42">
        <f>IFERROR((C377157+C377158)/C377150,0)</f>
        <v>0.19096797272230098</v>
      </c>
    </row>
    <row r="377162" spans="3:3" x14ac:dyDescent="0.15">
      <c r="C377162" s="39">
        <f>(1-C377161^C377160)/(1-C377161^(C377160+1))</f>
        <v>0.94362386271828624</v>
      </c>
    </row>
    <row r="377163" spans="3:3" x14ac:dyDescent="0.15">
      <c r="C377163" s="46">
        <f>C377150-C377162*(C377157+C377158)</f>
        <v>106.8515268872402</v>
      </c>
    </row>
    <row r="377165" spans="3:3" x14ac:dyDescent="0.15">
      <c r="C377165" s="48">
        <v>106.8515268872402</v>
      </c>
    </row>
    <row r="393217" spans="3:3" x14ac:dyDescent="0.15">
      <c r="C393217" s="24" t="s">
        <v>370</v>
      </c>
    </row>
    <row r="393218" spans="3:3" x14ac:dyDescent="0.15">
      <c r="C393218" s="25">
        <v>0</v>
      </c>
    </row>
    <row r="393219" spans="3:3" x14ac:dyDescent="0.15">
      <c r="C393219" s="25">
        <v>0</v>
      </c>
    </row>
    <row r="393220" spans="3:3" x14ac:dyDescent="0.15">
      <c r="C393220" s="26">
        <v>40428</v>
      </c>
    </row>
    <row r="393221" spans="3:3" x14ac:dyDescent="0.15">
      <c r="C393221" s="26">
        <v>0</v>
      </c>
    </row>
    <row r="393222" spans="3:3" x14ac:dyDescent="0.15">
      <c r="C393222" s="25" t="s">
        <v>152</v>
      </c>
    </row>
    <row r="393223" spans="3:3" x14ac:dyDescent="0.15">
      <c r="C393223" s="25" t="s">
        <v>15</v>
      </c>
    </row>
    <row r="393224" spans="3:3" x14ac:dyDescent="0.15">
      <c r="C393224" s="25">
        <v>1</v>
      </c>
    </row>
    <row r="393225" spans="3:3" x14ac:dyDescent="0.15">
      <c r="C393225" s="25" t="s">
        <v>208</v>
      </c>
    </row>
    <row r="393226" spans="3:3" x14ac:dyDescent="0.15">
      <c r="C393226" s="25" t="s">
        <v>371</v>
      </c>
    </row>
    <row r="393227" spans="3:3" x14ac:dyDescent="0.15">
      <c r="C393227" s="25">
        <v>0</v>
      </c>
    </row>
    <row r="393228" spans="3:3" x14ac:dyDescent="0.15">
      <c r="C393228" s="25">
        <v>0</v>
      </c>
    </row>
    <row r="393229" spans="3:3" x14ac:dyDescent="0.15">
      <c r="C393229" s="25" t="s">
        <v>372</v>
      </c>
    </row>
    <row r="393230" spans="3:3" x14ac:dyDescent="0.15">
      <c r="C393230" s="25" t="s">
        <v>360</v>
      </c>
    </row>
    <row r="393231" spans="3:3" x14ac:dyDescent="0.15">
      <c r="C393231" s="25" t="s">
        <v>373</v>
      </c>
    </row>
    <row r="393232" spans="3:3" x14ac:dyDescent="0.15">
      <c r="C393232" s="25" t="s">
        <v>105</v>
      </c>
    </row>
    <row r="393233" spans="3:3" x14ac:dyDescent="0.15">
      <c r="C393233" s="25">
        <v>1958</v>
      </c>
    </row>
    <row r="393234" spans="3:3" x14ac:dyDescent="0.15">
      <c r="C393234" s="25">
        <v>1968</v>
      </c>
    </row>
    <row r="393235" spans="3:3" x14ac:dyDescent="0.15">
      <c r="C393235" s="25" t="s">
        <v>289</v>
      </c>
    </row>
    <row r="393236" spans="3:3" x14ac:dyDescent="0.15">
      <c r="C393236" s="24">
        <v>374.2</v>
      </c>
    </row>
    <row r="393237" spans="3:3" x14ac:dyDescent="0.15">
      <c r="C393237" s="24">
        <v>119.744</v>
      </c>
    </row>
    <row r="393238" spans="3:3" x14ac:dyDescent="0.15">
      <c r="C393238" s="24">
        <v>0</v>
      </c>
    </row>
    <row r="393239" spans="3:3" x14ac:dyDescent="0.15">
      <c r="C393239" s="24">
        <v>0</v>
      </c>
    </row>
    <row r="393240" spans="3:3" x14ac:dyDescent="0.15">
      <c r="C393240" s="24">
        <v>0</v>
      </c>
    </row>
    <row r="393241" spans="3:3" x14ac:dyDescent="0.15">
      <c r="C393241" s="24">
        <v>106.7</v>
      </c>
    </row>
    <row r="393242" spans="3:3" x14ac:dyDescent="0.15">
      <c r="C393242" s="27">
        <f>IF(C393239&gt;0,C393239,IF(C393238&gt;0,0.85*C393238,IF(C393241&gt;0,1.1*C393241,IF(C393240&gt;0,1.4*C393240,0.85/3*C393236))))</f>
        <v>117.37000000000002</v>
      </c>
    </row>
    <row r="393243" spans="3:3" x14ac:dyDescent="0.15">
      <c r="C393243" s="24">
        <v>0</v>
      </c>
    </row>
    <row r="393244" spans="3:3" x14ac:dyDescent="0.15">
      <c r="C393244" s="27">
        <f>IF(C393243&gt;0,C393243,C393242)</f>
        <v>117.37000000000002</v>
      </c>
    </row>
    <row r="393245" spans="3:3" x14ac:dyDescent="0.15">
      <c r="C393245" s="24">
        <v>1</v>
      </c>
    </row>
    <row r="393246" spans="3:3" x14ac:dyDescent="0.15">
      <c r="C393246" s="24">
        <v>2</v>
      </c>
    </row>
    <row r="393247" spans="3:3" x14ac:dyDescent="0.15">
      <c r="C393247" s="28" t="s">
        <v>374</v>
      </c>
    </row>
    <row r="393248" spans="3:3" x14ac:dyDescent="0.15">
      <c r="C393248" s="28" t="s">
        <v>375</v>
      </c>
    </row>
    <row r="393249" spans="3:3" x14ac:dyDescent="0.15">
      <c r="C393249" s="28" t="s">
        <v>2</v>
      </c>
    </row>
    <row r="393250" spans="3:3" x14ac:dyDescent="0.15">
      <c r="C393250" s="28" t="s">
        <v>376</v>
      </c>
    </row>
    <row r="393251" spans="3:3" x14ac:dyDescent="0.15">
      <c r="C393251" s="24">
        <v>0</v>
      </c>
    </row>
    <row r="393252" spans="3:3" x14ac:dyDescent="0.15">
      <c r="C393252" s="24">
        <v>0</v>
      </c>
    </row>
    <row r="393253" spans="3:3" x14ac:dyDescent="0.15">
      <c r="C393253" s="24">
        <v>0</v>
      </c>
    </row>
    <row r="393254" spans="3:3" x14ac:dyDescent="0.15">
      <c r="C393254" s="24">
        <v>0</v>
      </c>
    </row>
    <row r="393255" spans="3:3" x14ac:dyDescent="0.15">
      <c r="C393255" s="24">
        <v>0</v>
      </c>
    </row>
    <row r="393256" spans="3:3" x14ac:dyDescent="0.15">
      <c r="C393256" s="24">
        <v>0</v>
      </c>
    </row>
    <row r="393257" spans="3:3" x14ac:dyDescent="0.15">
      <c r="C393257" s="28">
        <v>0</v>
      </c>
    </row>
    <row r="393258" spans="3:3" x14ac:dyDescent="0.15">
      <c r="C393258" s="28">
        <v>0</v>
      </c>
    </row>
    <row r="393259" spans="3:3" x14ac:dyDescent="0.15">
      <c r="C393259" s="24">
        <v>0</v>
      </c>
    </row>
    <row r="393260" spans="3:3" x14ac:dyDescent="0.15">
      <c r="C393260" s="24">
        <v>0</v>
      </c>
    </row>
    <row r="393261" spans="3:3" x14ac:dyDescent="0.15">
      <c r="C393261" s="24">
        <v>46.2</v>
      </c>
    </row>
    <row r="393262" spans="3:3" x14ac:dyDescent="0.15">
      <c r="C393262" s="24">
        <v>40.42</v>
      </c>
    </row>
    <row r="393263" spans="3:3" x14ac:dyDescent="0.15">
      <c r="C393263" s="24">
        <v>0</v>
      </c>
    </row>
    <row r="393264" spans="3:3" x14ac:dyDescent="0.15">
      <c r="C393264" s="24">
        <v>0</v>
      </c>
    </row>
    <row r="393265" spans="3:3" x14ac:dyDescent="0.15">
      <c r="C393265" s="24">
        <v>46.2</v>
      </c>
    </row>
    <row r="393266" spans="3:3" x14ac:dyDescent="0.15">
      <c r="C393266" s="24">
        <v>0</v>
      </c>
    </row>
    <row r="393267" spans="3:3" x14ac:dyDescent="0.15">
      <c r="C393267" s="24">
        <v>13.52</v>
      </c>
    </row>
    <row r="393268" spans="3:3" x14ac:dyDescent="0.15">
      <c r="C393268" s="24">
        <v>0</v>
      </c>
    </row>
    <row r="393269" spans="3:3" x14ac:dyDescent="0.15">
      <c r="C393269" s="24">
        <v>2</v>
      </c>
    </row>
    <row r="393270" spans="3:3" x14ac:dyDescent="0.15">
      <c r="C393270" s="24">
        <v>0</v>
      </c>
    </row>
    <row r="393271" spans="3:3" x14ac:dyDescent="0.15">
      <c r="C393271" s="24">
        <v>0</v>
      </c>
    </row>
    <row r="393272" spans="3:3" x14ac:dyDescent="0.15">
      <c r="C393272" s="24">
        <v>8.1300000000000008</v>
      </c>
    </row>
    <row r="393273" spans="3:3" x14ac:dyDescent="0.15">
      <c r="C393273" s="24">
        <v>0</v>
      </c>
    </row>
    <row r="393274" spans="3:3" x14ac:dyDescent="0.15">
      <c r="C393274" s="24">
        <v>5.39</v>
      </c>
    </row>
    <row r="393275" spans="3:3" x14ac:dyDescent="0.15">
      <c r="C393275" s="28" t="s">
        <v>295</v>
      </c>
    </row>
    <row r="393276" spans="3:3" x14ac:dyDescent="0.15">
      <c r="C393276" s="29">
        <f>IF(OR(C$393248="C",C$393248="PI",C$393248="NI"),1.6,IF(C$393248="P",0.8,IF(C$393248="-",1.2,0)))</f>
        <v>1.2</v>
      </c>
    </row>
    <row r="393277" spans="3:3" x14ac:dyDescent="0.15">
      <c r="C393277" s="29">
        <f>IF(OR(C$393248="C",C$393248="PI",C$393248="NI"),15,IF(C$393248="P",7,IF(C$393248="-",5,0)))</f>
        <v>5</v>
      </c>
    </row>
    <row r="393278" spans="3:3" x14ac:dyDescent="0.15">
      <c r="C393278" s="29">
        <f>IF(OR(C$393248="C",C$393248="PI",C$393248="NI"),0,IF(C$393248="P",0.6,IF(C$393248="-",0,1.2)))</f>
        <v>0</v>
      </c>
    </row>
    <row r="393279" spans="3:3" x14ac:dyDescent="0.15">
      <c r="C393279" s="29">
        <f>IF(OR(C$393248="C",C$393248="PI",C$393248="NI"),0,IF(C$393248="P",3,IF(C$393248="-",0,5)))</f>
        <v>0</v>
      </c>
    </row>
    <row r="393280" spans="3:3" x14ac:dyDescent="0.15">
      <c r="C393280" s="29">
        <f>IF(LEFT(C$393248,1)="C",1,IF(LEFT(C$393248,1)="P",0.5,0))</f>
        <v>0</v>
      </c>
    </row>
    <row r="393281" spans="3:3" x14ac:dyDescent="0.15">
      <c r="C393281" s="29">
        <f>IF(LEFT(C$393249,1)="C",1,IF(LEFT(C$393249,1)="P",0.5,0))</f>
        <v>0</v>
      </c>
    </row>
    <row r="393282" spans="3:3" x14ac:dyDescent="0.15">
      <c r="C393282" s="29">
        <f>0.7*C393280+C393246+C393281</f>
        <v>2</v>
      </c>
    </row>
    <row r="393283" spans="3:3" x14ac:dyDescent="0.15">
      <c r="C393283" s="27">
        <f>IFERROR(C393244/C393282,0)</f>
        <v>58.685000000000009</v>
      </c>
    </row>
    <row r="393284" spans="3:3" x14ac:dyDescent="0.15">
      <c r="C393284" s="29">
        <f>IF(RIGHT(C$393248,1)="I",1,C393280)*0.7+C393246+IF(RIGHT(C$393249,1)="I",1,C393281)</f>
        <v>2</v>
      </c>
    </row>
    <row r="393285" spans="3:3" x14ac:dyDescent="0.15">
      <c r="C393285" s="27">
        <f>IF(ISNUMBER(#REF!),#REF!/2.5,1)</f>
        <v>1</v>
      </c>
    </row>
    <row r="393286" spans="3:3" x14ac:dyDescent="0.15">
      <c r="C393286" s="27">
        <f>IF(C393258="Simple",0.9,IF(C393258="Complex",1.3,1))</f>
        <v>1</v>
      </c>
    </row>
    <row r="393287" spans="3:3" x14ac:dyDescent="0.15">
      <c r="C393287" s="27">
        <f>IF(C393257="Simple",0.9,IF(C393257="Complex",1.2,1))</f>
        <v>1</v>
      </c>
    </row>
    <row r="393288" spans="3:3" x14ac:dyDescent="0.15">
      <c r="C393288" s="27">
        <f>C393285*C393287*(0.7*C393283+IF(C393250="B_N2",5,IF(C393250="B_N1",25,50)))</f>
        <v>46.079500000000003</v>
      </c>
    </row>
    <row r="393289" spans="3:3" x14ac:dyDescent="0.15">
      <c r="C393289" s="27">
        <f>ROUND(3/0.85,1)*C393285*C393244</f>
        <v>410.79500000000007</v>
      </c>
    </row>
    <row r="393290" spans="3:3" x14ac:dyDescent="0.15">
      <c r="C393290" s="27">
        <f>C$393286*(C$393276*C$393283+C$393277)</f>
        <v>75.422000000000011</v>
      </c>
    </row>
    <row r="393291" spans="3:3" x14ac:dyDescent="0.15">
      <c r="C393291" s="27">
        <f>(C$393278*C$393283+C$393279)</f>
        <v>0</v>
      </c>
    </row>
    <row r="393292" spans="3:3" x14ac:dyDescent="0.15">
      <c r="C393292" s="27">
        <f>C393284*C393288-C393293-C393297-C393298</f>
        <v>71.03240000000001</v>
      </c>
    </row>
    <row r="393293" spans="3:3" x14ac:dyDescent="0.15">
      <c r="C393293" s="27">
        <f>0.5*IF(RIGHT(C393249,1)="I",1,C393281)*C393288</f>
        <v>0</v>
      </c>
    </row>
    <row r="393294" spans="3:3" x14ac:dyDescent="0.15">
      <c r="C393294" s="30" t="str">
        <f>IF(C$393249="P","Unh","Soil")</f>
        <v>Soil</v>
      </c>
    </row>
    <row r="393295" spans="3:3" x14ac:dyDescent="0.15">
      <c r="C393295" s="27">
        <f>1.2*C393283+5</f>
        <v>75.422000000000011</v>
      </c>
    </row>
    <row r="393296" spans="3:3" x14ac:dyDescent="0.15">
      <c r="C393296" s="30" t="str">
        <f>IF(C$393249="-","Soil","Cellar")</f>
        <v>Cellar</v>
      </c>
    </row>
    <row r="393297" spans="3:3" x14ac:dyDescent="0.15">
      <c r="C393297" s="27">
        <f>(0.18*C$393244)-C393298</f>
        <v>18.452900000000003</v>
      </c>
    </row>
    <row r="393298" spans="3:3" x14ac:dyDescent="0.15">
      <c r="C393298" s="27">
        <f>0.01*C$393244+1.5</f>
        <v>2.6737000000000002</v>
      </c>
    </row>
    <row r="393299" spans="3:3" x14ac:dyDescent="0.15">
      <c r="C393299" s="27">
        <f>SUM(C393290:C393298)</f>
        <v>243.00300000000004</v>
      </c>
    </row>
    <row r="393300" spans="3:3" x14ac:dyDescent="0.15">
      <c r="C393300" s="27">
        <f>SUM(C393260:C393269)</f>
        <v>148.34</v>
      </c>
    </row>
    <row r="393301" spans="3:3" x14ac:dyDescent="0.15">
      <c r="C393301" s="30">
        <f>IFERROR(C393300/C393299,0)</f>
        <v>0.61044513853738425</v>
      </c>
    </row>
    <row r="393302" spans="3:3" x14ac:dyDescent="0.15">
      <c r="C393302" s="31">
        <v>0.8</v>
      </c>
    </row>
    <row r="393303" spans="3:3" x14ac:dyDescent="0.15">
      <c r="C393303" s="31">
        <v>1.25</v>
      </c>
    </row>
    <row r="393304" spans="3:3" x14ac:dyDescent="0.15">
      <c r="C393304" s="32">
        <f>IF(AND(C393301&gt;=C393302,C393301&lt;=C393303),1,0)</f>
        <v>0</v>
      </c>
    </row>
    <row r="393305" spans="3:3" x14ac:dyDescent="0.15">
      <c r="C393305" s="30">
        <f>IFERROR((C393265+C393266)/(C393295),0)</f>
        <v>0.61255336639176894</v>
      </c>
    </row>
    <row r="393306" spans="3:3" x14ac:dyDescent="0.15">
      <c r="C393306" s="31">
        <v>0.9</v>
      </c>
    </row>
    <row r="393307" spans="3:3" x14ac:dyDescent="0.15">
      <c r="C393307" s="31">
        <v>1.3</v>
      </c>
    </row>
    <row r="393308" spans="3:3" x14ac:dyDescent="0.15">
      <c r="C393308" s="32">
        <f>IF(AND(C393305&gt;=C393306,C393305&lt;=C393307),1,0)</f>
        <v>0</v>
      </c>
    </row>
    <row r="393309" spans="3:3" x14ac:dyDescent="0.15">
      <c r="C393309" s="33">
        <f>IF(C393280+C393281=0,1,0)</f>
        <v>1</v>
      </c>
    </row>
    <row r="393310" spans="3:3" x14ac:dyDescent="0.15">
      <c r="C393310" s="30">
        <f>IFERROR((C393267+C393268+C393269)/(C393297+C393298),0)</f>
        <v>0.73461891643709809</v>
      </c>
    </row>
    <row r="393311" spans="3:3" x14ac:dyDescent="0.15">
      <c r="C393311" s="31">
        <v>0.67</v>
      </c>
    </row>
    <row r="393312" spans="3:3" x14ac:dyDescent="0.15">
      <c r="C393312" s="31">
        <v>1.5</v>
      </c>
    </row>
    <row r="393313" spans="3:3" x14ac:dyDescent="0.15">
      <c r="C393313" s="34">
        <f>IF(AND(C393310&gt;=C393311,C393310&lt;=C393312),1,0)</f>
        <v>1</v>
      </c>
    </row>
    <row r="393314" spans="3:3" x14ac:dyDescent="0.15">
      <c r="C393314" s="34">
        <f>C393304*IF(C393309=1,C393308,1)*C393313</f>
        <v>0</v>
      </c>
    </row>
    <row r="393315" spans="3:3" x14ac:dyDescent="0.15">
      <c r="C393315" s="27">
        <f>IF(C$393275="Estimation",C393290,C393260)</f>
        <v>0</v>
      </c>
    </row>
    <row r="393316" spans="3:3" x14ac:dyDescent="0.15">
      <c r="C393316" s="27">
        <f>IF(C$393275="Estimation",C393291,C393261)</f>
        <v>46.2</v>
      </c>
    </row>
    <row r="393317" spans="3:3" x14ac:dyDescent="0.15">
      <c r="C393317" s="27">
        <f>IF(C$393275="Estimation",C393292,C393262)</f>
        <v>40.42</v>
      </c>
    </row>
    <row r="393318" spans="3:3" x14ac:dyDescent="0.15">
      <c r="C393318" s="27">
        <f>IF(C$393275="Estimation",IF(C393294="Soil",0,C393293),C393263)</f>
        <v>0</v>
      </c>
    </row>
    <row r="393319" spans="3:3" x14ac:dyDescent="0.15">
      <c r="C393319" s="27">
        <f>IF(C$393275="Estimation",C393293-C393318,C393264)</f>
        <v>0</v>
      </c>
    </row>
    <row r="393320" spans="3:3" x14ac:dyDescent="0.15">
      <c r="C393320" s="27">
        <f>IF(C$393275="Estimation",IF(C393296="Soil",0,C393295),C393265)</f>
        <v>46.2</v>
      </c>
    </row>
    <row r="393321" spans="3:3" x14ac:dyDescent="0.15">
      <c r="C393321" s="27">
        <f>IF(C$393275="Estimation",C393295-C393320,C393266)</f>
        <v>0</v>
      </c>
    </row>
    <row r="393322" spans="3:3" x14ac:dyDescent="0.15">
      <c r="C393322" s="27">
        <f>IF(C$393275="Estimation",C393297,C393267)</f>
        <v>13.52</v>
      </c>
    </row>
    <row r="393323" spans="3:3" x14ac:dyDescent="0.15">
      <c r="C393323" s="27">
        <f>IF(C$393275="Estimation",0,C393268)</f>
        <v>0</v>
      </c>
    </row>
    <row r="393324" spans="3:3" x14ac:dyDescent="0.15">
      <c r="C393324" s="27">
        <f>IF(C$393275="Estimation",C393298,C393269)</f>
        <v>2</v>
      </c>
    </row>
    <row r="393325" spans="3:3" x14ac:dyDescent="0.15">
      <c r="C393325" s="35">
        <f>IF(C$393275="Estimation",0,C393270)</f>
        <v>0</v>
      </c>
    </row>
    <row r="393326" spans="3:3" x14ac:dyDescent="0.15">
      <c r="C393326" s="35">
        <f>IF(C$393275="Estimation",0.5*SUM(C$393322:C$393323),C393271)</f>
        <v>0</v>
      </c>
    </row>
    <row r="393327" spans="3:3" x14ac:dyDescent="0.15">
      <c r="C393327" s="35">
        <f>IF(C$393275="Estimation",0,C393272)</f>
        <v>8.1300000000000008</v>
      </c>
    </row>
    <row r="393328" spans="3:3" x14ac:dyDescent="0.15">
      <c r="C393328" s="35">
        <f>IF(C$393275="Estimation",0.5*SUM(C$393322:C$393323),C393273)</f>
        <v>0</v>
      </c>
    </row>
    <row r="393329" spans="3:3" x14ac:dyDescent="0.15">
      <c r="C393329" s="35">
        <f>IF(C$393275="Estimation",0,C393274)</f>
        <v>5.39</v>
      </c>
    </row>
    <row r="393330" spans="3:3" x14ac:dyDescent="0.15">
      <c r="C393330" s="25" t="s">
        <v>288</v>
      </c>
    </row>
    <row r="393331" spans="3:3" x14ac:dyDescent="0.15">
      <c r="C393331" s="25">
        <v>0</v>
      </c>
    </row>
    <row r="393332" spans="3:3" x14ac:dyDescent="0.15">
      <c r="C393332" s="25" t="s">
        <v>288</v>
      </c>
    </row>
    <row r="393333" spans="3:3" x14ac:dyDescent="0.15">
      <c r="C393333" s="25" t="s">
        <v>377</v>
      </c>
    </row>
    <row r="393334" spans="3:3" x14ac:dyDescent="0.15">
      <c r="C393334" s="25" t="s">
        <v>300</v>
      </c>
    </row>
    <row r="393335" spans="3:3" x14ac:dyDescent="0.15">
      <c r="C393335" s="25" t="s">
        <v>302</v>
      </c>
    </row>
    <row r="393336" spans="3:3" x14ac:dyDescent="0.15">
      <c r="C393336" s="25" t="s">
        <v>302</v>
      </c>
    </row>
    <row r="393337" spans="3:3" x14ac:dyDescent="0.15">
      <c r="C393337" s="25" t="s">
        <v>302</v>
      </c>
    </row>
    <row r="393338" spans="3:3" x14ac:dyDescent="0.15">
      <c r="C393338" s="25" t="s">
        <v>301</v>
      </c>
    </row>
    <row r="393339" spans="3:3" x14ac:dyDescent="0.15">
      <c r="C393339" s="25" t="s">
        <v>301</v>
      </c>
    </row>
    <row r="393340" spans="3:3" x14ac:dyDescent="0.15">
      <c r="C393340" s="25" t="s">
        <v>292</v>
      </c>
    </row>
    <row r="393341" spans="3:3" x14ac:dyDescent="0.15">
      <c r="C393341" s="25" t="s">
        <v>292</v>
      </c>
    </row>
    <row r="393342" spans="3:3" x14ac:dyDescent="0.15">
      <c r="C393342" s="25" t="s">
        <v>291</v>
      </c>
    </row>
    <row r="393343" spans="3:3" x14ac:dyDescent="0.15">
      <c r="C393343" s="25" t="s">
        <v>298</v>
      </c>
    </row>
    <row r="393344" spans="3:3" x14ac:dyDescent="0.15">
      <c r="C393344" s="25" t="s">
        <v>299</v>
      </c>
    </row>
    <row r="393345" spans="3:3" x14ac:dyDescent="0.15">
      <c r="C393345" s="25" t="s">
        <v>298</v>
      </c>
    </row>
    <row r="393346" spans="3:3" x14ac:dyDescent="0.15">
      <c r="C393346" s="25" t="s">
        <v>297</v>
      </c>
    </row>
    <row r="393347" spans="3:3" x14ac:dyDescent="0.15">
      <c r="C393347" s="25" t="s">
        <v>296</v>
      </c>
    </row>
    <row r="393348" spans="3:3" x14ac:dyDescent="0.15">
      <c r="C393348" s="25" t="s">
        <v>297</v>
      </c>
    </row>
    <row r="393349" spans="3:3" x14ac:dyDescent="0.15">
      <c r="C393349" s="25" t="s">
        <v>296</v>
      </c>
    </row>
    <row r="393350" spans="3:3" x14ac:dyDescent="0.15">
      <c r="C393350" s="24">
        <v>0.1</v>
      </c>
    </row>
    <row r="393351" spans="3:3" x14ac:dyDescent="0.15">
      <c r="C393351" s="24">
        <v>0</v>
      </c>
    </row>
    <row r="393352" spans="3:3" x14ac:dyDescent="0.15">
      <c r="C393352" s="24">
        <v>0.2</v>
      </c>
    </row>
    <row r="393353" spans="3:3" x14ac:dyDescent="0.15">
      <c r="C393353" s="24">
        <v>0.6</v>
      </c>
    </row>
    <row r="393354" spans="3:3" x14ac:dyDescent="0.15">
      <c r="C393354" s="24">
        <v>0.6</v>
      </c>
    </row>
    <row r="393355" spans="3:3" x14ac:dyDescent="0.15">
      <c r="C393355" s="24">
        <v>1.2</v>
      </c>
    </row>
    <row r="393356" spans="3:3" x14ac:dyDescent="0.15">
      <c r="C393356" s="24">
        <v>1.2</v>
      </c>
    </row>
    <row r="393357" spans="3:3" x14ac:dyDescent="0.15">
      <c r="C393357" s="24">
        <v>1.2</v>
      </c>
    </row>
    <row r="393358" spans="3:3" x14ac:dyDescent="0.15">
      <c r="C393358" s="24">
        <v>1.6</v>
      </c>
    </row>
    <row r="393359" spans="3:3" x14ac:dyDescent="0.15">
      <c r="C393359" s="24">
        <v>1.6</v>
      </c>
    </row>
    <row r="393360" spans="3:3" x14ac:dyDescent="0.15">
      <c r="C393360" s="24">
        <v>2.8</v>
      </c>
    </row>
    <row r="393361" spans="3:3" x14ac:dyDescent="0.15">
      <c r="C393361" s="24">
        <v>2.8</v>
      </c>
    </row>
    <row r="393362" spans="3:3" x14ac:dyDescent="0.15">
      <c r="C393362" s="24">
        <v>3</v>
      </c>
    </row>
    <row r="393363" spans="3:3" x14ac:dyDescent="0.15">
      <c r="C393363" s="24">
        <v>0.75</v>
      </c>
    </row>
    <row r="393364" spans="3:3" x14ac:dyDescent="0.15">
      <c r="C393364" s="24">
        <v>0.75</v>
      </c>
    </row>
    <row r="393365" spans="3:3" x14ac:dyDescent="0.15">
      <c r="C393365" s="24">
        <v>0.05</v>
      </c>
    </row>
    <row r="393366" spans="3:3" x14ac:dyDescent="0.15">
      <c r="C393366" s="24">
        <v>0.05</v>
      </c>
    </row>
    <row r="393367" spans="3:3" x14ac:dyDescent="0.15">
      <c r="C393367" s="24">
        <v>0</v>
      </c>
    </row>
    <row r="393368" spans="3:3" x14ac:dyDescent="0.15">
      <c r="C393368" s="24">
        <v>0</v>
      </c>
    </row>
    <row r="393369" spans="3:3" x14ac:dyDescent="0.15">
      <c r="C393369" s="24">
        <v>0</v>
      </c>
    </row>
    <row r="393370" spans="3:3" x14ac:dyDescent="0.15">
      <c r="C393370" s="24">
        <v>0.01</v>
      </c>
    </row>
    <row r="393371" spans="3:3" x14ac:dyDescent="0.15">
      <c r="C393371" s="24">
        <v>0.01</v>
      </c>
    </row>
    <row r="393372" spans="3:3" x14ac:dyDescent="0.15">
      <c r="C393372" s="24">
        <v>0</v>
      </c>
    </row>
    <row r="393373" spans="3:3" x14ac:dyDescent="0.15">
      <c r="C393373" s="24">
        <v>0.3</v>
      </c>
    </row>
    <row r="393374" spans="3:3" x14ac:dyDescent="0.15">
      <c r="C393374" s="24">
        <v>0</v>
      </c>
    </row>
    <row r="393375" spans="3:3" x14ac:dyDescent="0.15">
      <c r="C393375" s="24">
        <v>0</v>
      </c>
    </row>
    <row r="393376" spans="3:3" x14ac:dyDescent="0.15">
      <c r="C393376" s="24">
        <v>0</v>
      </c>
    </row>
    <row r="393377" spans="3:3" x14ac:dyDescent="0.15">
      <c r="C393377" s="24">
        <v>0.3</v>
      </c>
    </row>
    <row r="393378" spans="3:3" x14ac:dyDescent="0.15">
      <c r="C393378" s="24">
        <v>0</v>
      </c>
    </row>
    <row r="393379" spans="3:3" x14ac:dyDescent="0.15">
      <c r="C393379" s="24">
        <v>0</v>
      </c>
    </row>
    <row r="393380" spans="3:3" x14ac:dyDescent="0.15">
      <c r="C393380" s="24">
        <v>1</v>
      </c>
    </row>
    <row r="393381" spans="3:3" x14ac:dyDescent="0.15">
      <c r="C393381" s="24">
        <v>1</v>
      </c>
    </row>
    <row r="393382" spans="3:3" x14ac:dyDescent="0.15">
      <c r="C393382" s="24">
        <v>0</v>
      </c>
    </row>
    <row r="393383" spans="3:3" x14ac:dyDescent="0.15">
      <c r="C393383" s="24">
        <v>0</v>
      </c>
    </row>
    <row r="393384" spans="3:3" x14ac:dyDescent="0.15">
      <c r="C393384" s="24">
        <v>0.5</v>
      </c>
    </row>
    <row r="393385" spans="3:3" x14ac:dyDescent="0.15">
      <c r="C393385" s="24">
        <v>0</v>
      </c>
    </row>
    <row r="393386" spans="3:3" x14ac:dyDescent="0.15">
      <c r="C393386" s="25">
        <v>0</v>
      </c>
    </row>
    <row r="393387" spans="3:3" x14ac:dyDescent="0.15">
      <c r="C393387" s="25">
        <v>0</v>
      </c>
    </row>
    <row r="393388" spans="3:3" x14ac:dyDescent="0.15">
      <c r="C393388" s="25">
        <v>0</v>
      </c>
    </row>
    <row r="393389" spans="3:3" x14ac:dyDescent="0.15">
      <c r="C393389" s="25">
        <v>0</v>
      </c>
    </row>
    <row r="393390" spans="3:3" x14ac:dyDescent="0.15">
      <c r="C393390" s="25">
        <v>0</v>
      </c>
    </row>
    <row r="393391" spans="3:3" x14ac:dyDescent="0.15">
      <c r="C393391" s="25">
        <v>0</v>
      </c>
    </row>
    <row r="393392" spans="3:3" x14ac:dyDescent="0.15">
      <c r="C393392" s="25">
        <v>0</v>
      </c>
    </row>
    <row r="393393" spans="3:3" x14ac:dyDescent="0.15">
      <c r="C393393" s="25">
        <v>0</v>
      </c>
    </row>
    <row r="393394" spans="3:3" x14ac:dyDescent="0.15">
      <c r="C393394" s="25">
        <v>0</v>
      </c>
    </row>
    <row r="393395" spans="3:3" x14ac:dyDescent="0.15">
      <c r="C393395" s="25">
        <v>0</v>
      </c>
    </row>
    <row r="393396" spans="3:3" x14ac:dyDescent="0.15">
      <c r="C393396" s="24">
        <v>0</v>
      </c>
    </row>
    <row r="393397" spans="3:3" x14ac:dyDescent="0.15">
      <c r="C393397" s="24">
        <v>0</v>
      </c>
    </row>
    <row r="393398" spans="3:3" x14ac:dyDescent="0.15">
      <c r="C393398" s="24">
        <v>0</v>
      </c>
    </row>
    <row r="393399" spans="3:3" x14ac:dyDescent="0.15">
      <c r="C393399" s="24">
        <v>0</v>
      </c>
    </row>
    <row r="393400" spans="3:3" x14ac:dyDescent="0.15">
      <c r="C393400" s="24">
        <v>0</v>
      </c>
    </row>
    <row r="393401" spans="3:3" x14ac:dyDescent="0.15">
      <c r="C393401" s="24">
        <v>0</v>
      </c>
    </row>
    <row r="393402" spans="3:3" x14ac:dyDescent="0.15">
      <c r="C393402" s="24">
        <v>0</v>
      </c>
    </row>
    <row r="393403" spans="3:3" x14ac:dyDescent="0.15">
      <c r="C393403" s="24">
        <v>0</v>
      </c>
    </row>
    <row r="393404" spans="3:3" x14ac:dyDescent="0.15">
      <c r="C393404" s="24">
        <v>0</v>
      </c>
    </row>
    <row r="393405" spans="3:3" x14ac:dyDescent="0.15">
      <c r="C393405" s="24">
        <v>0</v>
      </c>
    </row>
    <row r="393406" spans="3:3" x14ac:dyDescent="0.15">
      <c r="C393406" s="24">
        <v>0</v>
      </c>
    </row>
    <row r="393407" spans="3:3" x14ac:dyDescent="0.15">
      <c r="C393407" s="24">
        <v>0</v>
      </c>
    </row>
    <row r="393408" spans="3:3" x14ac:dyDescent="0.15">
      <c r="C393408" s="24">
        <v>0</v>
      </c>
    </row>
    <row r="393409" spans="3:3" x14ac:dyDescent="0.15">
      <c r="C393409" s="24">
        <v>0</v>
      </c>
    </row>
    <row r="393410" spans="3:3" x14ac:dyDescent="0.15">
      <c r="C393410" s="24">
        <v>0</v>
      </c>
    </row>
    <row r="393411" spans="3:3" x14ac:dyDescent="0.15">
      <c r="C393411" s="24">
        <v>0</v>
      </c>
    </row>
    <row r="393412" spans="3:3" x14ac:dyDescent="0.15">
      <c r="C393412" s="24">
        <v>0</v>
      </c>
    </row>
    <row r="393413" spans="3:3" x14ac:dyDescent="0.15">
      <c r="C393413" s="24">
        <v>0</v>
      </c>
    </row>
    <row r="393414" spans="3:3" x14ac:dyDescent="0.15">
      <c r="C393414" s="24">
        <v>0</v>
      </c>
    </row>
    <row r="393415" spans="3:3" x14ac:dyDescent="0.15">
      <c r="C393415" s="24">
        <v>0</v>
      </c>
    </row>
    <row r="393416" spans="3:3" x14ac:dyDescent="0.15">
      <c r="C393416" s="24">
        <v>0</v>
      </c>
    </row>
    <row r="393417" spans="3:3" x14ac:dyDescent="0.15">
      <c r="C393417" s="24">
        <v>0</v>
      </c>
    </row>
    <row r="393418" spans="3:3" x14ac:dyDescent="0.15">
      <c r="C393418" s="24">
        <v>0</v>
      </c>
    </row>
    <row r="393419" spans="3:3" x14ac:dyDescent="0.15">
      <c r="C393419" s="24">
        <v>0</v>
      </c>
    </row>
    <row r="393420" spans="3:3" x14ac:dyDescent="0.15">
      <c r="C393420" s="24">
        <v>0</v>
      </c>
    </row>
    <row r="393421" spans="3:3" x14ac:dyDescent="0.15">
      <c r="C393421" s="24">
        <v>0</v>
      </c>
    </row>
    <row r="393422" spans="3:3" x14ac:dyDescent="0.15">
      <c r="C393422" s="36">
        <f t="shared" ref="C393422:C393428" si="157">IF(C393415&lt;&gt;0,C393415,C393408)</f>
        <v>0</v>
      </c>
    </row>
    <row r="393423" spans="3:3" x14ac:dyDescent="0.15">
      <c r="C393423" s="36">
        <f t="shared" si="157"/>
        <v>0</v>
      </c>
    </row>
    <row r="393424" spans="3:3" x14ac:dyDescent="0.15">
      <c r="C393424" s="36">
        <f t="shared" si="157"/>
        <v>0</v>
      </c>
    </row>
    <row r="393425" spans="3:3" x14ac:dyDescent="0.15">
      <c r="C393425" s="36">
        <f t="shared" si="157"/>
        <v>0</v>
      </c>
    </row>
    <row r="393426" spans="3:3" x14ac:dyDescent="0.15">
      <c r="C393426" s="36">
        <f t="shared" si="157"/>
        <v>0</v>
      </c>
    </row>
    <row r="393427" spans="3:3" x14ac:dyDescent="0.15">
      <c r="C393427" s="36">
        <f t="shared" si="157"/>
        <v>0</v>
      </c>
    </row>
    <row r="393428" spans="3:3" x14ac:dyDescent="0.15">
      <c r="C393428" s="36">
        <f t="shared" si="157"/>
        <v>0</v>
      </c>
    </row>
    <row r="393429" spans="3:3" x14ac:dyDescent="0.15">
      <c r="C393429" s="36">
        <f t="shared" ref="C393429:C393435" si="158">IFERROR(IF(C393408&lt;&gt;0,C393422/C393408,1)*C393396,0)</f>
        <v>0</v>
      </c>
    </row>
    <row r="393430" spans="3:3" x14ac:dyDescent="0.15">
      <c r="C393430" s="36">
        <f t="shared" si="158"/>
        <v>0</v>
      </c>
    </row>
    <row r="393431" spans="3:3" x14ac:dyDescent="0.15">
      <c r="C393431" s="36">
        <f t="shared" si="158"/>
        <v>0</v>
      </c>
    </row>
    <row r="393432" spans="3:3" x14ac:dyDescent="0.15">
      <c r="C393432" s="36">
        <f t="shared" si="158"/>
        <v>0</v>
      </c>
    </row>
    <row r="393433" spans="3:3" x14ac:dyDescent="0.15">
      <c r="C393433" s="36">
        <f t="shared" si="158"/>
        <v>0</v>
      </c>
    </row>
    <row r="393434" spans="3:3" x14ac:dyDescent="0.15">
      <c r="C393434" s="36">
        <f t="shared" si="158"/>
        <v>0</v>
      </c>
    </row>
    <row r="393435" spans="3:3" x14ac:dyDescent="0.15">
      <c r="C393435" s="36">
        <f t="shared" si="158"/>
        <v>0</v>
      </c>
    </row>
    <row r="393436" spans="3:3" x14ac:dyDescent="0.15">
      <c r="C393436" s="37">
        <f>C393403</f>
        <v>0</v>
      </c>
    </row>
    <row r="393437" spans="3:3" x14ac:dyDescent="0.15">
      <c r="C393437" s="37">
        <f>C393404</f>
        <v>0</v>
      </c>
    </row>
    <row r="393438" spans="3:3" x14ac:dyDescent="0.15">
      <c r="C393438" s="37">
        <f>C393405</f>
        <v>0</v>
      </c>
    </row>
    <row r="393439" spans="3:3" x14ac:dyDescent="0.15">
      <c r="C393439" s="37">
        <f>C393406</f>
        <v>0</v>
      </c>
    </row>
    <row r="393440" spans="3:3" x14ac:dyDescent="0.15">
      <c r="C393440" s="37">
        <f>C393407</f>
        <v>0</v>
      </c>
    </row>
    <row r="393441" spans="3:3" x14ac:dyDescent="0.15">
      <c r="C393441" s="28">
        <v>0</v>
      </c>
    </row>
    <row r="393442" spans="3:3" x14ac:dyDescent="0.15">
      <c r="C393442" s="28">
        <v>0</v>
      </c>
    </row>
    <row r="393443" spans="3:3" x14ac:dyDescent="0.15">
      <c r="C393443" s="28">
        <v>0</v>
      </c>
    </row>
    <row r="393444" spans="3:3" x14ac:dyDescent="0.15">
      <c r="C393444" s="28">
        <v>0</v>
      </c>
    </row>
    <row r="393445" spans="3:3" x14ac:dyDescent="0.15">
      <c r="C393445" s="28">
        <v>0</v>
      </c>
    </row>
    <row r="393446" spans="3:3" x14ac:dyDescent="0.15">
      <c r="C393446" s="28">
        <v>0</v>
      </c>
    </row>
    <row r="393447" spans="3:3" x14ac:dyDescent="0.15">
      <c r="C393447" s="28">
        <v>0</v>
      </c>
    </row>
    <row r="393448" spans="3:3" x14ac:dyDescent="0.15">
      <c r="C393448" s="28">
        <v>0</v>
      </c>
    </row>
    <row r="393449" spans="3:3" x14ac:dyDescent="0.15">
      <c r="C393449" s="28">
        <v>0</v>
      </c>
    </row>
    <row r="393450" spans="3:3" x14ac:dyDescent="0.15">
      <c r="C393450" s="28">
        <v>0</v>
      </c>
    </row>
    <row r="393451" spans="3:3" x14ac:dyDescent="0.15">
      <c r="C393451" s="38">
        <v>1</v>
      </c>
    </row>
    <row r="393452" spans="3:3" x14ac:dyDescent="0.15">
      <c r="C393452" s="38">
        <v>1</v>
      </c>
    </row>
    <row r="393453" spans="3:3" x14ac:dyDescent="0.15">
      <c r="C393453" s="38">
        <v>1</v>
      </c>
    </row>
    <row r="393454" spans="3:3" x14ac:dyDescent="0.15">
      <c r="C393454" s="38">
        <v>1</v>
      </c>
    </row>
    <row r="393455" spans="3:3" x14ac:dyDescent="0.15">
      <c r="C393455" s="38">
        <v>1</v>
      </c>
    </row>
    <row r="393456" spans="3:3" x14ac:dyDescent="0.15">
      <c r="C393456" s="38">
        <v>1</v>
      </c>
    </row>
    <row r="393457" spans="3:3" x14ac:dyDescent="0.15">
      <c r="C393457" s="38">
        <v>1</v>
      </c>
    </row>
    <row r="393458" spans="3:3" x14ac:dyDescent="0.15">
      <c r="C393458" s="38">
        <v>1</v>
      </c>
    </row>
    <row r="393459" spans="3:3" x14ac:dyDescent="0.15">
      <c r="C393459" s="38">
        <v>1</v>
      </c>
    </row>
    <row r="393460" spans="3:3" x14ac:dyDescent="0.15">
      <c r="C393460" s="38">
        <v>1</v>
      </c>
    </row>
    <row r="393461" spans="3:3" x14ac:dyDescent="0.15">
      <c r="C393461" s="25" t="s">
        <v>104</v>
      </c>
    </row>
    <row r="393462" spans="3:3" x14ac:dyDescent="0.15">
      <c r="C393462" s="25" t="s">
        <v>294</v>
      </c>
    </row>
    <row r="393463" spans="3:3" x14ac:dyDescent="0.15">
      <c r="C393463" s="24">
        <v>216</v>
      </c>
    </row>
    <row r="393464" spans="3:3" x14ac:dyDescent="0.15">
      <c r="C393464" s="24">
        <v>12</v>
      </c>
    </row>
    <row r="393465" spans="3:3" x14ac:dyDescent="0.15">
      <c r="C393465" s="24">
        <v>4.5999999999999996</v>
      </c>
    </row>
    <row r="393466" spans="3:3" x14ac:dyDescent="0.15">
      <c r="C393466" s="24">
        <v>368</v>
      </c>
    </row>
    <row r="393467" spans="3:3" x14ac:dyDescent="0.15">
      <c r="C393467" s="24">
        <v>260</v>
      </c>
    </row>
    <row r="393468" spans="3:3" x14ac:dyDescent="0.15">
      <c r="C393468" s="24">
        <v>394</v>
      </c>
    </row>
    <row r="393469" spans="3:3" x14ac:dyDescent="0.15">
      <c r="C393469" s="24">
        <v>222</v>
      </c>
    </row>
    <row r="393470" spans="3:3" x14ac:dyDescent="0.15">
      <c r="C393470" s="24">
        <v>123</v>
      </c>
    </row>
    <row r="393471" spans="3:3" x14ac:dyDescent="0.15">
      <c r="C393471" s="25" t="s">
        <v>153</v>
      </c>
    </row>
    <row r="393472" spans="3:3" x14ac:dyDescent="0.15">
      <c r="C393472" s="24">
        <v>20</v>
      </c>
    </row>
    <row r="393473" spans="3:3" x14ac:dyDescent="0.15">
      <c r="C393473" s="24">
        <v>0.9</v>
      </c>
    </row>
    <row r="393474" spans="3:3" x14ac:dyDescent="0.15">
      <c r="C393474" s="24">
        <v>0.8</v>
      </c>
    </row>
    <row r="393475" spans="3:3" x14ac:dyDescent="0.15">
      <c r="C393475" s="24">
        <v>0.4</v>
      </c>
    </row>
    <row r="393476" spans="3:3" x14ac:dyDescent="0.15">
      <c r="C393476" s="24">
        <v>2.5</v>
      </c>
    </row>
    <row r="393477" spans="3:3" x14ac:dyDescent="0.15">
      <c r="C393477" s="24">
        <v>3</v>
      </c>
    </row>
    <row r="393478" spans="3:3" x14ac:dyDescent="0.15">
      <c r="C393478" s="24">
        <v>10</v>
      </c>
    </row>
    <row r="393479" spans="3:3" x14ac:dyDescent="0.15">
      <c r="C393479" s="31">
        <v>0.8</v>
      </c>
    </row>
    <row r="393480" spans="3:3" x14ac:dyDescent="0.15">
      <c r="C393480" s="31">
        <v>0.6</v>
      </c>
    </row>
    <row r="393481" spans="3:3" x14ac:dyDescent="0.15">
      <c r="C393481" s="31">
        <v>0.3</v>
      </c>
    </row>
    <row r="393482" spans="3:3" x14ac:dyDescent="0.15">
      <c r="C393482" s="31">
        <v>0.9</v>
      </c>
    </row>
    <row r="393483" spans="3:3" x14ac:dyDescent="0.15">
      <c r="C393483" s="24">
        <v>45</v>
      </c>
    </row>
    <row r="393484" spans="3:3" x14ac:dyDescent="0.15">
      <c r="C393484" s="39">
        <f t="shared" ref="C393484:C393490" si="159">IFERROR(IF(ISNUMBER(C393372),C393372,0)+IF(ISNUMBER(C393353),1/C393353-IF(AND(C393441="ReplaceInsulation",NOT(ISERROR(C393429))),C393365/0.04,0),0),0)</f>
        <v>1.6666666666666667</v>
      </c>
    </row>
    <row r="393485" spans="3:3" x14ac:dyDescent="0.15">
      <c r="C393485" s="39">
        <f t="shared" si="159"/>
        <v>1.9666666666666668</v>
      </c>
    </row>
    <row r="393486" spans="3:3" x14ac:dyDescent="0.15">
      <c r="C393486" s="39">
        <f t="shared" si="159"/>
        <v>0.83333333333333337</v>
      </c>
    </row>
    <row r="393487" spans="3:3" x14ac:dyDescent="0.15">
      <c r="C393487" s="39">
        <f t="shared" si="159"/>
        <v>0.83333333333333337</v>
      </c>
    </row>
    <row r="393488" spans="3:3" x14ac:dyDescent="0.15">
      <c r="C393488" s="39">
        <f t="shared" si="159"/>
        <v>0.83333333333333337</v>
      </c>
    </row>
    <row r="393489" spans="3:3" x14ac:dyDescent="0.15">
      <c r="C393489" s="39">
        <f t="shared" si="159"/>
        <v>0.92500000000000004</v>
      </c>
    </row>
    <row r="393490" spans="3:3" x14ac:dyDescent="0.15">
      <c r="C393490" s="39">
        <f t="shared" si="159"/>
        <v>0.625</v>
      </c>
    </row>
    <row r="393491" spans="3:3" x14ac:dyDescent="0.15">
      <c r="C393491" s="40">
        <f>IFERROR(IF(ISNUMBER(C393360),1/C393360,0),0)</f>
        <v>0.35714285714285715</v>
      </c>
    </row>
    <row r="393492" spans="3:3" x14ac:dyDescent="0.15">
      <c r="C393492" s="40">
        <f>IFERROR(IF(ISNUMBER(C393361),1/C393361,0),0)</f>
        <v>0.35714285714285715</v>
      </c>
    </row>
    <row r="393493" spans="3:3" x14ac:dyDescent="0.15">
      <c r="C393493" s="40">
        <f>IFERROR(IF(ISNUMBER(C393362),1/C393362,0),0)</f>
        <v>0.33333333333333331</v>
      </c>
    </row>
    <row r="393494" spans="3:3" x14ac:dyDescent="0.15">
      <c r="C393494" s="39">
        <f t="shared" ref="C393494:C393500" si="160">IFERROR(1/(IF(C393441="Replace",IF(ISNUMBER(C393372),C393372,0),C393484)+IF(ISNUMBER(C393429),C393429,0)),0)</f>
        <v>0.6</v>
      </c>
    </row>
    <row r="393495" spans="3:3" x14ac:dyDescent="0.15">
      <c r="C393495" s="39">
        <f t="shared" si="160"/>
        <v>0.50847457627118642</v>
      </c>
    </row>
    <row r="393496" spans="3:3" x14ac:dyDescent="0.15">
      <c r="C393496" s="39">
        <f t="shared" si="160"/>
        <v>1.2</v>
      </c>
    </row>
    <row r="393497" spans="3:3" x14ac:dyDescent="0.15">
      <c r="C393497" s="39">
        <f t="shared" si="160"/>
        <v>1.2</v>
      </c>
    </row>
    <row r="393498" spans="3:3" x14ac:dyDescent="0.15">
      <c r="C393498" s="39">
        <f t="shared" si="160"/>
        <v>1.2</v>
      </c>
    </row>
    <row r="393499" spans="3:3" x14ac:dyDescent="0.15">
      <c r="C393499" s="39">
        <f t="shared" si="160"/>
        <v>1.0810810810810809</v>
      </c>
    </row>
    <row r="393500" spans="3:3" x14ac:dyDescent="0.15">
      <c r="C393500" s="39">
        <f t="shared" si="160"/>
        <v>1.6</v>
      </c>
    </row>
    <row r="393501" spans="3:3" x14ac:dyDescent="0.15">
      <c r="C393501" s="41">
        <f>IFERROR(1/(IF(C393448="Replace",0,C393491)+IF(ISNUMBER(C393436),C393436,0)),0)</f>
        <v>2.8</v>
      </c>
    </row>
    <row r="393502" spans="3:3" x14ac:dyDescent="0.15">
      <c r="C393502" s="41">
        <f>IFERROR(1/(IF(C393449="Replace",0,C393492)+IF(ISNUMBER(C393437),C393437,0)),0)</f>
        <v>2.8</v>
      </c>
    </row>
    <row r="393503" spans="3:3" x14ac:dyDescent="0.15">
      <c r="C393503" s="41">
        <f>IFERROR(1/(IF(C393450="Replace",0,C393493)+IF(ISNUMBER(C393438),C393438,0)),0)</f>
        <v>3</v>
      </c>
    </row>
    <row r="393504" spans="3:3" x14ac:dyDescent="0.15">
      <c r="C393504" s="42">
        <f t="shared" ref="C393504:C393510" si="161">IF(C393353&gt;0,(1-C393451)*1/(1/C393353+C393372),0)+C393451*C393494</f>
        <v>0.6</v>
      </c>
    </row>
    <row r="393505" spans="3:3" x14ac:dyDescent="0.15">
      <c r="C393505" s="42">
        <f t="shared" si="161"/>
        <v>0.50847457627118642</v>
      </c>
    </row>
    <row r="393506" spans="3:3" x14ac:dyDescent="0.15">
      <c r="C393506" s="42">
        <f t="shared" si="161"/>
        <v>1.2</v>
      </c>
    </row>
    <row r="393507" spans="3:3" x14ac:dyDescent="0.15">
      <c r="C393507" s="42">
        <f t="shared" si="161"/>
        <v>1.2</v>
      </c>
    </row>
    <row r="393508" spans="3:3" x14ac:dyDescent="0.15">
      <c r="C393508" s="42">
        <f t="shared" si="161"/>
        <v>1.2</v>
      </c>
    </row>
    <row r="393509" spans="3:3" x14ac:dyDescent="0.15">
      <c r="C393509" s="42">
        <f t="shared" si="161"/>
        <v>1.0810810810810809</v>
      </c>
    </row>
    <row r="393510" spans="3:3" x14ac:dyDescent="0.15">
      <c r="C393510" s="42">
        <f t="shared" si="161"/>
        <v>1.6</v>
      </c>
    </row>
    <row r="393511" spans="3:3" x14ac:dyDescent="0.15">
      <c r="C393511" s="43">
        <f>(1-C393458)*C393360+C393458*C393501</f>
        <v>2.8</v>
      </c>
    </row>
    <row r="393512" spans="3:3" x14ac:dyDescent="0.15">
      <c r="C393512" s="43">
        <f>(1-C393459)*C393361+C393459*C393502</f>
        <v>2.8</v>
      </c>
    </row>
    <row r="393513" spans="3:3" x14ac:dyDescent="0.15">
      <c r="C393513" s="43">
        <f>(1-C393460)*C393362+C393460*C393503</f>
        <v>3</v>
      </c>
    </row>
    <row r="393514" spans="3:3" x14ac:dyDescent="0.15">
      <c r="C393514" s="39">
        <f>IFERROR((IF(C393429&gt;0,C393451*C393315,0)+IF(C393430&gt;0,C393452*C393316,0)+IF(C393431&gt;0,C393453*C393317,0)+IF(C393432&gt;0,C393454*C393318,0)+IF(C393433&gt;0,C393455*C393319,0)+IF(C393434&gt;0,C393456*C393320,0)+IF(C393435&gt;0,C393457*C393321,0)+IF(C393436&gt;0,C393458*C393322,0)+IF(C393437&gt;0,C393459*C393323,0)+IF(C393438&gt;0,C393460*C393324,0))/SUM(C393315:C393324),0)</f>
        <v>0</v>
      </c>
    </row>
    <row r="393515" spans="3:3" x14ac:dyDescent="0.15">
      <c r="C393515" s="30" t="str">
        <f>IF(OR(C393331="",C393330=C393331),C393330,IF(C393225="Variation",C393331,IF(C393514=0,C393330,IF(C393514=1,C393331,C393330&amp;"("&amp;TEXT(1-C393514,"##0%")&amp;")."&amp;C393331&amp;"("&amp;TEXT(C393514,"##0%")&amp;")"))))</f>
        <v>Medium</v>
      </c>
    </row>
    <row r="393516" spans="3:3" x14ac:dyDescent="0.15">
      <c r="C393516" s="39">
        <f>IFERROR(IF(C393331&lt;&gt;"",IF(C393225="Variation",C393351,(1-C393514)*C393350+C393514*C393351),C393350),0)</f>
        <v>0.1</v>
      </c>
    </row>
    <row r="393517" spans="3:3" x14ac:dyDescent="0.15">
      <c r="C393517" s="39">
        <f t="shared" ref="C393517:C393523" si="162">IF(ISERROR(C393504*C393315*C393379),0,C393504*C393315*C393379)</f>
        <v>0</v>
      </c>
    </row>
    <row r="393518" spans="3:3" x14ac:dyDescent="0.15">
      <c r="C393518" s="39">
        <f t="shared" si="162"/>
        <v>23.491525423728813</v>
      </c>
    </row>
    <row r="393519" spans="3:3" x14ac:dyDescent="0.15">
      <c r="C393519" s="39">
        <f t="shared" si="162"/>
        <v>48.503999999999998</v>
      </c>
    </row>
    <row r="393520" spans="3:3" x14ac:dyDescent="0.15">
      <c r="C393520" s="39">
        <f t="shared" si="162"/>
        <v>0</v>
      </c>
    </row>
    <row r="393521" spans="3:3" x14ac:dyDescent="0.15">
      <c r="C393521" s="39">
        <f t="shared" si="162"/>
        <v>0</v>
      </c>
    </row>
    <row r="393522" spans="3:3" x14ac:dyDescent="0.15">
      <c r="C393522" s="39">
        <f t="shared" si="162"/>
        <v>24.972972972972972</v>
      </c>
    </row>
    <row r="393523" spans="3:3" x14ac:dyDescent="0.15">
      <c r="C393523" s="39">
        <f t="shared" si="162"/>
        <v>0</v>
      </c>
    </row>
    <row r="393524" spans="3:3" x14ac:dyDescent="0.15">
      <c r="C393524" s="40">
        <f>IF(ISERROR(C393511*C393322*1),0,C393511*C393322*1)</f>
        <v>37.855999999999995</v>
      </c>
    </row>
    <row r="393525" spans="3:3" x14ac:dyDescent="0.15">
      <c r="C393525" s="40">
        <f>IF(ISERROR(C393512*C393323*1),0,C393512*C393323*1)</f>
        <v>0</v>
      </c>
    </row>
    <row r="393526" spans="3:3" x14ac:dyDescent="0.15">
      <c r="C393526" s="40">
        <f>IF(ISERROR(C393513*C393324*1),0,C393513*C393324*1)</f>
        <v>6</v>
      </c>
    </row>
    <row r="393527" spans="3:3" x14ac:dyDescent="0.15">
      <c r="C393527" s="39">
        <f>SUM(C393315:C393324)*C393516</f>
        <v>14.834000000000001</v>
      </c>
    </row>
    <row r="393528" spans="3:3" x14ac:dyDescent="0.15">
      <c r="C393528" s="39">
        <f>IFERROR(SUM(C393517:C393527)/C393244,0)</f>
        <v>1.3262204856155895</v>
      </c>
    </row>
    <row r="393529" spans="3:3" x14ac:dyDescent="0.15">
      <c r="C393529" s="39">
        <f>0.34*(C393475+C393352)*C393476</f>
        <v>0.51000000000000012</v>
      </c>
    </row>
    <row r="393530" spans="3:3" x14ac:dyDescent="0.15">
      <c r="C393530" s="44">
        <f>(C393472-C393465)*C393463</f>
        <v>3326.4</v>
      </c>
    </row>
    <row r="393531" spans="3:3" x14ac:dyDescent="0.15">
      <c r="C393531" s="39">
        <f>IF(C393528&lt;=1,C393473+(1-C393528)/0.5*(1-C393473),IF(C393528&gt;=4,C393474,C393473+(C393528-1)*(C393474-C393473)/(4-1)))</f>
        <v>0.88912598381281371</v>
      </c>
    </row>
    <row r="393532" spans="3:3" x14ac:dyDescent="0.15">
      <c r="C393532" s="44">
        <f>C393528*0.024*C393530*C393531</f>
        <v>94.13795245360761</v>
      </c>
    </row>
    <row r="393533" spans="3:3" x14ac:dyDescent="0.15">
      <c r="C393533" s="44">
        <f>C393529*0.024*C393530*C393531</f>
        <v>36.200885352072518</v>
      </c>
    </row>
    <row r="393534" spans="3:3" x14ac:dyDescent="0.15">
      <c r="C393534" s="44">
        <f>C393532+C393533</f>
        <v>130.33883780568013</v>
      </c>
    </row>
    <row r="393535" spans="3:3" x14ac:dyDescent="0.15">
      <c r="C393535" s="39">
        <f>IFERROR((IF(LEN(C393393)&gt;1,IF(ISERROR(C393439),0,C393439),IF(ISERROR(C393363),0,C393363))*C393322+IF(LEN(C393394)&gt;1,IF(ISERROR(C393440),0,C393440),IF(ISERROR(C393364),0,C393364))*C393323)/(C393322+C393323),0)</f>
        <v>0.75000000000000011</v>
      </c>
    </row>
    <row r="393536" spans="3:3" x14ac:dyDescent="0.15">
      <c r="C393536" s="45">
        <f>C393325*C393466*C393479*(1-C393481)*C393482*C393535</f>
        <v>0</v>
      </c>
    </row>
    <row r="393537" spans="3:3" x14ac:dyDescent="0.15">
      <c r="C393537" s="44">
        <f>C393326*C393467*C$393480*(1-C$393481)*C$393482*C$393535</f>
        <v>0</v>
      </c>
    </row>
    <row r="393538" spans="3:3" x14ac:dyDescent="0.15">
      <c r="C393538" s="44">
        <f>C393327*C393468*C$393480*(1-C$393481)*C$393482*C$393535</f>
        <v>908.11287000000016</v>
      </c>
    </row>
    <row r="393539" spans="3:3" x14ac:dyDescent="0.15">
      <c r="C393539" s="44">
        <f>C393328*C393469*C$393480*(1-C$393481)*C$393482*C$393535</f>
        <v>0</v>
      </c>
    </row>
    <row r="393540" spans="3:3" x14ac:dyDescent="0.15">
      <c r="C393540" s="44">
        <f>C393329*C393470*C$393480*(1-C$393481)*C$393482*C$393535</f>
        <v>187.95199499999998</v>
      </c>
    </row>
    <row r="393541" spans="3:3" x14ac:dyDescent="0.15">
      <c r="C393541" s="44">
        <f>IFERROR(SUM(C393536:C393540)/C393244,0)</f>
        <v>9.3385436227315317</v>
      </c>
    </row>
    <row r="393542" spans="3:3" x14ac:dyDescent="0.15">
      <c r="C393542" s="44">
        <f>C393477*0.024*C393463</f>
        <v>15.552000000000001</v>
      </c>
    </row>
    <row r="393543" spans="3:3" x14ac:dyDescent="0.15">
      <c r="C393543" s="44">
        <f>C393483/(C393528+C393529)</f>
        <v>24.506860887631277</v>
      </c>
    </row>
    <row r="393544" spans="3:3" x14ac:dyDescent="0.15">
      <c r="C393544" s="39">
        <f>0.8+C393543/30</f>
        <v>1.6168953629210425</v>
      </c>
    </row>
    <row r="393545" spans="3:3" x14ac:dyDescent="0.15">
      <c r="C393545" s="42">
        <f>IFERROR((C393541+C393542)/C393534,0)</f>
        <v>0.19096797272230098</v>
      </c>
    </row>
    <row r="393546" spans="3:3" x14ac:dyDescent="0.15">
      <c r="C393546" s="39">
        <f>(1-C393545^C393544)/(1-C393545^(C393544+1))</f>
        <v>0.94362386271828624</v>
      </c>
    </row>
    <row r="393547" spans="3:3" x14ac:dyDescent="0.15">
      <c r="C393547" s="46">
        <f>C393534-C393546*(C393541+C393542)</f>
        <v>106.8515268872402</v>
      </c>
    </row>
    <row r="393549" spans="3:3" x14ac:dyDescent="0.15">
      <c r="C393549" s="48">
        <v>106.8515268872402</v>
      </c>
    </row>
    <row r="409601" spans="3:3" x14ac:dyDescent="0.15">
      <c r="C409601" s="24" t="s">
        <v>370</v>
      </c>
    </row>
    <row r="409602" spans="3:3" x14ac:dyDescent="0.15">
      <c r="C409602" s="25">
        <v>0</v>
      </c>
    </row>
    <row r="409603" spans="3:3" x14ac:dyDescent="0.15">
      <c r="C409603" s="25">
        <v>0</v>
      </c>
    </row>
    <row r="409604" spans="3:3" x14ac:dyDescent="0.15">
      <c r="C409604" s="26">
        <v>40428</v>
      </c>
    </row>
    <row r="409605" spans="3:3" x14ac:dyDescent="0.15">
      <c r="C409605" s="26">
        <v>0</v>
      </c>
    </row>
    <row r="409606" spans="3:3" x14ac:dyDescent="0.15">
      <c r="C409606" s="25" t="s">
        <v>152</v>
      </c>
    </row>
    <row r="409607" spans="3:3" x14ac:dyDescent="0.15">
      <c r="C409607" s="25" t="s">
        <v>15</v>
      </c>
    </row>
    <row r="409608" spans="3:3" x14ac:dyDescent="0.15">
      <c r="C409608" s="25">
        <v>1</v>
      </c>
    </row>
    <row r="409609" spans="3:3" x14ac:dyDescent="0.15">
      <c r="C409609" s="25" t="s">
        <v>208</v>
      </c>
    </row>
    <row r="409610" spans="3:3" x14ac:dyDescent="0.15">
      <c r="C409610" s="25" t="s">
        <v>371</v>
      </c>
    </row>
    <row r="409611" spans="3:3" x14ac:dyDescent="0.15">
      <c r="C409611" s="25">
        <v>0</v>
      </c>
    </row>
    <row r="409612" spans="3:3" x14ac:dyDescent="0.15">
      <c r="C409612" s="25">
        <v>0</v>
      </c>
    </row>
    <row r="409613" spans="3:3" x14ac:dyDescent="0.15">
      <c r="C409613" s="25" t="s">
        <v>372</v>
      </c>
    </row>
    <row r="409614" spans="3:3" x14ac:dyDescent="0.15">
      <c r="C409614" s="25" t="s">
        <v>360</v>
      </c>
    </row>
    <row r="409615" spans="3:3" x14ac:dyDescent="0.15">
      <c r="C409615" s="25" t="s">
        <v>373</v>
      </c>
    </row>
    <row r="409616" spans="3:3" x14ac:dyDescent="0.15">
      <c r="C409616" s="25" t="s">
        <v>105</v>
      </c>
    </row>
    <row r="409617" spans="3:3" x14ac:dyDescent="0.15">
      <c r="C409617" s="25">
        <v>1958</v>
      </c>
    </row>
    <row r="409618" spans="3:3" x14ac:dyDescent="0.15">
      <c r="C409618" s="25">
        <v>1968</v>
      </c>
    </row>
    <row r="409619" spans="3:3" x14ac:dyDescent="0.15">
      <c r="C409619" s="25" t="s">
        <v>289</v>
      </c>
    </row>
    <row r="409620" spans="3:3" x14ac:dyDescent="0.15">
      <c r="C409620" s="24">
        <v>374.2</v>
      </c>
    </row>
    <row r="409621" spans="3:3" x14ac:dyDescent="0.15">
      <c r="C409621" s="24">
        <v>119.744</v>
      </c>
    </row>
    <row r="409622" spans="3:3" x14ac:dyDescent="0.15">
      <c r="C409622" s="24">
        <v>0</v>
      </c>
    </row>
    <row r="409623" spans="3:3" x14ac:dyDescent="0.15">
      <c r="C409623" s="24">
        <v>0</v>
      </c>
    </row>
    <row r="409624" spans="3:3" x14ac:dyDescent="0.15">
      <c r="C409624" s="24">
        <v>0</v>
      </c>
    </row>
    <row r="409625" spans="3:3" x14ac:dyDescent="0.15">
      <c r="C409625" s="24">
        <v>106.7</v>
      </c>
    </row>
    <row r="409626" spans="3:3" x14ac:dyDescent="0.15">
      <c r="C409626" s="27">
        <f>IF(C409623&gt;0,C409623,IF(C409622&gt;0,0.85*C409622,IF(C409625&gt;0,1.1*C409625,IF(C409624&gt;0,1.4*C409624,0.85/3*C409620))))</f>
        <v>117.37000000000002</v>
      </c>
    </row>
    <row r="409627" spans="3:3" x14ac:dyDescent="0.15">
      <c r="C409627" s="24">
        <v>0</v>
      </c>
    </row>
    <row r="409628" spans="3:3" x14ac:dyDescent="0.15">
      <c r="C409628" s="27">
        <f>IF(C409627&gt;0,C409627,C409626)</f>
        <v>117.37000000000002</v>
      </c>
    </row>
    <row r="409629" spans="3:3" x14ac:dyDescent="0.15">
      <c r="C409629" s="24">
        <v>1</v>
      </c>
    </row>
    <row r="409630" spans="3:3" x14ac:dyDescent="0.15">
      <c r="C409630" s="24">
        <v>2</v>
      </c>
    </row>
    <row r="409631" spans="3:3" x14ac:dyDescent="0.15">
      <c r="C409631" s="28" t="s">
        <v>374</v>
      </c>
    </row>
    <row r="409632" spans="3:3" x14ac:dyDescent="0.15">
      <c r="C409632" s="28" t="s">
        <v>375</v>
      </c>
    </row>
    <row r="409633" spans="3:3" x14ac:dyDescent="0.15">
      <c r="C409633" s="28" t="s">
        <v>2</v>
      </c>
    </row>
    <row r="409634" spans="3:3" x14ac:dyDescent="0.15">
      <c r="C409634" s="28" t="s">
        <v>376</v>
      </c>
    </row>
    <row r="409635" spans="3:3" x14ac:dyDescent="0.15">
      <c r="C409635" s="24">
        <v>0</v>
      </c>
    </row>
    <row r="409636" spans="3:3" x14ac:dyDescent="0.15">
      <c r="C409636" s="24">
        <v>0</v>
      </c>
    </row>
    <row r="409637" spans="3:3" x14ac:dyDescent="0.15">
      <c r="C409637" s="24">
        <v>0</v>
      </c>
    </row>
    <row r="409638" spans="3:3" x14ac:dyDescent="0.15">
      <c r="C409638" s="24">
        <v>0</v>
      </c>
    </row>
    <row r="409639" spans="3:3" x14ac:dyDescent="0.15">
      <c r="C409639" s="24">
        <v>0</v>
      </c>
    </row>
    <row r="409640" spans="3:3" x14ac:dyDescent="0.15">
      <c r="C409640" s="24">
        <v>0</v>
      </c>
    </row>
    <row r="409641" spans="3:3" x14ac:dyDescent="0.15">
      <c r="C409641" s="28">
        <v>0</v>
      </c>
    </row>
    <row r="409642" spans="3:3" x14ac:dyDescent="0.15">
      <c r="C409642" s="28">
        <v>0</v>
      </c>
    </row>
    <row r="409643" spans="3:3" x14ac:dyDescent="0.15">
      <c r="C409643" s="24">
        <v>0</v>
      </c>
    </row>
    <row r="409644" spans="3:3" x14ac:dyDescent="0.15">
      <c r="C409644" s="24">
        <v>0</v>
      </c>
    </row>
    <row r="409645" spans="3:3" x14ac:dyDescent="0.15">
      <c r="C409645" s="24">
        <v>46.2</v>
      </c>
    </row>
    <row r="409646" spans="3:3" x14ac:dyDescent="0.15">
      <c r="C409646" s="24">
        <v>40.42</v>
      </c>
    </row>
    <row r="409647" spans="3:3" x14ac:dyDescent="0.15">
      <c r="C409647" s="24">
        <v>0</v>
      </c>
    </row>
    <row r="409648" spans="3:3" x14ac:dyDescent="0.15">
      <c r="C409648" s="24">
        <v>0</v>
      </c>
    </row>
    <row r="409649" spans="3:3" x14ac:dyDescent="0.15">
      <c r="C409649" s="24">
        <v>46.2</v>
      </c>
    </row>
    <row r="409650" spans="3:3" x14ac:dyDescent="0.15">
      <c r="C409650" s="24">
        <v>0</v>
      </c>
    </row>
    <row r="409651" spans="3:3" x14ac:dyDescent="0.15">
      <c r="C409651" s="24">
        <v>13.52</v>
      </c>
    </row>
    <row r="409652" spans="3:3" x14ac:dyDescent="0.15">
      <c r="C409652" s="24">
        <v>0</v>
      </c>
    </row>
    <row r="409653" spans="3:3" x14ac:dyDescent="0.15">
      <c r="C409653" s="24">
        <v>2</v>
      </c>
    </row>
    <row r="409654" spans="3:3" x14ac:dyDescent="0.15">
      <c r="C409654" s="24">
        <v>0</v>
      </c>
    </row>
    <row r="409655" spans="3:3" x14ac:dyDescent="0.15">
      <c r="C409655" s="24">
        <v>0</v>
      </c>
    </row>
    <row r="409656" spans="3:3" x14ac:dyDescent="0.15">
      <c r="C409656" s="24">
        <v>8.1300000000000008</v>
      </c>
    </row>
    <row r="409657" spans="3:3" x14ac:dyDescent="0.15">
      <c r="C409657" s="24">
        <v>0</v>
      </c>
    </row>
    <row r="409658" spans="3:3" x14ac:dyDescent="0.15">
      <c r="C409658" s="24">
        <v>5.39</v>
      </c>
    </row>
    <row r="409659" spans="3:3" x14ac:dyDescent="0.15">
      <c r="C409659" s="28" t="s">
        <v>295</v>
      </c>
    </row>
    <row r="409660" spans="3:3" x14ac:dyDescent="0.15">
      <c r="C409660" s="29">
        <f>IF(OR(C$409632="C",C$409632="PI",C$409632="NI"),1.6,IF(C$409632="P",0.8,IF(C$409632="-",1.2,0)))</f>
        <v>1.2</v>
      </c>
    </row>
    <row r="409661" spans="3:3" x14ac:dyDescent="0.15">
      <c r="C409661" s="29">
        <f>IF(OR(C$409632="C",C$409632="PI",C$409632="NI"),15,IF(C$409632="P",7,IF(C$409632="-",5,0)))</f>
        <v>5</v>
      </c>
    </row>
    <row r="409662" spans="3:3" x14ac:dyDescent="0.15">
      <c r="C409662" s="29">
        <f>IF(OR(C$409632="C",C$409632="PI",C$409632="NI"),0,IF(C$409632="P",0.6,IF(C$409632="-",0,1.2)))</f>
        <v>0</v>
      </c>
    </row>
    <row r="409663" spans="3:3" x14ac:dyDescent="0.15">
      <c r="C409663" s="29">
        <f>IF(OR(C$409632="C",C$409632="PI",C$409632="NI"),0,IF(C$409632="P",3,IF(C$409632="-",0,5)))</f>
        <v>0</v>
      </c>
    </row>
    <row r="409664" spans="3:3" x14ac:dyDescent="0.15">
      <c r="C409664" s="29">
        <f>IF(LEFT(C$409632,1)="C",1,IF(LEFT(C$409632,1)="P",0.5,0))</f>
        <v>0</v>
      </c>
    </row>
    <row r="409665" spans="3:3" x14ac:dyDescent="0.15">
      <c r="C409665" s="29">
        <f>IF(LEFT(C$409633,1)="C",1,IF(LEFT(C$409633,1)="P",0.5,0))</f>
        <v>0</v>
      </c>
    </row>
    <row r="409666" spans="3:3" x14ac:dyDescent="0.15">
      <c r="C409666" s="29">
        <f>0.7*C409664+C409630+C409665</f>
        <v>2</v>
      </c>
    </row>
    <row r="409667" spans="3:3" x14ac:dyDescent="0.15">
      <c r="C409667" s="27">
        <f>IFERROR(C409628/C409666,0)</f>
        <v>58.685000000000009</v>
      </c>
    </row>
    <row r="409668" spans="3:3" x14ac:dyDescent="0.15">
      <c r="C409668" s="29">
        <f>IF(RIGHT(C$409632,1)="I",1,C409664)*0.7+C409630+IF(RIGHT(C$409633,1)="I",1,C409665)</f>
        <v>2</v>
      </c>
    </row>
    <row r="409669" spans="3:3" x14ac:dyDescent="0.15">
      <c r="C409669" s="27">
        <f>IF(ISNUMBER(#REF!),#REF!/2.5,1)</f>
        <v>1</v>
      </c>
    </row>
    <row r="409670" spans="3:3" x14ac:dyDescent="0.15">
      <c r="C409670" s="27">
        <f>IF(C409642="Simple",0.9,IF(C409642="Complex",1.3,1))</f>
        <v>1</v>
      </c>
    </row>
    <row r="409671" spans="3:3" x14ac:dyDescent="0.15">
      <c r="C409671" s="27">
        <f>IF(C409641="Simple",0.9,IF(C409641="Complex",1.2,1))</f>
        <v>1</v>
      </c>
    </row>
    <row r="409672" spans="3:3" x14ac:dyDescent="0.15">
      <c r="C409672" s="27">
        <f>C409669*C409671*(0.7*C409667+IF(C409634="B_N2",5,IF(C409634="B_N1",25,50)))</f>
        <v>46.079500000000003</v>
      </c>
    </row>
    <row r="409673" spans="3:3" x14ac:dyDescent="0.15">
      <c r="C409673" s="27">
        <f>ROUND(3/0.85,1)*C409669*C409628</f>
        <v>410.79500000000007</v>
      </c>
    </row>
    <row r="409674" spans="3:3" x14ac:dyDescent="0.15">
      <c r="C409674" s="27">
        <f>C$409670*(C$409660*C$409667+C$409661)</f>
        <v>75.422000000000011</v>
      </c>
    </row>
    <row r="409675" spans="3:3" x14ac:dyDescent="0.15">
      <c r="C409675" s="27">
        <f>(C$409662*C$409667+C$409663)</f>
        <v>0</v>
      </c>
    </row>
    <row r="409676" spans="3:3" x14ac:dyDescent="0.15">
      <c r="C409676" s="27">
        <f>C409668*C409672-C409677-C409681-C409682</f>
        <v>71.03240000000001</v>
      </c>
    </row>
    <row r="409677" spans="3:3" x14ac:dyDescent="0.15">
      <c r="C409677" s="27">
        <f>0.5*IF(RIGHT(C409633,1)="I",1,C409665)*C409672</f>
        <v>0</v>
      </c>
    </row>
    <row r="409678" spans="3:3" x14ac:dyDescent="0.15">
      <c r="C409678" s="30" t="str">
        <f>IF(C$409633="P","Unh","Soil")</f>
        <v>Soil</v>
      </c>
    </row>
    <row r="409679" spans="3:3" x14ac:dyDescent="0.15">
      <c r="C409679" s="27">
        <f>1.2*C409667+5</f>
        <v>75.422000000000011</v>
      </c>
    </row>
    <row r="409680" spans="3:3" x14ac:dyDescent="0.15">
      <c r="C409680" s="30" t="str">
        <f>IF(C$409633="-","Soil","Cellar")</f>
        <v>Cellar</v>
      </c>
    </row>
    <row r="409681" spans="3:3" x14ac:dyDescent="0.15">
      <c r="C409681" s="27">
        <f>(0.18*C$409628)-C409682</f>
        <v>18.452900000000003</v>
      </c>
    </row>
    <row r="409682" spans="3:3" x14ac:dyDescent="0.15">
      <c r="C409682" s="27">
        <f>0.01*C$409628+1.5</f>
        <v>2.6737000000000002</v>
      </c>
    </row>
    <row r="409683" spans="3:3" x14ac:dyDescent="0.15">
      <c r="C409683" s="27">
        <f>SUM(C409674:C409682)</f>
        <v>243.00300000000004</v>
      </c>
    </row>
    <row r="409684" spans="3:3" x14ac:dyDescent="0.15">
      <c r="C409684" s="27">
        <f>SUM(C409644:C409653)</f>
        <v>148.34</v>
      </c>
    </row>
    <row r="409685" spans="3:3" x14ac:dyDescent="0.15">
      <c r="C409685" s="30">
        <f>IFERROR(C409684/C409683,0)</f>
        <v>0.61044513853738425</v>
      </c>
    </row>
    <row r="409686" spans="3:3" x14ac:dyDescent="0.15">
      <c r="C409686" s="31">
        <v>0.8</v>
      </c>
    </row>
    <row r="409687" spans="3:3" x14ac:dyDescent="0.15">
      <c r="C409687" s="31">
        <v>1.25</v>
      </c>
    </row>
    <row r="409688" spans="3:3" x14ac:dyDescent="0.15">
      <c r="C409688" s="32">
        <f>IF(AND(C409685&gt;=C409686,C409685&lt;=C409687),1,0)</f>
        <v>0</v>
      </c>
    </row>
    <row r="409689" spans="3:3" x14ac:dyDescent="0.15">
      <c r="C409689" s="30">
        <f>IFERROR((C409649+C409650)/(C409679),0)</f>
        <v>0.61255336639176894</v>
      </c>
    </row>
    <row r="409690" spans="3:3" x14ac:dyDescent="0.15">
      <c r="C409690" s="31">
        <v>0.9</v>
      </c>
    </row>
    <row r="409691" spans="3:3" x14ac:dyDescent="0.15">
      <c r="C409691" s="31">
        <v>1.3</v>
      </c>
    </row>
    <row r="409692" spans="3:3" x14ac:dyDescent="0.15">
      <c r="C409692" s="32">
        <f>IF(AND(C409689&gt;=C409690,C409689&lt;=C409691),1,0)</f>
        <v>0</v>
      </c>
    </row>
    <row r="409693" spans="3:3" x14ac:dyDescent="0.15">
      <c r="C409693" s="33">
        <f>IF(C409664+C409665=0,1,0)</f>
        <v>1</v>
      </c>
    </row>
    <row r="409694" spans="3:3" x14ac:dyDescent="0.15">
      <c r="C409694" s="30">
        <f>IFERROR((C409651+C409652+C409653)/(C409681+C409682),0)</f>
        <v>0.73461891643709809</v>
      </c>
    </row>
    <row r="409695" spans="3:3" x14ac:dyDescent="0.15">
      <c r="C409695" s="31">
        <v>0.67</v>
      </c>
    </row>
    <row r="409696" spans="3:3" x14ac:dyDescent="0.15">
      <c r="C409696" s="31">
        <v>1.5</v>
      </c>
    </row>
    <row r="409697" spans="3:3" x14ac:dyDescent="0.15">
      <c r="C409697" s="34">
        <f>IF(AND(C409694&gt;=C409695,C409694&lt;=C409696),1,0)</f>
        <v>1</v>
      </c>
    </row>
    <row r="409698" spans="3:3" x14ac:dyDescent="0.15">
      <c r="C409698" s="34">
        <f>C409688*IF(C409693=1,C409692,1)*C409697</f>
        <v>0</v>
      </c>
    </row>
    <row r="409699" spans="3:3" x14ac:dyDescent="0.15">
      <c r="C409699" s="27">
        <f>IF(C$409659="Estimation",C409674,C409644)</f>
        <v>0</v>
      </c>
    </row>
    <row r="409700" spans="3:3" x14ac:dyDescent="0.15">
      <c r="C409700" s="27">
        <f>IF(C$409659="Estimation",C409675,C409645)</f>
        <v>46.2</v>
      </c>
    </row>
    <row r="409701" spans="3:3" x14ac:dyDescent="0.15">
      <c r="C409701" s="27">
        <f>IF(C$409659="Estimation",C409676,C409646)</f>
        <v>40.42</v>
      </c>
    </row>
    <row r="409702" spans="3:3" x14ac:dyDescent="0.15">
      <c r="C409702" s="27">
        <f>IF(C$409659="Estimation",IF(C409678="Soil",0,C409677),C409647)</f>
        <v>0</v>
      </c>
    </row>
    <row r="409703" spans="3:3" x14ac:dyDescent="0.15">
      <c r="C409703" s="27">
        <f>IF(C$409659="Estimation",C409677-C409702,C409648)</f>
        <v>0</v>
      </c>
    </row>
    <row r="409704" spans="3:3" x14ac:dyDescent="0.15">
      <c r="C409704" s="27">
        <f>IF(C$409659="Estimation",IF(C409680="Soil",0,C409679),C409649)</f>
        <v>46.2</v>
      </c>
    </row>
    <row r="409705" spans="3:3" x14ac:dyDescent="0.15">
      <c r="C409705" s="27">
        <f>IF(C$409659="Estimation",C409679-C409704,C409650)</f>
        <v>0</v>
      </c>
    </row>
    <row r="409706" spans="3:3" x14ac:dyDescent="0.15">
      <c r="C409706" s="27">
        <f>IF(C$409659="Estimation",C409681,C409651)</f>
        <v>13.52</v>
      </c>
    </row>
    <row r="409707" spans="3:3" x14ac:dyDescent="0.15">
      <c r="C409707" s="27">
        <f>IF(C$409659="Estimation",0,C409652)</f>
        <v>0</v>
      </c>
    </row>
    <row r="409708" spans="3:3" x14ac:dyDescent="0.15">
      <c r="C409708" s="27">
        <f>IF(C$409659="Estimation",C409682,C409653)</f>
        <v>2</v>
      </c>
    </row>
    <row r="409709" spans="3:3" x14ac:dyDescent="0.15">
      <c r="C409709" s="35">
        <f>IF(C$409659="Estimation",0,C409654)</f>
        <v>0</v>
      </c>
    </row>
    <row r="409710" spans="3:3" x14ac:dyDescent="0.15">
      <c r="C409710" s="35">
        <f>IF(C$409659="Estimation",0.5*SUM(C$409706:C$409707),C409655)</f>
        <v>0</v>
      </c>
    </row>
    <row r="409711" spans="3:3" x14ac:dyDescent="0.15">
      <c r="C409711" s="35">
        <f>IF(C$409659="Estimation",0,C409656)</f>
        <v>8.1300000000000008</v>
      </c>
    </row>
    <row r="409712" spans="3:3" x14ac:dyDescent="0.15">
      <c r="C409712" s="35">
        <f>IF(C$409659="Estimation",0.5*SUM(C$409706:C$409707),C409657)</f>
        <v>0</v>
      </c>
    </row>
    <row r="409713" spans="3:3" x14ac:dyDescent="0.15">
      <c r="C409713" s="35">
        <f>IF(C$409659="Estimation",0,C409658)</f>
        <v>5.39</v>
      </c>
    </row>
    <row r="409714" spans="3:3" x14ac:dyDescent="0.15">
      <c r="C409714" s="25" t="s">
        <v>288</v>
      </c>
    </row>
    <row r="409715" spans="3:3" x14ac:dyDescent="0.15">
      <c r="C409715" s="25">
        <v>0</v>
      </c>
    </row>
    <row r="409716" spans="3:3" x14ac:dyDescent="0.15">
      <c r="C409716" s="25" t="s">
        <v>288</v>
      </c>
    </row>
    <row r="409717" spans="3:3" x14ac:dyDescent="0.15">
      <c r="C409717" s="25" t="s">
        <v>377</v>
      </c>
    </row>
    <row r="409718" spans="3:3" x14ac:dyDescent="0.15">
      <c r="C409718" s="25" t="s">
        <v>300</v>
      </c>
    </row>
    <row r="409719" spans="3:3" x14ac:dyDescent="0.15">
      <c r="C409719" s="25" t="s">
        <v>302</v>
      </c>
    </row>
    <row r="409720" spans="3:3" x14ac:dyDescent="0.15">
      <c r="C409720" s="25" t="s">
        <v>302</v>
      </c>
    </row>
    <row r="409721" spans="3:3" x14ac:dyDescent="0.15">
      <c r="C409721" s="25" t="s">
        <v>302</v>
      </c>
    </row>
    <row r="409722" spans="3:3" x14ac:dyDescent="0.15">
      <c r="C409722" s="25" t="s">
        <v>301</v>
      </c>
    </row>
    <row r="409723" spans="3:3" x14ac:dyDescent="0.15">
      <c r="C409723" s="25" t="s">
        <v>301</v>
      </c>
    </row>
    <row r="409724" spans="3:3" x14ac:dyDescent="0.15">
      <c r="C409724" s="25" t="s">
        <v>292</v>
      </c>
    </row>
    <row r="409725" spans="3:3" x14ac:dyDescent="0.15">
      <c r="C409725" s="25" t="s">
        <v>292</v>
      </c>
    </row>
    <row r="409726" spans="3:3" x14ac:dyDescent="0.15">
      <c r="C409726" s="25" t="s">
        <v>291</v>
      </c>
    </row>
    <row r="409727" spans="3:3" x14ac:dyDescent="0.15">
      <c r="C409727" s="25" t="s">
        <v>298</v>
      </c>
    </row>
    <row r="409728" spans="3:3" x14ac:dyDescent="0.15">
      <c r="C409728" s="25" t="s">
        <v>299</v>
      </c>
    </row>
    <row r="409729" spans="3:3" x14ac:dyDescent="0.15">
      <c r="C409729" s="25" t="s">
        <v>298</v>
      </c>
    </row>
    <row r="409730" spans="3:3" x14ac:dyDescent="0.15">
      <c r="C409730" s="25" t="s">
        <v>297</v>
      </c>
    </row>
    <row r="409731" spans="3:3" x14ac:dyDescent="0.15">
      <c r="C409731" s="25" t="s">
        <v>296</v>
      </c>
    </row>
    <row r="409732" spans="3:3" x14ac:dyDescent="0.15">
      <c r="C409732" s="25" t="s">
        <v>297</v>
      </c>
    </row>
    <row r="409733" spans="3:3" x14ac:dyDescent="0.15">
      <c r="C409733" s="25" t="s">
        <v>296</v>
      </c>
    </row>
    <row r="409734" spans="3:3" x14ac:dyDescent="0.15">
      <c r="C409734" s="24">
        <v>0.1</v>
      </c>
    </row>
    <row r="409735" spans="3:3" x14ac:dyDescent="0.15">
      <c r="C409735" s="24">
        <v>0</v>
      </c>
    </row>
    <row r="409736" spans="3:3" x14ac:dyDescent="0.15">
      <c r="C409736" s="24">
        <v>0.2</v>
      </c>
    </row>
    <row r="409737" spans="3:3" x14ac:dyDescent="0.15">
      <c r="C409737" s="24">
        <v>0.6</v>
      </c>
    </row>
    <row r="409738" spans="3:3" x14ac:dyDescent="0.15">
      <c r="C409738" s="24">
        <v>0.6</v>
      </c>
    </row>
    <row r="409739" spans="3:3" x14ac:dyDescent="0.15">
      <c r="C409739" s="24">
        <v>1.2</v>
      </c>
    </row>
    <row r="409740" spans="3:3" x14ac:dyDescent="0.15">
      <c r="C409740" s="24">
        <v>1.2</v>
      </c>
    </row>
    <row r="409741" spans="3:3" x14ac:dyDescent="0.15">
      <c r="C409741" s="24">
        <v>1.2</v>
      </c>
    </row>
    <row r="409742" spans="3:3" x14ac:dyDescent="0.15">
      <c r="C409742" s="24">
        <v>1.6</v>
      </c>
    </row>
    <row r="409743" spans="3:3" x14ac:dyDescent="0.15">
      <c r="C409743" s="24">
        <v>1.6</v>
      </c>
    </row>
    <row r="409744" spans="3:3" x14ac:dyDescent="0.15">
      <c r="C409744" s="24">
        <v>2.8</v>
      </c>
    </row>
    <row r="409745" spans="3:3" x14ac:dyDescent="0.15">
      <c r="C409745" s="24">
        <v>2.8</v>
      </c>
    </row>
    <row r="409746" spans="3:3" x14ac:dyDescent="0.15">
      <c r="C409746" s="24">
        <v>3</v>
      </c>
    </row>
    <row r="409747" spans="3:3" x14ac:dyDescent="0.15">
      <c r="C409747" s="24">
        <v>0.75</v>
      </c>
    </row>
    <row r="409748" spans="3:3" x14ac:dyDescent="0.15">
      <c r="C409748" s="24">
        <v>0.75</v>
      </c>
    </row>
    <row r="409749" spans="3:3" x14ac:dyDescent="0.15">
      <c r="C409749" s="24">
        <v>0.05</v>
      </c>
    </row>
    <row r="409750" spans="3:3" x14ac:dyDescent="0.15">
      <c r="C409750" s="24">
        <v>0.05</v>
      </c>
    </row>
    <row r="409751" spans="3:3" x14ac:dyDescent="0.15">
      <c r="C409751" s="24">
        <v>0</v>
      </c>
    </row>
    <row r="409752" spans="3:3" x14ac:dyDescent="0.15">
      <c r="C409752" s="24">
        <v>0</v>
      </c>
    </row>
    <row r="409753" spans="3:3" x14ac:dyDescent="0.15">
      <c r="C409753" s="24">
        <v>0</v>
      </c>
    </row>
    <row r="409754" spans="3:3" x14ac:dyDescent="0.15">
      <c r="C409754" s="24">
        <v>0.01</v>
      </c>
    </row>
    <row r="409755" spans="3:3" x14ac:dyDescent="0.15">
      <c r="C409755" s="24">
        <v>0.01</v>
      </c>
    </row>
    <row r="409756" spans="3:3" x14ac:dyDescent="0.15">
      <c r="C409756" s="24">
        <v>0</v>
      </c>
    </row>
    <row r="409757" spans="3:3" x14ac:dyDescent="0.15">
      <c r="C409757" s="24">
        <v>0.3</v>
      </c>
    </row>
    <row r="409758" spans="3:3" x14ac:dyDescent="0.15">
      <c r="C409758" s="24">
        <v>0</v>
      </c>
    </row>
    <row r="409759" spans="3:3" x14ac:dyDescent="0.15">
      <c r="C409759" s="24">
        <v>0</v>
      </c>
    </row>
    <row r="409760" spans="3:3" x14ac:dyDescent="0.15">
      <c r="C409760" s="24">
        <v>0</v>
      </c>
    </row>
    <row r="409761" spans="3:3" x14ac:dyDescent="0.15">
      <c r="C409761" s="24">
        <v>0.3</v>
      </c>
    </row>
    <row r="409762" spans="3:3" x14ac:dyDescent="0.15">
      <c r="C409762" s="24">
        <v>0</v>
      </c>
    </row>
    <row r="409763" spans="3:3" x14ac:dyDescent="0.15">
      <c r="C409763" s="24">
        <v>0</v>
      </c>
    </row>
    <row r="409764" spans="3:3" x14ac:dyDescent="0.15">
      <c r="C409764" s="24">
        <v>1</v>
      </c>
    </row>
    <row r="409765" spans="3:3" x14ac:dyDescent="0.15">
      <c r="C409765" s="24">
        <v>1</v>
      </c>
    </row>
    <row r="409766" spans="3:3" x14ac:dyDescent="0.15">
      <c r="C409766" s="24">
        <v>0</v>
      </c>
    </row>
    <row r="409767" spans="3:3" x14ac:dyDescent="0.15">
      <c r="C409767" s="24">
        <v>0</v>
      </c>
    </row>
    <row r="409768" spans="3:3" x14ac:dyDescent="0.15">
      <c r="C409768" s="24">
        <v>0.5</v>
      </c>
    </row>
    <row r="409769" spans="3:3" x14ac:dyDescent="0.15">
      <c r="C409769" s="24">
        <v>0</v>
      </c>
    </row>
    <row r="409770" spans="3:3" x14ac:dyDescent="0.15">
      <c r="C409770" s="25">
        <v>0</v>
      </c>
    </row>
    <row r="409771" spans="3:3" x14ac:dyDescent="0.15">
      <c r="C409771" s="25">
        <v>0</v>
      </c>
    </row>
    <row r="409772" spans="3:3" x14ac:dyDescent="0.15">
      <c r="C409772" s="25">
        <v>0</v>
      </c>
    </row>
    <row r="409773" spans="3:3" x14ac:dyDescent="0.15">
      <c r="C409773" s="25">
        <v>0</v>
      </c>
    </row>
    <row r="409774" spans="3:3" x14ac:dyDescent="0.15">
      <c r="C409774" s="25">
        <v>0</v>
      </c>
    </row>
    <row r="409775" spans="3:3" x14ac:dyDescent="0.15">
      <c r="C409775" s="25">
        <v>0</v>
      </c>
    </row>
    <row r="409776" spans="3:3" x14ac:dyDescent="0.15">
      <c r="C409776" s="25">
        <v>0</v>
      </c>
    </row>
    <row r="409777" spans="3:3" x14ac:dyDescent="0.15">
      <c r="C409777" s="25">
        <v>0</v>
      </c>
    </row>
    <row r="409778" spans="3:3" x14ac:dyDescent="0.15">
      <c r="C409778" s="25">
        <v>0</v>
      </c>
    </row>
    <row r="409779" spans="3:3" x14ac:dyDescent="0.15">
      <c r="C409779" s="25">
        <v>0</v>
      </c>
    </row>
    <row r="409780" spans="3:3" x14ac:dyDescent="0.15">
      <c r="C409780" s="24">
        <v>0</v>
      </c>
    </row>
    <row r="409781" spans="3:3" x14ac:dyDescent="0.15">
      <c r="C409781" s="24">
        <v>0</v>
      </c>
    </row>
    <row r="409782" spans="3:3" x14ac:dyDescent="0.15">
      <c r="C409782" s="24">
        <v>0</v>
      </c>
    </row>
    <row r="409783" spans="3:3" x14ac:dyDescent="0.15">
      <c r="C409783" s="24">
        <v>0</v>
      </c>
    </row>
    <row r="409784" spans="3:3" x14ac:dyDescent="0.15">
      <c r="C409784" s="24">
        <v>0</v>
      </c>
    </row>
    <row r="409785" spans="3:3" x14ac:dyDescent="0.15">
      <c r="C409785" s="24">
        <v>0</v>
      </c>
    </row>
    <row r="409786" spans="3:3" x14ac:dyDescent="0.15">
      <c r="C409786" s="24">
        <v>0</v>
      </c>
    </row>
    <row r="409787" spans="3:3" x14ac:dyDescent="0.15">
      <c r="C409787" s="24">
        <v>0</v>
      </c>
    </row>
    <row r="409788" spans="3:3" x14ac:dyDescent="0.15">
      <c r="C409788" s="24">
        <v>0</v>
      </c>
    </row>
    <row r="409789" spans="3:3" x14ac:dyDescent="0.15">
      <c r="C409789" s="24">
        <v>0</v>
      </c>
    </row>
    <row r="409790" spans="3:3" x14ac:dyDescent="0.15">
      <c r="C409790" s="24">
        <v>0</v>
      </c>
    </row>
    <row r="409791" spans="3:3" x14ac:dyDescent="0.15">
      <c r="C409791" s="24">
        <v>0</v>
      </c>
    </row>
    <row r="409792" spans="3:3" x14ac:dyDescent="0.15">
      <c r="C409792" s="24">
        <v>0</v>
      </c>
    </row>
    <row r="409793" spans="3:3" x14ac:dyDescent="0.15">
      <c r="C409793" s="24">
        <v>0</v>
      </c>
    </row>
    <row r="409794" spans="3:3" x14ac:dyDescent="0.15">
      <c r="C409794" s="24">
        <v>0</v>
      </c>
    </row>
    <row r="409795" spans="3:3" x14ac:dyDescent="0.15">
      <c r="C409795" s="24">
        <v>0</v>
      </c>
    </row>
    <row r="409796" spans="3:3" x14ac:dyDescent="0.15">
      <c r="C409796" s="24">
        <v>0</v>
      </c>
    </row>
    <row r="409797" spans="3:3" x14ac:dyDescent="0.15">
      <c r="C409797" s="24">
        <v>0</v>
      </c>
    </row>
    <row r="409798" spans="3:3" x14ac:dyDescent="0.15">
      <c r="C409798" s="24">
        <v>0</v>
      </c>
    </row>
    <row r="409799" spans="3:3" x14ac:dyDescent="0.15">
      <c r="C409799" s="24">
        <v>0</v>
      </c>
    </row>
    <row r="409800" spans="3:3" x14ac:dyDescent="0.15">
      <c r="C409800" s="24">
        <v>0</v>
      </c>
    </row>
    <row r="409801" spans="3:3" x14ac:dyDescent="0.15">
      <c r="C409801" s="24">
        <v>0</v>
      </c>
    </row>
    <row r="409802" spans="3:3" x14ac:dyDescent="0.15">
      <c r="C409802" s="24">
        <v>0</v>
      </c>
    </row>
    <row r="409803" spans="3:3" x14ac:dyDescent="0.15">
      <c r="C409803" s="24">
        <v>0</v>
      </c>
    </row>
    <row r="409804" spans="3:3" x14ac:dyDescent="0.15">
      <c r="C409804" s="24">
        <v>0</v>
      </c>
    </row>
    <row r="409805" spans="3:3" x14ac:dyDescent="0.15">
      <c r="C409805" s="24">
        <v>0</v>
      </c>
    </row>
    <row r="409806" spans="3:3" x14ac:dyDescent="0.15">
      <c r="C409806" s="36">
        <f t="shared" ref="C409806:C409812" si="163">IF(C409799&lt;&gt;0,C409799,C409792)</f>
        <v>0</v>
      </c>
    </row>
    <row r="409807" spans="3:3" x14ac:dyDescent="0.15">
      <c r="C409807" s="36">
        <f t="shared" si="163"/>
        <v>0</v>
      </c>
    </row>
    <row r="409808" spans="3:3" x14ac:dyDescent="0.15">
      <c r="C409808" s="36">
        <f t="shared" si="163"/>
        <v>0</v>
      </c>
    </row>
    <row r="409809" spans="3:3" x14ac:dyDescent="0.15">
      <c r="C409809" s="36">
        <f t="shared" si="163"/>
        <v>0</v>
      </c>
    </row>
    <row r="409810" spans="3:3" x14ac:dyDescent="0.15">
      <c r="C409810" s="36">
        <f t="shared" si="163"/>
        <v>0</v>
      </c>
    </row>
    <row r="409811" spans="3:3" x14ac:dyDescent="0.15">
      <c r="C409811" s="36">
        <f t="shared" si="163"/>
        <v>0</v>
      </c>
    </row>
    <row r="409812" spans="3:3" x14ac:dyDescent="0.15">
      <c r="C409812" s="36">
        <f t="shared" si="163"/>
        <v>0</v>
      </c>
    </row>
    <row r="409813" spans="3:3" x14ac:dyDescent="0.15">
      <c r="C409813" s="36">
        <f t="shared" ref="C409813:C409819" si="164">IFERROR(IF(C409792&lt;&gt;0,C409806/C409792,1)*C409780,0)</f>
        <v>0</v>
      </c>
    </row>
    <row r="409814" spans="3:3" x14ac:dyDescent="0.15">
      <c r="C409814" s="36">
        <f t="shared" si="164"/>
        <v>0</v>
      </c>
    </row>
    <row r="409815" spans="3:3" x14ac:dyDescent="0.15">
      <c r="C409815" s="36">
        <f t="shared" si="164"/>
        <v>0</v>
      </c>
    </row>
    <row r="409816" spans="3:3" x14ac:dyDescent="0.15">
      <c r="C409816" s="36">
        <f t="shared" si="164"/>
        <v>0</v>
      </c>
    </row>
    <row r="409817" spans="3:3" x14ac:dyDescent="0.15">
      <c r="C409817" s="36">
        <f t="shared" si="164"/>
        <v>0</v>
      </c>
    </row>
    <row r="409818" spans="3:3" x14ac:dyDescent="0.15">
      <c r="C409818" s="36">
        <f t="shared" si="164"/>
        <v>0</v>
      </c>
    </row>
    <row r="409819" spans="3:3" x14ac:dyDescent="0.15">
      <c r="C409819" s="36">
        <f t="shared" si="164"/>
        <v>0</v>
      </c>
    </row>
    <row r="409820" spans="3:3" x14ac:dyDescent="0.15">
      <c r="C409820" s="37">
        <f>C409787</f>
        <v>0</v>
      </c>
    </row>
    <row r="409821" spans="3:3" x14ac:dyDescent="0.15">
      <c r="C409821" s="37">
        <f>C409788</f>
        <v>0</v>
      </c>
    </row>
    <row r="409822" spans="3:3" x14ac:dyDescent="0.15">
      <c r="C409822" s="37">
        <f>C409789</f>
        <v>0</v>
      </c>
    </row>
    <row r="409823" spans="3:3" x14ac:dyDescent="0.15">
      <c r="C409823" s="37">
        <f>C409790</f>
        <v>0</v>
      </c>
    </row>
    <row r="409824" spans="3:3" x14ac:dyDescent="0.15">
      <c r="C409824" s="37">
        <f>C409791</f>
        <v>0</v>
      </c>
    </row>
    <row r="409825" spans="3:3" x14ac:dyDescent="0.15">
      <c r="C409825" s="28">
        <v>0</v>
      </c>
    </row>
    <row r="409826" spans="3:3" x14ac:dyDescent="0.15">
      <c r="C409826" s="28">
        <v>0</v>
      </c>
    </row>
    <row r="409827" spans="3:3" x14ac:dyDescent="0.15">
      <c r="C409827" s="28">
        <v>0</v>
      </c>
    </row>
    <row r="409828" spans="3:3" x14ac:dyDescent="0.15">
      <c r="C409828" s="28">
        <v>0</v>
      </c>
    </row>
    <row r="409829" spans="3:3" x14ac:dyDescent="0.15">
      <c r="C409829" s="28">
        <v>0</v>
      </c>
    </row>
    <row r="409830" spans="3:3" x14ac:dyDescent="0.15">
      <c r="C409830" s="28">
        <v>0</v>
      </c>
    </row>
    <row r="409831" spans="3:3" x14ac:dyDescent="0.15">
      <c r="C409831" s="28">
        <v>0</v>
      </c>
    </row>
    <row r="409832" spans="3:3" x14ac:dyDescent="0.15">
      <c r="C409832" s="28">
        <v>0</v>
      </c>
    </row>
    <row r="409833" spans="3:3" x14ac:dyDescent="0.15">
      <c r="C409833" s="28">
        <v>0</v>
      </c>
    </row>
    <row r="409834" spans="3:3" x14ac:dyDescent="0.15">
      <c r="C409834" s="28">
        <v>0</v>
      </c>
    </row>
    <row r="409835" spans="3:3" x14ac:dyDescent="0.15">
      <c r="C409835" s="38">
        <v>1</v>
      </c>
    </row>
    <row r="409836" spans="3:3" x14ac:dyDescent="0.15">
      <c r="C409836" s="38">
        <v>1</v>
      </c>
    </row>
    <row r="409837" spans="3:3" x14ac:dyDescent="0.15">
      <c r="C409837" s="38">
        <v>1</v>
      </c>
    </row>
    <row r="409838" spans="3:3" x14ac:dyDescent="0.15">
      <c r="C409838" s="38">
        <v>1</v>
      </c>
    </row>
    <row r="409839" spans="3:3" x14ac:dyDescent="0.15">
      <c r="C409839" s="38">
        <v>1</v>
      </c>
    </row>
    <row r="409840" spans="3:3" x14ac:dyDescent="0.15">
      <c r="C409840" s="38">
        <v>1</v>
      </c>
    </row>
    <row r="409841" spans="3:3" x14ac:dyDescent="0.15">
      <c r="C409841" s="38">
        <v>1</v>
      </c>
    </row>
    <row r="409842" spans="3:3" x14ac:dyDescent="0.15">
      <c r="C409842" s="38">
        <v>1</v>
      </c>
    </row>
    <row r="409843" spans="3:3" x14ac:dyDescent="0.15">
      <c r="C409843" s="38">
        <v>1</v>
      </c>
    </row>
    <row r="409844" spans="3:3" x14ac:dyDescent="0.15">
      <c r="C409844" s="38">
        <v>1</v>
      </c>
    </row>
    <row r="409845" spans="3:3" x14ac:dyDescent="0.15">
      <c r="C409845" s="25" t="s">
        <v>104</v>
      </c>
    </row>
    <row r="409846" spans="3:3" x14ac:dyDescent="0.15">
      <c r="C409846" s="25" t="s">
        <v>294</v>
      </c>
    </row>
    <row r="409847" spans="3:3" x14ac:dyDescent="0.15">
      <c r="C409847" s="24">
        <v>216</v>
      </c>
    </row>
    <row r="409848" spans="3:3" x14ac:dyDescent="0.15">
      <c r="C409848" s="24">
        <v>12</v>
      </c>
    </row>
    <row r="409849" spans="3:3" x14ac:dyDescent="0.15">
      <c r="C409849" s="24">
        <v>4.5999999999999996</v>
      </c>
    </row>
    <row r="409850" spans="3:3" x14ac:dyDescent="0.15">
      <c r="C409850" s="24">
        <v>368</v>
      </c>
    </row>
    <row r="409851" spans="3:3" x14ac:dyDescent="0.15">
      <c r="C409851" s="24">
        <v>260</v>
      </c>
    </row>
    <row r="409852" spans="3:3" x14ac:dyDescent="0.15">
      <c r="C409852" s="24">
        <v>394</v>
      </c>
    </row>
    <row r="409853" spans="3:3" x14ac:dyDescent="0.15">
      <c r="C409853" s="24">
        <v>222</v>
      </c>
    </row>
    <row r="409854" spans="3:3" x14ac:dyDescent="0.15">
      <c r="C409854" s="24">
        <v>123</v>
      </c>
    </row>
    <row r="409855" spans="3:3" x14ac:dyDescent="0.15">
      <c r="C409855" s="25" t="s">
        <v>153</v>
      </c>
    </row>
    <row r="409856" spans="3:3" x14ac:dyDescent="0.15">
      <c r="C409856" s="24">
        <v>20</v>
      </c>
    </row>
    <row r="409857" spans="3:3" x14ac:dyDescent="0.15">
      <c r="C409857" s="24">
        <v>0.9</v>
      </c>
    </row>
    <row r="409858" spans="3:3" x14ac:dyDescent="0.15">
      <c r="C409858" s="24">
        <v>0.8</v>
      </c>
    </row>
    <row r="409859" spans="3:3" x14ac:dyDescent="0.15">
      <c r="C409859" s="24">
        <v>0.4</v>
      </c>
    </row>
    <row r="409860" spans="3:3" x14ac:dyDescent="0.15">
      <c r="C409860" s="24">
        <v>2.5</v>
      </c>
    </row>
    <row r="409861" spans="3:3" x14ac:dyDescent="0.15">
      <c r="C409861" s="24">
        <v>3</v>
      </c>
    </row>
    <row r="409862" spans="3:3" x14ac:dyDescent="0.15">
      <c r="C409862" s="24">
        <v>10</v>
      </c>
    </row>
    <row r="409863" spans="3:3" x14ac:dyDescent="0.15">
      <c r="C409863" s="31">
        <v>0.8</v>
      </c>
    </row>
    <row r="409864" spans="3:3" x14ac:dyDescent="0.15">
      <c r="C409864" s="31">
        <v>0.6</v>
      </c>
    </row>
    <row r="409865" spans="3:3" x14ac:dyDescent="0.15">
      <c r="C409865" s="31">
        <v>0.3</v>
      </c>
    </row>
    <row r="409866" spans="3:3" x14ac:dyDescent="0.15">
      <c r="C409866" s="31">
        <v>0.9</v>
      </c>
    </row>
    <row r="409867" spans="3:3" x14ac:dyDescent="0.15">
      <c r="C409867" s="24">
        <v>45</v>
      </c>
    </row>
    <row r="409868" spans="3:3" x14ac:dyDescent="0.15">
      <c r="C409868" s="39">
        <f t="shared" ref="C409868:C409874" si="165">IFERROR(IF(ISNUMBER(C409756),C409756,0)+IF(ISNUMBER(C409737),1/C409737-IF(AND(C409825="ReplaceInsulation",NOT(ISERROR(C409813))),C409749/0.04,0),0),0)</f>
        <v>1.6666666666666667</v>
      </c>
    </row>
    <row r="409869" spans="3:3" x14ac:dyDescent="0.15">
      <c r="C409869" s="39">
        <f t="shared" si="165"/>
        <v>1.9666666666666668</v>
      </c>
    </row>
    <row r="409870" spans="3:3" x14ac:dyDescent="0.15">
      <c r="C409870" s="39">
        <f t="shared" si="165"/>
        <v>0.83333333333333337</v>
      </c>
    </row>
    <row r="409871" spans="3:3" x14ac:dyDescent="0.15">
      <c r="C409871" s="39">
        <f t="shared" si="165"/>
        <v>0.83333333333333337</v>
      </c>
    </row>
    <row r="409872" spans="3:3" x14ac:dyDescent="0.15">
      <c r="C409872" s="39">
        <f t="shared" si="165"/>
        <v>0.83333333333333337</v>
      </c>
    </row>
    <row r="409873" spans="3:3" x14ac:dyDescent="0.15">
      <c r="C409873" s="39">
        <f t="shared" si="165"/>
        <v>0.92500000000000004</v>
      </c>
    </row>
    <row r="409874" spans="3:3" x14ac:dyDescent="0.15">
      <c r="C409874" s="39">
        <f t="shared" si="165"/>
        <v>0.625</v>
      </c>
    </row>
    <row r="409875" spans="3:3" x14ac:dyDescent="0.15">
      <c r="C409875" s="40">
        <f>IFERROR(IF(ISNUMBER(C409744),1/C409744,0),0)</f>
        <v>0.35714285714285715</v>
      </c>
    </row>
    <row r="409876" spans="3:3" x14ac:dyDescent="0.15">
      <c r="C409876" s="40">
        <f>IFERROR(IF(ISNUMBER(C409745),1/C409745,0),0)</f>
        <v>0.35714285714285715</v>
      </c>
    </row>
    <row r="409877" spans="3:3" x14ac:dyDescent="0.15">
      <c r="C409877" s="40">
        <f>IFERROR(IF(ISNUMBER(C409746),1/C409746,0),0)</f>
        <v>0.33333333333333331</v>
      </c>
    </row>
    <row r="409878" spans="3:3" x14ac:dyDescent="0.15">
      <c r="C409878" s="39">
        <f t="shared" ref="C409878:C409884" si="166">IFERROR(1/(IF(C409825="Replace",IF(ISNUMBER(C409756),C409756,0),C409868)+IF(ISNUMBER(C409813),C409813,0)),0)</f>
        <v>0.6</v>
      </c>
    </row>
    <row r="409879" spans="3:3" x14ac:dyDescent="0.15">
      <c r="C409879" s="39">
        <f t="shared" si="166"/>
        <v>0.50847457627118642</v>
      </c>
    </row>
    <row r="409880" spans="3:3" x14ac:dyDescent="0.15">
      <c r="C409880" s="39">
        <f t="shared" si="166"/>
        <v>1.2</v>
      </c>
    </row>
    <row r="409881" spans="3:3" x14ac:dyDescent="0.15">
      <c r="C409881" s="39">
        <f t="shared" si="166"/>
        <v>1.2</v>
      </c>
    </row>
    <row r="409882" spans="3:3" x14ac:dyDescent="0.15">
      <c r="C409882" s="39">
        <f t="shared" si="166"/>
        <v>1.2</v>
      </c>
    </row>
    <row r="409883" spans="3:3" x14ac:dyDescent="0.15">
      <c r="C409883" s="39">
        <f t="shared" si="166"/>
        <v>1.0810810810810809</v>
      </c>
    </row>
    <row r="409884" spans="3:3" x14ac:dyDescent="0.15">
      <c r="C409884" s="39">
        <f t="shared" si="166"/>
        <v>1.6</v>
      </c>
    </row>
    <row r="409885" spans="3:3" x14ac:dyDescent="0.15">
      <c r="C409885" s="41">
        <f>IFERROR(1/(IF(C409832="Replace",0,C409875)+IF(ISNUMBER(C409820),C409820,0)),0)</f>
        <v>2.8</v>
      </c>
    </row>
    <row r="409886" spans="3:3" x14ac:dyDescent="0.15">
      <c r="C409886" s="41">
        <f>IFERROR(1/(IF(C409833="Replace",0,C409876)+IF(ISNUMBER(C409821),C409821,0)),0)</f>
        <v>2.8</v>
      </c>
    </row>
    <row r="409887" spans="3:3" x14ac:dyDescent="0.15">
      <c r="C409887" s="41">
        <f>IFERROR(1/(IF(C409834="Replace",0,C409877)+IF(ISNUMBER(C409822),C409822,0)),0)</f>
        <v>3</v>
      </c>
    </row>
    <row r="409888" spans="3:3" x14ac:dyDescent="0.15">
      <c r="C409888" s="42">
        <f t="shared" ref="C409888:C409894" si="167">IF(C409737&gt;0,(1-C409835)*1/(1/C409737+C409756),0)+C409835*C409878</f>
        <v>0.6</v>
      </c>
    </row>
    <row r="409889" spans="3:3" x14ac:dyDescent="0.15">
      <c r="C409889" s="42">
        <f t="shared" si="167"/>
        <v>0.50847457627118642</v>
      </c>
    </row>
    <row r="409890" spans="3:3" x14ac:dyDescent="0.15">
      <c r="C409890" s="42">
        <f t="shared" si="167"/>
        <v>1.2</v>
      </c>
    </row>
    <row r="409891" spans="3:3" x14ac:dyDescent="0.15">
      <c r="C409891" s="42">
        <f t="shared" si="167"/>
        <v>1.2</v>
      </c>
    </row>
    <row r="409892" spans="3:3" x14ac:dyDescent="0.15">
      <c r="C409892" s="42">
        <f t="shared" si="167"/>
        <v>1.2</v>
      </c>
    </row>
    <row r="409893" spans="3:3" x14ac:dyDescent="0.15">
      <c r="C409893" s="42">
        <f t="shared" si="167"/>
        <v>1.0810810810810809</v>
      </c>
    </row>
    <row r="409894" spans="3:3" x14ac:dyDescent="0.15">
      <c r="C409894" s="42">
        <f t="shared" si="167"/>
        <v>1.6</v>
      </c>
    </row>
    <row r="409895" spans="3:3" x14ac:dyDescent="0.15">
      <c r="C409895" s="43">
        <f>(1-C409842)*C409744+C409842*C409885</f>
        <v>2.8</v>
      </c>
    </row>
    <row r="409896" spans="3:3" x14ac:dyDescent="0.15">
      <c r="C409896" s="43">
        <f>(1-C409843)*C409745+C409843*C409886</f>
        <v>2.8</v>
      </c>
    </row>
    <row r="409897" spans="3:3" x14ac:dyDescent="0.15">
      <c r="C409897" s="43">
        <f>(1-C409844)*C409746+C409844*C409887</f>
        <v>3</v>
      </c>
    </row>
    <row r="409898" spans="3:3" x14ac:dyDescent="0.15">
      <c r="C409898" s="39">
        <f>IFERROR((IF(C409813&gt;0,C409835*C409699,0)+IF(C409814&gt;0,C409836*C409700,0)+IF(C409815&gt;0,C409837*C409701,0)+IF(C409816&gt;0,C409838*C409702,0)+IF(C409817&gt;0,C409839*C409703,0)+IF(C409818&gt;0,C409840*C409704,0)+IF(C409819&gt;0,C409841*C409705,0)+IF(C409820&gt;0,C409842*C409706,0)+IF(C409821&gt;0,C409843*C409707,0)+IF(C409822&gt;0,C409844*C409708,0))/SUM(C409699:C409708),0)</f>
        <v>0</v>
      </c>
    </row>
    <row r="409899" spans="3:3" x14ac:dyDescent="0.15">
      <c r="C409899" s="30" t="str">
        <f>IF(OR(C409715="",C409714=C409715),C409714,IF(C409609="Variation",C409715,IF(C409898=0,C409714,IF(C409898=1,C409715,C409714&amp;"("&amp;TEXT(1-C409898,"##0%")&amp;")."&amp;C409715&amp;"("&amp;TEXT(C409898,"##0%")&amp;")"))))</f>
        <v>Medium</v>
      </c>
    </row>
    <row r="409900" spans="3:3" x14ac:dyDescent="0.15">
      <c r="C409900" s="39">
        <f>IFERROR(IF(C409715&lt;&gt;"",IF(C409609="Variation",C409735,(1-C409898)*C409734+C409898*C409735),C409734),0)</f>
        <v>0.1</v>
      </c>
    </row>
    <row r="409901" spans="3:3" x14ac:dyDescent="0.15">
      <c r="C409901" s="39">
        <f t="shared" ref="C409901:C409907" si="168">IF(ISERROR(C409888*C409699*C409763),0,C409888*C409699*C409763)</f>
        <v>0</v>
      </c>
    </row>
    <row r="409902" spans="3:3" x14ac:dyDescent="0.15">
      <c r="C409902" s="39">
        <f t="shared" si="168"/>
        <v>23.491525423728813</v>
      </c>
    </row>
    <row r="409903" spans="3:3" x14ac:dyDescent="0.15">
      <c r="C409903" s="39">
        <f t="shared" si="168"/>
        <v>48.503999999999998</v>
      </c>
    </row>
    <row r="409904" spans="3:3" x14ac:dyDescent="0.15">
      <c r="C409904" s="39">
        <f t="shared" si="168"/>
        <v>0</v>
      </c>
    </row>
    <row r="409905" spans="3:3" x14ac:dyDescent="0.15">
      <c r="C409905" s="39">
        <f t="shared" si="168"/>
        <v>0</v>
      </c>
    </row>
    <row r="409906" spans="3:3" x14ac:dyDescent="0.15">
      <c r="C409906" s="39">
        <f t="shared" si="168"/>
        <v>24.972972972972972</v>
      </c>
    </row>
    <row r="409907" spans="3:3" x14ac:dyDescent="0.15">
      <c r="C409907" s="39">
        <f t="shared" si="168"/>
        <v>0</v>
      </c>
    </row>
    <row r="409908" spans="3:3" x14ac:dyDescent="0.15">
      <c r="C409908" s="40">
        <f>IF(ISERROR(C409895*C409706*1),0,C409895*C409706*1)</f>
        <v>37.855999999999995</v>
      </c>
    </row>
    <row r="409909" spans="3:3" x14ac:dyDescent="0.15">
      <c r="C409909" s="40">
        <f>IF(ISERROR(C409896*C409707*1),0,C409896*C409707*1)</f>
        <v>0</v>
      </c>
    </row>
    <row r="409910" spans="3:3" x14ac:dyDescent="0.15">
      <c r="C409910" s="40">
        <f>IF(ISERROR(C409897*C409708*1),0,C409897*C409708*1)</f>
        <v>6</v>
      </c>
    </row>
    <row r="409911" spans="3:3" x14ac:dyDescent="0.15">
      <c r="C409911" s="39">
        <f>SUM(C409699:C409708)*C409900</f>
        <v>14.834000000000001</v>
      </c>
    </row>
    <row r="409912" spans="3:3" x14ac:dyDescent="0.15">
      <c r="C409912" s="39">
        <f>IFERROR(SUM(C409901:C409911)/C409628,0)</f>
        <v>1.3262204856155895</v>
      </c>
    </row>
    <row r="409913" spans="3:3" x14ac:dyDescent="0.15">
      <c r="C409913" s="39">
        <f>0.34*(C409859+C409736)*C409860</f>
        <v>0.51000000000000012</v>
      </c>
    </row>
    <row r="409914" spans="3:3" x14ac:dyDescent="0.15">
      <c r="C409914" s="44">
        <f>(C409856-C409849)*C409847</f>
        <v>3326.4</v>
      </c>
    </row>
    <row r="409915" spans="3:3" x14ac:dyDescent="0.15">
      <c r="C409915" s="39">
        <f>IF(C409912&lt;=1,C409857+(1-C409912)/0.5*(1-C409857),IF(C409912&gt;=4,C409858,C409857+(C409912-1)*(C409858-C409857)/(4-1)))</f>
        <v>0.88912598381281371</v>
      </c>
    </row>
    <row r="409916" spans="3:3" x14ac:dyDescent="0.15">
      <c r="C409916" s="44">
        <f>C409912*0.024*C409914*C409915</f>
        <v>94.13795245360761</v>
      </c>
    </row>
    <row r="409917" spans="3:3" x14ac:dyDescent="0.15">
      <c r="C409917" s="44">
        <f>C409913*0.024*C409914*C409915</f>
        <v>36.200885352072518</v>
      </c>
    </row>
    <row r="409918" spans="3:3" x14ac:dyDescent="0.15">
      <c r="C409918" s="44">
        <f>C409916+C409917</f>
        <v>130.33883780568013</v>
      </c>
    </row>
    <row r="409919" spans="3:3" x14ac:dyDescent="0.15">
      <c r="C409919" s="39">
        <f>IFERROR((IF(LEN(C409777)&gt;1,IF(ISERROR(C409823),0,C409823),IF(ISERROR(C409747),0,C409747))*C409706+IF(LEN(C409778)&gt;1,IF(ISERROR(C409824),0,C409824),IF(ISERROR(C409748),0,C409748))*C409707)/(C409706+C409707),0)</f>
        <v>0.75000000000000011</v>
      </c>
    </row>
    <row r="409920" spans="3:3" x14ac:dyDescent="0.15">
      <c r="C409920" s="45">
        <f>C409709*C409850*C409863*(1-C409865)*C409866*C409919</f>
        <v>0</v>
      </c>
    </row>
    <row r="409921" spans="3:3" x14ac:dyDescent="0.15">
      <c r="C409921" s="44">
        <f>C409710*C409851*C$409864*(1-C$409865)*C$409866*C$409919</f>
        <v>0</v>
      </c>
    </row>
    <row r="409922" spans="3:3" x14ac:dyDescent="0.15">
      <c r="C409922" s="44">
        <f>C409711*C409852*C$409864*(1-C$409865)*C$409866*C$409919</f>
        <v>908.11287000000016</v>
      </c>
    </row>
    <row r="409923" spans="3:3" x14ac:dyDescent="0.15">
      <c r="C409923" s="44">
        <f>C409712*C409853*C$409864*(1-C$409865)*C$409866*C$409919</f>
        <v>0</v>
      </c>
    </row>
    <row r="409924" spans="3:3" x14ac:dyDescent="0.15">
      <c r="C409924" s="44">
        <f>C409713*C409854*C$409864*(1-C$409865)*C$409866*C$409919</f>
        <v>187.95199499999998</v>
      </c>
    </row>
    <row r="409925" spans="3:3" x14ac:dyDescent="0.15">
      <c r="C409925" s="44">
        <f>IFERROR(SUM(C409920:C409924)/C409628,0)</f>
        <v>9.3385436227315317</v>
      </c>
    </row>
    <row r="409926" spans="3:3" x14ac:dyDescent="0.15">
      <c r="C409926" s="44">
        <f>C409861*0.024*C409847</f>
        <v>15.552000000000001</v>
      </c>
    </row>
    <row r="409927" spans="3:3" x14ac:dyDescent="0.15">
      <c r="C409927" s="44">
        <f>C409867/(C409912+C409913)</f>
        <v>24.506860887631277</v>
      </c>
    </row>
    <row r="409928" spans="3:3" x14ac:dyDescent="0.15">
      <c r="C409928" s="39">
        <f>0.8+C409927/30</f>
        <v>1.6168953629210425</v>
      </c>
    </row>
    <row r="409929" spans="3:3" x14ac:dyDescent="0.15">
      <c r="C409929" s="42">
        <f>IFERROR((C409925+C409926)/C409918,0)</f>
        <v>0.19096797272230098</v>
      </c>
    </row>
    <row r="409930" spans="3:3" x14ac:dyDescent="0.15">
      <c r="C409930" s="39">
        <f>(1-C409929^C409928)/(1-C409929^(C409928+1))</f>
        <v>0.94362386271828624</v>
      </c>
    </row>
    <row r="409931" spans="3:3" x14ac:dyDescent="0.15">
      <c r="C409931" s="46">
        <f>C409918-C409930*(C409925+C409926)</f>
        <v>106.8515268872402</v>
      </c>
    </row>
    <row r="409933" spans="3:3" x14ac:dyDescent="0.15">
      <c r="C409933" s="48">
        <v>106.8515268872402</v>
      </c>
    </row>
    <row r="425985" spans="3:3" x14ac:dyDescent="0.15">
      <c r="C425985" s="24" t="s">
        <v>370</v>
      </c>
    </row>
    <row r="425986" spans="3:3" x14ac:dyDescent="0.15">
      <c r="C425986" s="25">
        <v>0</v>
      </c>
    </row>
    <row r="425987" spans="3:3" x14ac:dyDescent="0.15">
      <c r="C425987" s="25">
        <v>0</v>
      </c>
    </row>
    <row r="425988" spans="3:3" x14ac:dyDescent="0.15">
      <c r="C425988" s="26">
        <v>40428</v>
      </c>
    </row>
    <row r="425989" spans="3:3" x14ac:dyDescent="0.15">
      <c r="C425989" s="26">
        <v>0</v>
      </c>
    </row>
    <row r="425990" spans="3:3" x14ac:dyDescent="0.15">
      <c r="C425990" s="25" t="s">
        <v>152</v>
      </c>
    </row>
    <row r="425991" spans="3:3" x14ac:dyDescent="0.15">
      <c r="C425991" s="25" t="s">
        <v>15</v>
      </c>
    </row>
    <row r="425992" spans="3:3" x14ac:dyDescent="0.15">
      <c r="C425992" s="25">
        <v>1</v>
      </c>
    </row>
    <row r="425993" spans="3:3" x14ac:dyDescent="0.15">
      <c r="C425993" s="25" t="s">
        <v>208</v>
      </c>
    </row>
    <row r="425994" spans="3:3" x14ac:dyDescent="0.15">
      <c r="C425994" s="25" t="s">
        <v>371</v>
      </c>
    </row>
    <row r="425995" spans="3:3" x14ac:dyDescent="0.15">
      <c r="C425995" s="25">
        <v>0</v>
      </c>
    </row>
    <row r="425996" spans="3:3" x14ac:dyDescent="0.15">
      <c r="C425996" s="25">
        <v>0</v>
      </c>
    </row>
    <row r="425997" spans="3:3" x14ac:dyDescent="0.15">
      <c r="C425997" s="25" t="s">
        <v>372</v>
      </c>
    </row>
    <row r="425998" spans="3:3" x14ac:dyDescent="0.15">
      <c r="C425998" s="25" t="s">
        <v>360</v>
      </c>
    </row>
    <row r="425999" spans="3:3" x14ac:dyDescent="0.15">
      <c r="C425999" s="25" t="s">
        <v>373</v>
      </c>
    </row>
    <row r="426000" spans="3:3" x14ac:dyDescent="0.15">
      <c r="C426000" s="25" t="s">
        <v>105</v>
      </c>
    </row>
    <row r="426001" spans="3:3" x14ac:dyDescent="0.15">
      <c r="C426001" s="25">
        <v>1958</v>
      </c>
    </row>
    <row r="426002" spans="3:3" x14ac:dyDescent="0.15">
      <c r="C426002" s="25">
        <v>1968</v>
      </c>
    </row>
    <row r="426003" spans="3:3" x14ac:dyDescent="0.15">
      <c r="C426003" s="25" t="s">
        <v>289</v>
      </c>
    </row>
    <row r="426004" spans="3:3" x14ac:dyDescent="0.15">
      <c r="C426004" s="24">
        <v>374.2</v>
      </c>
    </row>
    <row r="426005" spans="3:3" x14ac:dyDescent="0.15">
      <c r="C426005" s="24">
        <v>119.744</v>
      </c>
    </row>
    <row r="426006" spans="3:3" x14ac:dyDescent="0.15">
      <c r="C426006" s="24">
        <v>0</v>
      </c>
    </row>
    <row r="426007" spans="3:3" x14ac:dyDescent="0.15">
      <c r="C426007" s="24">
        <v>0</v>
      </c>
    </row>
    <row r="426008" spans="3:3" x14ac:dyDescent="0.15">
      <c r="C426008" s="24">
        <v>0</v>
      </c>
    </row>
    <row r="426009" spans="3:3" x14ac:dyDescent="0.15">
      <c r="C426009" s="24">
        <v>106.7</v>
      </c>
    </row>
    <row r="426010" spans="3:3" x14ac:dyDescent="0.15">
      <c r="C426010" s="27">
        <f>IF(C426007&gt;0,C426007,IF(C426006&gt;0,0.85*C426006,IF(C426009&gt;0,1.1*C426009,IF(C426008&gt;0,1.4*C426008,0.85/3*C426004))))</f>
        <v>117.37000000000002</v>
      </c>
    </row>
    <row r="426011" spans="3:3" x14ac:dyDescent="0.15">
      <c r="C426011" s="24">
        <v>0</v>
      </c>
    </row>
    <row r="426012" spans="3:3" x14ac:dyDescent="0.15">
      <c r="C426012" s="27">
        <f>IF(C426011&gt;0,C426011,C426010)</f>
        <v>117.37000000000002</v>
      </c>
    </row>
    <row r="426013" spans="3:3" x14ac:dyDescent="0.15">
      <c r="C426013" s="24">
        <v>1</v>
      </c>
    </row>
    <row r="426014" spans="3:3" x14ac:dyDescent="0.15">
      <c r="C426014" s="24">
        <v>2</v>
      </c>
    </row>
    <row r="426015" spans="3:3" x14ac:dyDescent="0.15">
      <c r="C426015" s="28" t="s">
        <v>374</v>
      </c>
    </row>
    <row r="426016" spans="3:3" x14ac:dyDescent="0.15">
      <c r="C426016" s="28" t="s">
        <v>375</v>
      </c>
    </row>
    <row r="426017" spans="3:3" x14ac:dyDescent="0.15">
      <c r="C426017" s="28" t="s">
        <v>2</v>
      </c>
    </row>
    <row r="426018" spans="3:3" x14ac:dyDescent="0.15">
      <c r="C426018" s="28" t="s">
        <v>376</v>
      </c>
    </row>
    <row r="426019" spans="3:3" x14ac:dyDescent="0.15">
      <c r="C426019" s="24">
        <v>0</v>
      </c>
    </row>
    <row r="426020" spans="3:3" x14ac:dyDescent="0.15">
      <c r="C426020" s="24">
        <v>0</v>
      </c>
    </row>
    <row r="426021" spans="3:3" x14ac:dyDescent="0.15">
      <c r="C426021" s="24">
        <v>0</v>
      </c>
    </row>
    <row r="426022" spans="3:3" x14ac:dyDescent="0.15">
      <c r="C426022" s="24">
        <v>0</v>
      </c>
    </row>
    <row r="426023" spans="3:3" x14ac:dyDescent="0.15">
      <c r="C426023" s="24">
        <v>0</v>
      </c>
    </row>
    <row r="426024" spans="3:3" x14ac:dyDescent="0.15">
      <c r="C426024" s="24">
        <v>0</v>
      </c>
    </row>
    <row r="426025" spans="3:3" x14ac:dyDescent="0.15">
      <c r="C426025" s="28">
        <v>0</v>
      </c>
    </row>
    <row r="426026" spans="3:3" x14ac:dyDescent="0.15">
      <c r="C426026" s="28">
        <v>0</v>
      </c>
    </row>
    <row r="426027" spans="3:3" x14ac:dyDescent="0.15">
      <c r="C426027" s="24">
        <v>0</v>
      </c>
    </row>
    <row r="426028" spans="3:3" x14ac:dyDescent="0.15">
      <c r="C426028" s="24">
        <v>0</v>
      </c>
    </row>
    <row r="426029" spans="3:3" x14ac:dyDescent="0.15">
      <c r="C426029" s="24">
        <v>46.2</v>
      </c>
    </row>
    <row r="426030" spans="3:3" x14ac:dyDescent="0.15">
      <c r="C426030" s="24">
        <v>40.42</v>
      </c>
    </row>
    <row r="426031" spans="3:3" x14ac:dyDescent="0.15">
      <c r="C426031" s="24">
        <v>0</v>
      </c>
    </row>
    <row r="426032" spans="3:3" x14ac:dyDescent="0.15">
      <c r="C426032" s="24">
        <v>0</v>
      </c>
    </row>
    <row r="426033" spans="3:3" x14ac:dyDescent="0.15">
      <c r="C426033" s="24">
        <v>46.2</v>
      </c>
    </row>
    <row r="426034" spans="3:3" x14ac:dyDescent="0.15">
      <c r="C426034" s="24">
        <v>0</v>
      </c>
    </row>
    <row r="426035" spans="3:3" x14ac:dyDescent="0.15">
      <c r="C426035" s="24">
        <v>13.52</v>
      </c>
    </row>
    <row r="426036" spans="3:3" x14ac:dyDescent="0.15">
      <c r="C426036" s="24">
        <v>0</v>
      </c>
    </row>
    <row r="426037" spans="3:3" x14ac:dyDescent="0.15">
      <c r="C426037" s="24">
        <v>2</v>
      </c>
    </row>
    <row r="426038" spans="3:3" x14ac:dyDescent="0.15">
      <c r="C426038" s="24">
        <v>0</v>
      </c>
    </row>
    <row r="426039" spans="3:3" x14ac:dyDescent="0.15">
      <c r="C426039" s="24">
        <v>0</v>
      </c>
    </row>
    <row r="426040" spans="3:3" x14ac:dyDescent="0.15">
      <c r="C426040" s="24">
        <v>8.1300000000000008</v>
      </c>
    </row>
    <row r="426041" spans="3:3" x14ac:dyDescent="0.15">
      <c r="C426041" s="24">
        <v>0</v>
      </c>
    </row>
    <row r="426042" spans="3:3" x14ac:dyDescent="0.15">
      <c r="C426042" s="24">
        <v>5.39</v>
      </c>
    </row>
    <row r="426043" spans="3:3" x14ac:dyDescent="0.15">
      <c r="C426043" s="28" t="s">
        <v>295</v>
      </c>
    </row>
    <row r="426044" spans="3:3" x14ac:dyDescent="0.15">
      <c r="C426044" s="29">
        <f>IF(OR(C$426016="C",C$426016="PI",C$426016="NI"),1.6,IF(C$426016="P",0.8,IF(C$426016="-",1.2,0)))</f>
        <v>1.2</v>
      </c>
    </row>
    <row r="426045" spans="3:3" x14ac:dyDescent="0.15">
      <c r="C426045" s="29">
        <f>IF(OR(C$426016="C",C$426016="PI",C$426016="NI"),15,IF(C$426016="P",7,IF(C$426016="-",5,0)))</f>
        <v>5</v>
      </c>
    </row>
    <row r="426046" spans="3:3" x14ac:dyDescent="0.15">
      <c r="C426046" s="29">
        <f>IF(OR(C$426016="C",C$426016="PI",C$426016="NI"),0,IF(C$426016="P",0.6,IF(C$426016="-",0,1.2)))</f>
        <v>0</v>
      </c>
    </row>
    <row r="426047" spans="3:3" x14ac:dyDescent="0.15">
      <c r="C426047" s="29">
        <f>IF(OR(C$426016="C",C$426016="PI",C$426016="NI"),0,IF(C$426016="P",3,IF(C$426016="-",0,5)))</f>
        <v>0</v>
      </c>
    </row>
    <row r="426048" spans="3:3" x14ac:dyDescent="0.15">
      <c r="C426048" s="29">
        <f>IF(LEFT(C$426016,1)="C",1,IF(LEFT(C$426016,1)="P",0.5,0))</f>
        <v>0</v>
      </c>
    </row>
    <row r="426049" spans="3:3" x14ac:dyDescent="0.15">
      <c r="C426049" s="29">
        <f>IF(LEFT(C$426017,1)="C",1,IF(LEFT(C$426017,1)="P",0.5,0))</f>
        <v>0</v>
      </c>
    </row>
    <row r="426050" spans="3:3" x14ac:dyDescent="0.15">
      <c r="C426050" s="29">
        <f>0.7*C426048+C426014+C426049</f>
        <v>2</v>
      </c>
    </row>
    <row r="426051" spans="3:3" x14ac:dyDescent="0.15">
      <c r="C426051" s="27">
        <f>IFERROR(C426012/C426050,0)</f>
        <v>58.685000000000009</v>
      </c>
    </row>
    <row r="426052" spans="3:3" x14ac:dyDescent="0.15">
      <c r="C426052" s="29">
        <f>IF(RIGHT(C$426016,1)="I",1,C426048)*0.7+C426014+IF(RIGHT(C$426017,1)="I",1,C426049)</f>
        <v>2</v>
      </c>
    </row>
    <row r="426053" spans="3:3" x14ac:dyDescent="0.15">
      <c r="C426053" s="27">
        <f>IF(ISNUMBER(#REF!),#REF!/2.5,1)</f>
        <v>1</v>
      </c>
    </row>
    <row r="426054" spans="3:3" x14ac:dyDescent="0.15">
      <c r="C426054" s="27">
        <f>IF(C426026="Simple",0.9,IF(C426026="Complex",1.3,1))</f>
        <v>1</v>
      </c>
    </row>
    <row r="426055" spans="3:3" x14ac:dyDescent="0.15">
      <c r="C426055" s="27">
        <f>IF(C426025="Simple",0.9,IF(C426025="Complex",1.2,1))</f>
        <v>1</v>
      </c>
    </row>
    <row r="426056" spans="3:3" x14ac:dyDescent="0.15">
      <c r="C426056" s="27">
        <f>C426053*C426055*(0.7*C426051+IF(C426018="B_N2",5,IF(C426018="B_N1",25,50)))</f>
        <v>46.079500000000003</v>
      </c>
    </row>
    <row r="426057" spans="3:3" x14ac:dyDescent="0.15">
      <c r="C426057" s="27">
        <f>ROUND(3/0.85,1)*C426053*C426012</f>
        <v>410.79500000000007</v>
      </c>
    </row>
    <row r="426058" spans="3:3" x14ac:dyDescent="0.15">
      <c r="C426058" s="27">
        <f>C$426054*(C$426044*C$426051+C$426045)</f>
        <v>75.422000000000011</v>
      </c>
    </row>
    <row r="426059" spans="3:3" x14ac:dyDescent="0.15">
      <c r="C426059" s="27">
        <f>(C$426046*C$426051+C$426047)</f>
        <v>0</v>
      </c>
    </row>
    <row r="426060" spans="3:3" x14ac:dyDescent="0.15">
      <c r="C426060" s="27">
        <f>C426052*C426056-C426061-C426065-C426066</f>
        <v>71.03240000000001</v>
      </c>
    </row>
    <row r="426061" spans="3:3" x14ac:dyDescent="0.15">
      <c r="C426061" s="27">
        <f>0.5*IF(RIGHT(C426017,1)="I",1,C426049)*C426056</f>
        <v>0</v>
      </c>
    </row>
    <row r="426062" spans="3:3" x14ac:dyDescent="0.15">
      <c r="C426062" s="30" t="str">
        <f>IF(C$426017="P","Unh","Soil")</f>
        <v>Soil</v>
      </c>
    </row>
    <row r="426063" spans="3:3" x14ac:dyDescent="0.15">
      <c r="C426063" s="27">
        <f>1.2*C426051+5</f>
        <v>75.422000000000011</v>
      </c>
    </row>
    <row r="426064" spans="3:3" x14ac:dyDescent="0.15">
      <c r="C426064" s="30" t="str">
        <f>IF(C$426017="-","Soil","Cellar")</f>
        <v>Cellar</v>
      </c>
    </row>
    <row r="426065" spans="3:3" x14ac:dyDescent="0.15">
      <c r="C426065" s="27">
        <f>(0.18*C$426012)-C426066</f>
        <v>18.452900000000003</v>
      </c>
    </row>
    <row r="426066" spans="3:3" x14ac:dyDescent="0.15">
      <c r="C426066" s="27">
        <f>0.01*C$426012+1.5</f>
        <v>2.6737000000000002</v>
      </c>
    </row>
    <row r="426067" spans="3:3" x14ac:dyDescent="0.15">
      <c r="C426067" s="27">
        <f>SUM(C426058:C426066)</f>
        <v>243.00300000000004</v>
      </c>
    </row>
    <row r="426068" spans="3:3" x14ac:dyDescent="0.15">
      <c r="C426068" s="27">
        <f>SUM(C426028:C426037)</f>
        <v>148.34</v>
      </c>
    </row>
    <row r="426069" spans="3:3" x14ac:dyDescent="0.15">
      <c r="C426069" s="30">
        <f>IFERROR(C426068/C426067,0)</f>
        <v>0.61044513853738425</v>
      </c>
    </row>
    <row r="426070" spans="3:3" x14ac:dyDescent="0.15">
      <c r="C426070" s="31">
        <v>0.8</v>
      </c>
    </row>
    <row r="426071" spans="3:3" x14ac:dyDescent="0.15">
      <c r="C426071" s="31">
        <v>1.25</v>
      </c>
    </row>
    <row r="426072" spans="3:3" x14ac:dyDescent="0.15">
      <c r="C426072" s="32">
        <f>IF(AND(C426069&gt;=C426070,C426069&lt;=C426071),1,0)</f>
        <v>0</v>
      </c>
    </row>
    <row r="426073" spans="3:3" x14ac:dyDescent="0.15">
      <c r="C426073" s="30">
        <f>IFERROR((C426033+C426034)/(C426063),0)</f>
        <v>0.61255336639176894</v>
      </c>
    </row>
    <row r="426074" spans="3:3" x14ac:dyDescent="0.15">
      <c r="C426074" s="31">
        <v>0.9</v>
      </c>
    </row>
    <row r="426075" spans="3:3" x14ac:dyDescent="0.15">
      <c r="C426075" s="31">
        <v>1.3</v>
      </c>
    </row>
    <row r="426076" spans="3:3" x14ac:dyDescent="0.15">
      <c r="C426076" s="32">
        <f>IF(AND(C426073&gt;=C426074,C426073&lt;=C426075),1,0)</f>
        <v>0</v>
      </c>
    </row>
    <row r="426077" spans="3:3" x14ac:dyDescent="0.15">
      <c r="C426077" s="33">
        <f>IF(C426048+C426049=0,1,0)</f>
        <v>1</v>
      </c>
    </row>
    <row r="426078" spans="3:3" x14ac:dyDescent="0.15">
      <c r="C426078" s="30">
        <f>IFERROR((C426035+C426036+C426037)/(C426065+C426066),0)</f>
        <v>0.73461891643709809</v>
      </c>
    </row>
    <row r="426079" spans="3:3" x14ac:dyDescent="0.15">
      <c r="C426079" s="31">
        <v>0.67</v>
      </c>
    </row>
    <row r="426080" spans="3:3" x14ac:dyDescent="0.15">
      <c r="C426080" s="31">
        <v>1.5</v>
      </c>
    </row>
    <row r="426081" spans="3:3" x14ac:dyDescent="0.15">
      <c r="C426081" s="34">
        <f>IF(AND(C426078&gt;=C426079,C426078&lt;=C426080),1,0)</f>
        <v>1</v>
      </c>
    </row>
    <row r="426082" spans="3:3" x14ac:dyDescent="0.15">
      <c r="C426082" s="34">
        <f>C426072*IF(C426077=1,C426076,1)*C426081</f>
        <v>0</v>
      </c>
    </row>
    <row r="426083" spans="3:3" x14ac:dyDescent="0.15">
      <c r="C426083" s="27">
        <f>IF(C$426043="Estimation",C426058,C426028)</f>
        <v>0</v>
      </c>
    </row>
    <row r="426084" spans="3:3" x14ac:dyDescent="0.15">
      <c r="C426084" s="27">
        <f>IF(C$426043="Estimation",C426059,C426029)</f>
        <v>46.2</v>
      </c>
    </row>
    <row r="426085" spans="3:3" x14ac:dyDescent="0.15">
      <c r="C426085" s="27">
        <f>IF(C$426043="Estimation",C426060,C426030)</f>
        <v>40.42</v>
      </c>
    </row>
    <row r="426086" spans="3:3" x14ac:dyDescent="0.15">
      <c r="C426086" s="27">
        <f>IF(C$426043="Estimation",IF(C426062="Soil",0,C426061),C426031)</f>
        <v>0</v>
      </c>
    </row>
    <row r="426087" spans="3:3" x14ac:dyDescent="0.15">
      <c r="C426087" s="27">
        <f>IF(C$426043="Estimation",C426061-C426086,C426032)</f>
        <v>0</v>
      </c>
    </row>
    <row r="426088" spans="3:3" x14ac:dyDescent="0.15">
      <c r="C426088" s="27">
        <f>IF(C$426043="Estimation",IF(C426064="Soil",0,C426063),C426033)</f>
        <v>46.2</v>
      </c>
    </row>
    <row r="426089" spans="3:3" x14ac:dyDescent="0.15">
      <c r="C426089" s="27">
        <f>IF(C$426043="Estimation",C426063-C426088,C426034)</f>
        <v>0</v>
      </c>
    </row>
    <row r="426090" spans="3:3" x14ac:dyDescent="0.15">
      <c r="C426090" s="27">
        <f>IF(C$426043="Estimation",C426065,C426035)</f>
        <v>13.52</v>
      </c>
    </row>
    <row r="426091" spans="3:3" x14ac:dyDescent="0.15">
      <c r="C426091" s="27">
        <f>IF(C$426043="Estimation",0,C426036)</f>
        <v>0</v>
      </c>
    </row>
    <row r="426092" spans="3:3" x14ac:dyDescent="0.15">
      <c r="C426092" s="27">
        <f>IF(C$426043="Estimation",C426066,C426037)</f>
        <v>2</v>
      </c>
    </row>
    <row r="426093" spans="3:3" x14ac:dyDescent="0.15">
      <c r="C426093" s="35">
        <f>IF(C$426043="Estimation",0,C426038)</f>
        <v>0</v>
      </c>
    </row>
    <row r="426094" spans="3:3" x14ac:dyDescent="0.15">
      <c r="C426094" s="35">
        <f>IF(C$426043="Estimation",0.5*SUM(C$426090:C$426091),C426039)</f>
        <v>0</v>
      </c>
    </row>
    <row r="426095" spans="3:3" x14ac:dyDescent="0.15">
      <c r="C426095" s="35">
        <f>IF(C$426043="Estimation",0,C426040)</f>
        <v>8.1300000000000008</v>
      </c>
    </row>
    <row r="426096" spans="3:3" x14ac:dyDescent="0.15">
      <c r="C426096" s="35">
        <f>IF(C$426043="Estimation",0.5*SUM(C$426090:C$426091),C426041)</f>
        <v>0</v>
      </c>
    </row>
    <row r="426097" spans="3:3" x14ac:dyDescent="0.15">
      <c r="C426097" s="35">
        <f>IF(C$426043="Estimation",0,C426042)</f>
        <v>5.39</v>
      </c>
    </row>
    <row r="426098" spans="3:3" x14ac:dyDescent="0.15">
      <c r="C426098" s="25" t="s">
        <v>288</v>
      </c>
    </row>
    <row r="426099" spans="3:3" x14ac:dyDescent="0.15">
      <c r="C426099" s="25">
        <v>0</v>
      </c>
    </row>
    <row r="426100" spans="3:3" x14ac:dyDescent="0.15">
      <c r="C426100" s="25" t="s">
        <v>288</v>
      </c>
    </row>
    <row r="426101" spans="3:3" x14ac:dyDescent="0.15">
      <c r="C426101" s="25" t="s">
        <v>377</v>
      </c>
    </row>
    <row r="426102" spans="3:3" x14ac:dyDescent="0.15">
      <c r="C426102" s="25" t="s">
        <v>300</v>
      </c>
    </row>
    <row r="426103" spans="3:3" x14ac:dyDescent="0.15">
      <c r="C426103" s="25" t="s">
        <v>302</v>
      </c>
    </row>
    <row r="426104" spans="3:3" x14ac:dyDescent="0.15">
      <c r="C426104" s="25" t="s">
        <v>302</v>
      </c>
    </row>
    <row r="426105" spans="3:3" x14ac:dyDescent="0.15">
      <c r="C426105" s="25" t="s">
        <v>302</v>
      </c>
    </row>
    <row r="426106" spans="3:3" x14ac:dyDescent="0.15">
      <c r="C426106" s="25" t="s">
        <v>301</v>
      </c>
    </row>
    <row r="426107" spans="3:3" x14ac:dyDescent="0.15">
      <c r="C426107" s="25" t="s">
        <v>301</v>
      </c>
    </row>
    <row r="426108" spans="3:3" x14ac:dyDescent="0.15">
      <c r="C426108" s="25" t="s">
        <v>292</v>
      </c>
    </row>
    <row r="426109" spans="3:3" x14ac:dyDescent="0.15">
      <c r="C426109" s="25" t="s">
        <v>292</v>
      </c>
    </row>
    <row r="426110" spans="3:3" x14ac:dyDescent="0.15">
      <c r="C426110" s="25" t="s">
        <v>291</v>
      </c>
    </row>
    <row r="426111" spans="3:3" x14ac:dyDescent="0.15">
      <c r="C426111" s="25" t="s">
        <v>298</v>
      </c>
    </row>
    <row r="426112" spans="3:3" x14ac:dyDescent="0.15">
      <c r="C426112" s="25" t="s">
        <v>299</v>
      </c>
    </row>
    <row r="426113" spans="3:3" x14ac:dyDescent="0.15">
      <c r="C426113" s="25" t="s">
        <v>298</v>
      </c>
    </row>
    <row r="426114" spans="3:3" x14ac:dyDescent="0.15">
      <c r="C426114" s="25" t="s">
        <v>297</v>
      </c>
    </row>
    <row r="426115" spans="3:3" x14ac:dyDescent="0.15">
      <c r="C426115" s="25" t="s">
        <v>296</v>
      </c>
    </row>
    <row r="426116" spans="3:3" x14ac:dyDescent="0.15">
      <c r="C426116" s="25" t="s">
        <v>297</v>
      </c>
    </row>
    <row r="426117" spans="3:3" x14ac:dyDescent="0.15">
      <c r="C426117" s="25" t="s">
        <v>296</v>
      </c>
    </row>
    <row r="426118" spans="3:3" x14ac:dyDescent="0.15">
      <c r="C426118" s="24">
        <v>0.1</v>
      </c>
    </row>
    <row r="426119" spans="3:3" x14ac:dyDescent="0.15">
      <c r="C426119" s="24">
        <v>0</v>
      </c>
    </row>
    <row r="426120" spans="3:3" x14ac:dyDescent="0.15">
      <c r="C426120" s="24">
        <v>0.2</v>
      </c>
    </row>
    <row r="426121" spans="3:3" x14ac:dyDescent="0.15">
      <c r="C426121" s="24">
        <v>0.6</v>
      </c>
    </row>
    <row r="426122" spans="3:3" x14ac:dyDescent="0.15">
      <c r="C426122" s="24">
        <v>0.6</v>
      </c>
    </row>
    <row r="426123" spans="3:3" x14ac:dyDescent="0.15">
      <c r="C426123" s="24">
        <v>1.2</v>
      </c>
    </row>
    <row r="426124" spans="3:3" x14ac:dyDescent="0.15">
      <c r="C426124" s="24">
        <v>1.2</v>
      </c>
    </row>
    <row r="426125" spans="3:3" x14ac:dyDescent="0.15">
      <c r="C426125" s="24">
        <v>1.2</v>
      </c>
    </row>
    <row r="426126" spans="3:3" x14ac:dyDescent="0.15">
      <c r="C426126" s="24">
        <v>1.6</v>
      </c>
    </row>
    <row r="426127" spans="3:3" x14ac:dyDescent="0.15">
      <c r="C426127" s="24">
        <v>1.6</v>
      </c>
    </row>
    <row r="426128" spans="3:3" x14ac:dyDescent="0.15">
      <c r="C426128" s="24">
        <v>2.8</v>
      </c>
    </row>
    <row r="426129" spans="3:3" x14ac:dyDescent="0.15">
      <c r="C426129" s="24">
        <v>2.8</v>
      </c>
    </row>
    <row r="426130" spans="3:3" x14ac:dyDescent="0.15">
      <c r="C426130" s="24">
        <v>3</v>
      </c>
    </row>
    <row r="426131" spans="3:3" x14ac:dyDescent="0.15">
      <c r="C426131" s="24">
        <v>0.75</v>
      </c>
    </row>
    <row r="426132" spans="3:3" x14ac:dyDescent="0.15">
      <c r="C426132" s="24">
        <v>0.75</v>
      </c>
    </row>
    <row r="426133" spans="3:3" x14ac:dyDescent="0.15">
      <c r="C426133" s="24">
        <v>0.05</v>
      </c>
    </row>
    <row r="426134" spans="3:3" x14ac:dyDescent="0.15">
      <c r="C426134" s="24">
        <v>0.05</v>
      </c>
    </row>
    <row r="426135" spans="3:3" x14ac:dyDescent="0.15">
      <c r="C426135" s="24">
        <v>0</v>
      </c>
    </row>
    <row r="426136" spans="3:3" x14ac:dyDescent="0.15">
      <c r="C426136" s="24">
        <v>0</v>
      </c>
    </row>
    <row r="426137" spans="3:3" x14ac:dyDescent="0.15">
      <c r="C426137" s="24">
        <v>0</v>
      </c>
    </row>
    <row r="426138" spans="3:3" x14ac:dyDescent="0.15">
      <c r="C426138" s="24">
        <v>0.01</v>
      </c>
    </row>
    <row r="426139" spans="3:3" x14ac:dyDescent="0.15">
      <c r="C426139" s="24">
        <v>0.01</v>
      </c>
    </row>
    <row r="426140" spans="3:3" x14ac:dyDescent="0.15">
      <c r="C426140" s="24">
        <v>0</v>
      </c>
    </row>
    <row r="426141" spans="3:3" x14ac:dyDescent="0.15">
      <c r="C426141" s="24">
        <v>0.3</v>
      </c>
    </row>
    <row r="426142" spans="3:3" x14ac:dyDescent="0.15">
      <c r="C426142" s="24">
        <v>0</v>
      </c>
    </row>
    <row r="426143" spans="3:3" x14ac:dyDescent="0.15">
      <c r="C426143" s="24">
        <v>0</v>
      </c>
    </row>
    <row r="426144" spans="3:3" x14ac:dyDescent="0.15">
      <c r="C426144" s="24">
        <v>0</v>
      </c>
    </row>
    <row r="426145" spans="3:3" x14ac:dyDescent="0.15">
      <c r="C426145" s="24">
        <v>0.3</v>
      </c>
    </row>
    <row r="426146" spans="3:3" x14ac:dyDescent="0.15">
      <c r="C426146" s="24">
        <v>0</v>
      </c>
    </row>
    <row r="426147" spans="3:3" x14ac:dyDescent="0.15">
      <c r="C426147" s="24">
        <v>0</v>
      </c>
    </row>
    <row r="426148" spans="3:3" x14ac:dyDescent="0.15">
      <c r="C426148" s="24">
        <v>1</v>
      </c>
    </row>
    <row r="426149" spans="3:3" x14ac:dyDescent="0.15">
      <c r="C426149" s="24">
        <v>1</v>
      </c>
    </row>
    <row r="426150" spans="3:3" x14ac:dyDescent="0.15">
      <c r="C426150" s="24">
        <v>0</v>
      </c>
    </row>
    <row r="426151" spans="3:3" x14ac:dyDescent="0.15">
      <c r="C426151" s="24">
        <v>0</v>
      </c>
    </row>
    <row r="426152" spans="3:3" x14ac:dyDescent="0.15">
      <c r="C426152" s="24">
        <v>0.5</v>
      </c>
    </row>
    <row r="426153" spans="3:3" x14ac:dyDescent="0.15">
      <c r="C426153" s="24">
        <v>0</v>
      </c>
    </row>
    <row r="426154" spans="3:3" x14ac:dyDescent="0.15">
      <c r="C426154" s="25">
        <v>0</v>
      </c>
    </row>
    <row r="426155" spans="3:3" x14ac:dyDescent="0.15">
      <c r="C426155" s="25">
        <v>0</v>
      </c>
    </row>
    <row r="426156" spans="3:3" x14ac:dyDescent="0.15">
      <c r="C426156" s="25">
        <v>0</v>
      </c>
    </row>
    <row r="426157" spans="3:3" x14ac:dyDescent="0.15">
      <c r="C426157" s="25">
        <v>0</v>
      </c>
    </row>
    <row r="426158" spans="3:3" x14ac:dyDescent="0.15">
      <c r="C426158" s="25">
        <v>0</v>
      </c>
    </row>
    <row r="426159" spans="3:3" x14ac:dyDescent="0.15">
      <c r="C426159" s="25">
        <v>0</v>
      </c>
    </row>
    <row r="426160" spans="3:3" x14ac:dyDescent="0.15">
      <c r="C426160" s="25">
        <v>0</v>
      </c>
    </row>
    <row r="426161" spans="3:3" x14ac:dyDescent="0.15">
      <c r="C426161" s="25">
        <v>0</v>
      </c>
    </row>
    <row r="426162" spans="3:3" x14ac:dyDescent="0.15">
      <c r="C426162" s="25">
        <v>0</v>
      </c>
    </row>
    <row r="426163" spans="3:3" x14ac:dyDescent="0.15">
      <c r="C426163" s="25">
        <v>0</v>
      </c>
    </row>
    <row r="426164" spans="3:3" x14ac:dyDescent="0.15">
      <c r="C426164" s="24">
        <v>0</v>
      </c>
    </row>
    <row r="426165" spans="3:3" x14ac:dyDescent="0.15">
      <c r="C426165" s="24">
        <v>0</v>
      </c>
    </row>
    <row r="426166" spans="3:3" x14ac:dyDescent="0.15">
      <c r="C426166" s="24">
        <v>0</v>
      </c>
    </row>
    <row r="426167" spans="3:3" x14ac:dyDescent="0.15">
      <c r="C426167" s="24">
        <v>0</v>
      </c>
    </row>
    <row r="426168" spans="3:3" x14ac:dyDescent="0.15">
      <c r="C426168" s="24">
        <v>0</v>
      </c>
    </row>
    <row r="426169" spans="3:3" x14ac:dyDescent="0.15">
      <c r="C426169" s="24">
        <v>0</v>
      </c>
    </row>
    <row r="426170" spans="3:3" x14ac:dyDescent="0.15">
      <c r="C426170" s="24">
        <v>0</v>
      </c>
    </row>
    <row r="426171" spans="3:3" x14ac:dyDescent="0.15">
      <c r="C426171" s="24">
        <v>0</v>
      </c>
    </row>
    <row r="426172" spans="3:3" x14ac:dyDescent="0.15">
      <c r="C426172" s="24">
        <v>0</v>
      </c>
    </row>
    <row r="426173" spans="3:3" x14ac:dyDescent="0.15">
      <c r="C426173" s="24">
        <v>0</v>
      </c>
    </row>
    <row r="426174" spans="3:3" x14ac:dyDescent="0.15">
      <c r="C426174" s="24">
        <v>0</v>
      </c>
    </row>
    <row r="426175" spans="3:3" x14ac:dyDescent="0.15">
      <c r="C426175" s="24">
        <v>0</v>
      </c>
    </row>
    <row r="426176" spans="3:3" x14ac:dyDescent="0.15">
      <c r="C426176" s="24">
        <v>0</v>
      </c>
    </row>
    <row r="426177" spans="3:3" x14ac:dyDescent="0.15">
      <c r="C426177" s="24">
        <v>0</v>
      </c>
    </row>
    <row r="426178" spans="3:3" x14ac:dyDescent="0.15">
      <c r="C426178" s="24">
        <v>0</v>
      </c>
    </row>
    <row r="426179" spans="3:3" x14ac:dyDescent="0.15">
      <c r="C426179" s="24">
        <v>0</v>
      </c>
    </row>
    <row r="426180" spans="3:3" x14ac:dyDescent="0.15">
      <c r="C426180" s="24">
        <v>0</v>
      </c>
    </row>
    <row r="426181" spans="3:3" x14ac:dyDescent="0.15">
      <c r="C426181" s="24">
        <v>0</v>
      </c>
    </row>
    <row r="426182" spans="3:3" x14ac:dyDescent="0.15">
      <c r="C426182" s="24">
        <v>0</v>
      </c>
    </row>
    <row r="426183" spans="3:3" x14ac:dyDescent="0.15">
      <c r="C426183" s="24">
        <v>0</v>
      </c>
    </row>
    <row r="426184" spans="3:3" x14ac:dyDescent="0.15">
      <c r="C426184" s="24">
        <v>0</v>
      </c>
    </row>
    <row r="426185" spans="3:3" x14ac:dyDescent="0.15">
      <c r="C426185" s="24">
        <v>0</v>
      </c>
    </row>
    <row r="426186" spans="3:3" x14ac:dyDescent="0.15">
      <c r="C426186" s="24">
        <v>0</v>
      </c>
    </row>
    <row r="426187" spans="3:3" x14ac:dyDescent="0.15">
      <c r="C426187" s="24">
        <v>0</v>
      </c>
    </row>
    <row r="426188" spans="3:3" x14ac:dyDescent="0.15">
      <c r="C426188" s="24">
        <v>0</v>
      </c>
    </row>
    <row r="426189" spans="3:3" x14ac:dyDescent="0.15">
      <c r="C426189" s="24">
        <v>0</v>
      </c>
    </row>
    <row r="426190" spans="3:3" x14ac:dyDescent="0.15">
      <c r="C426190" s="36">
        <f t="shared" ref="C426190:C426196" si="169">IF(C426183&lt;&gt;0,C426183,C426176)</f>
        <v>0</v>
      </c>
    </row>
    <row r="426191" spans="3:3" x14ac:dyDescent="0.15">
      <c r="C426191" s="36">
        <f t="shared" si="169"/>
        <v>0</v>
      </c>
    </row>
    <row r="426192" spans="3:3" x14ac:dyDescent="0.15">
      <c r="C426192" s="36">
        <f t="shared" si="169"/>
        <v>0</v>
      </c>
    </row>
    <row r="426193" spans="3:3" x14ac:dyDescent="0.15">
      <c r="C426193" s="36">
        <f t="shared" si="169"/>
        <v>0</v>
      </c>
    </row>
    <row r="426194" spans="3:3" x14ac:dyDescent="0.15">
      <c r="C426194" s="36">
        <f t="shared" si="169"/>
        <v>0</v>
      </c>
    </row>
    <row r="426195" spans="3:3" x14ac:dyDescent="0.15">
      <c r="C426195" s="36">
        <f t="shared" si="169"/>
        <v>0</v>
      </c>
    </row>
    <row r="426196" spans="3:3" x14ac:dyDescent="0.15">
      <c r="C426196" s="36">
        <f t="shared" si="169"/>
        <v>0</v>
      </c>
    </row>
    <row r="426197" spans="3:3" x14ac:dyDescent="0.15">
      <c r="C426197" s="36">
        <f t="shared" ref="C426197:C426203" si="170">IFERROR(IF(C426176&lt;&gt;0,C426190/C426176,1)*C426164,0)</f>
        <v>0</v>
      </c>
    </row>
    <row r="426198" spans="3:3" x14ac:dyDescent="0.15">
      <c r="C426198" s="36">
        <f t="shared" si="170"/>
        <v>0</v>
      </c>
    </row>
    <row r="426199" spans="3:3" x14ac:dyDescent="0.15">
      <c r="C426199" s="36">
        <f t="shared" si="170"/>
        <v>0</v>
      </c>
    </row>
    <row r="426200" spans="3:3" x14ac:dyDescent="0.15">
      <c r="C426200" s="36">
        <f t="shared" si="170"/>
        <v>0</v>
      </c>
    </row>
    <row r="426201" spans="3:3" x14ac:dyDescent="0.15">
      <c r="C426201" s="36">
        <f t="shared" si="170"/>
        <v>0</v>
      </c>
    </row>
    <row r="426202" spans="3:3" x14ac:dyDescent="0.15">
      <c r="C426202" s="36">
        <f t="shared" si="170"/>
        <v>0</v>
      </c>
    </row>
    <row r="426203" spans="3:3" x14ac:dyDescent="0.15">
      <c r="C426203" s="36">
        <f t="shared" si="170"/>
        <v>0</v>
      </c>
    </row>
    <row r="426204" spans="3:3" x14ac:dyDescent="0.15">
      <c r="C426204" s="37">
        <f>C426171</f>
        <v>0</v>
      </c>
    </row>
    <row r="426205" spans="3:3" x14ac:dyDescent="0.15">
      <c r="C426205" s="37">
        <f>C426172</f>
        <v>0</v>
      </c>
    </row>
    <row r="426206" spans="3:3" x14ac:dyDescent="0.15">
      <c r="C426206" s="37">
        <f>C426173</f>
        <v>0</v>
      </c>
    </row>
    <row r="426207" spans="3:3" x14ac:dyDescent="0.15">
      <c r="C426207" s="37">
        <f>C426174</f>
        <v>0</v>
      </c>
    </row>
    <row r="426208" spans="3:3" x14ac:dyDescent="0.15">
      <c r="C426208" s="37">
        <f>C426175</f>
        <v>0</v>
      </c>
    </row>
    <row r="426209" spans="3:3" x14ac:dyDescent="0.15">
      <c r="C426209" s="28">
        <v>0</v>
      </c>
    </row>
    <row r="426210" spans="3:3" x14ac:dyDescent="0.15">
      <c r="C426210" s="28">
        <v>0</v>
      </c>
    </row>
    <row r="426211" spans="3:3" x14ac:dyDescent="0.15">
      <c r="C426211" s="28">
        <v>0</v>
      </c>
    </row>
    <row r="426212" spans="3:3" x14ac:dyDescent="0.15">
      <c r="C426212" s="28">
        <v>0</v>
      </c>
    </row>
    <row r="426213" spans="3:3" x14ac:dyDescent="0.15">
      <c r="C426213" s="28">
        <v>0</v>
      </c>
    </row>
    <row r="426214" spans="3:3" x14ac:dyDescent="0.15">
      <c r="C426214" s="28">
        <v>0</v>
      </c>
    </row>
    <row r="426215" spans="3:3" x14ac:dyDescent="0.15">
      <c r="C426215" s="28">
        <v>0</v>
      </c>
    </row>
    <row r="426216" spans="3:3" x14ac:dyDescent="0.15">
      <c r="C426216" s="28">
        <v>0</v>
      </c>
    </row>
    <row r="426217" spans="3:3" x14ac:dyDescent="0.15">
      <c r="C426217" s="28">
        <v>0</v>
      </c>
    </row>
    <row r="426218" spans="3:3" x14ac:dyDescent="0.15">
      <c r="C426218" s="28">
        <v>0</v>
      </c>
    </row>
    <row r="426219" spans="3:3" x14ac:dyDescent="0.15">
      <c r="C426219" s="38">
        <v>1</v>
      </c>
    </row>
    <row r="426220" spans="3:3" x14ac:dyDescent="0.15">
      <c r="C426220" s="38">
        <v>1</v>
      </c>
    </row>
    <row r="426221" spans="3:3" x14ac:dyDescent="0.15">
      <c r="C426221" s="38">
        <v>1</v>
      </c>
    </row>
    <row r="426222" spans="3:3" x14ac:dyDescent="0.15">
      <c r="C426222" s="38">
        <v>1</v>
      </c>
    </row>
    <row r="426223" spans="3:3" x14ac:dyDescent="0.15">
      <c r="C426223" s="38">
        <v>1</v>
      </c>
    </row>
    <row r="426224" spans="3:3" x14ac:dyDescent="0.15">
      <c r="C426224" s="38">
        <v>1</v>
      </c>
    </row>
    <row r="426225" spans="3:3" x14ac:dyDescent="0.15">
      <c r="C426225" s="38">
        <v>1</v>
      </c>
    </row>
    <row r="426226" spans="3:3" x14ac:dyDescent="0.15">
      <c r="C426226" s="38">
        <v>1</v>
      </c>
    </row>
    <row r="426227" spans="3:3" x14ac:dyDescent="0.15">
      <c r="C426227" s="38">
        <v>1</v>
      </c>
    </row>
    <row r="426228" spans="3:3" x14ac:dyDescent="0.15">
      <c r="C426228" s="38">
        <v>1</v>
      </c>
    </row>
    <row r="426229" spans="3:3" x14ac:dyDescent="0.15">
      <c r="C426229" s="25" t="s">
        <v>104</v>
      </c>
    </row>
    <row r="426230" spans="3:3" x14ac:dyDescent="0.15">
      <c r="C426230" s="25" t="s">
        <v>294</v>
      </c>
    </row>
    <row r="426231" spans="3:3" x14ac:dyDescent="0.15">
      <c r="C426231" s="24">
        <v>216</v>
      </c>
    </row>
    <row r="426232" spans="3:3" x14ac:dyDescent="0.15">
      <c r="C426232" s="24">
        <v>12</v>
      </c>
    </row>
    <row r="426233" spans="3:3" x14ac:dyDescent="0.15">
      <c r="C426233" s="24">
        <v>4.5999999999999996</v>
      </c>
    </row>
    <row r="426234" spans="3:3" x14ac:dyDescent="0.15">
      <c r="C426234" s="24">
        <v>368</v>
      </c>
    </row>
    <row r="426235" spans="3:3" x14ac:dyDescent="0.15">
      <c r="C426235" s="24">
        <v>260</v>
      </c>
    </row>
    <row r="426236" spans="3:3" x14ac:dyDescent="0.15">
      <c r="C426236" s="24">
        <v>394</v>
      </c>
    </row>
    <row r="426237" spans="3:3" x14ac:dyDescent="0.15">
      <c r="C426237" s="24">
        <v>222</v>
      </c>
    </row>
    <row r="426238" spans="3:3" x14ac:dyDescent="0.15">
      <c r="C426238" s="24">
        <v>123</v>
      </c>
    </row>
    <row r="426239" spans="3:3" x14ac:dyDescent="0.15">
      <c r="C426239" s="25" t="s">
        <v>153</v>
      </c>
    </row>
    <row r="426240" spans="3:3" x14ac:dyDescent="0.15">
      <c r="C426240" s="24">
        <v>20</v>
      </c>
    </row>
    <row r="426241" spans="3:3" x14ac:dyDescent="0.15">
      <c r="C426241" s="24">
        <v>0.9</v>
      </c>
    </row>
    <row r="426242" spans="3:3" x14ac:dyDescent="0.15">
      <c r="C426242" s="24">
        <v>0.8</v>
      </c>
    </row>
    <row r="426243" spans="3:3" x14ac:dyDescent="0.15">
      <c r="C426243" s="24">
        <v>0.4</v>
      </c>
    </row>
    <row r="426244" spans="3:3" x14ac:dyDescent="0.15">
      <c r="C426244" s="24">
        <v>2.5</v>
      </c>
    </row>
    <row r="426245" spans="3:3" x14ac:dyDescent="0.15">
      <c r="C426245" s="24">
        <v>3</v>
      </c>
    </row>
    <row r="426246" spans="3:3" x14ac:dyDescent="0.15">
      <c r="C426246" s="24">
        <v>10</v>
      </c>
    </row>
    <row r="426247" spans="3:3" x14ac:dyDescent="0.15">
      <c r="C426247" s="31">
        <v>0.8</v>
      </c>
    </row>
    <row r="426248" spans="3:3" x14ac:dyDescent="0.15">
      <c r="C426248" s="31">
        <v>0.6</v>
      </c>
    </row>
    <row r="426249" spans="3:3" x14ac:dyDescent="0.15">
      <c r="C426249" s="31">
        <v>0.3</v>
      </c>
    </row>
    <row r="426250" spans="3:3" x14ac:dyDescent="0.15">
      <c r="C426250" s="31">
        <v>0.9</v>
      </c>
    </row>
    <row r="426251" spans="3:3" x14ac:dyDescent="0.15">
      <c r="C426251" s="24">
        <v>45</v>
      </c>
    </row>
    <row r="426252" spans="3:3" x14ac:dyDescent="0.15">
      <c r="C426252" s="39">
        <f t="shared" ref="C426252:C426258" si="171">IFERROR(IF(ISNUMBER(C426140),C426140,0)+IF(ISNUMBER(C426121),1/C426121-IF(AND(C426209="ReplaceInsulation",NOT(ISERROR(C426197))),C426133/0.04,0),0),0)</f>
        <v>1.6666666666666667</v>
      </c>
    </row>
    <row r="426253" spans="3:3" x14ac:dyDescent="0.15">
      <c r="C426253" s="39">
        <f t="shared" si="171"/>
        <v>1.9666666666666668</v>
      </c>
    </row>
    <row r="426254" spans="3:3" x14ac:dyDescent="0.15">
      <c r="C426254" s="39">
        <f t="shared" si="171"/>
        <v>0.83333333333333337</v>
      </c>
    </row>
    <row r="426255" spans="3:3" x14ac:dyDescent="0.15">
      <c r="C426255" s="39">
        <f t="shared" si="171"/>
        <v>0.83333333333333337</v>
      </c>
    </row>
    <row r="426256" spans="3:3" x14ac:dyDescent="0.15">
      <c r="C426256" s="39">
        <f t="shared" si="171"/>
        <v>0.83333333333333337</v>
      </c>
    </row>
    <row r="426257" spans="3:3" x14ac:dyDescent="0.15">
      <c r="C426257" s="39">
        <f t="shared" si="171"/>
        <v>0.92500000000000004</v>
      </c>
    </row>
    <row r="426258" spans="3:3" x14ac:dyDescent="0.15">
      <c r="C426258" s="39">
        <f t="shared" si="171"/>
        <v>0.625</v>
      </c>
    </row>
    <row r="426259" spans="3:3" x14ac:dyDescent="0.15">
      <c r="C426259" s="40">
        <f>IFERROR(IF(ISNUMBER(C426128),1/C426128,0),0)</f>
        <v>0.35714285714285715</v>
      </c>
    </row>
    <row r="426260" spans="3:3" x14ac:dyDescent="0.15">
      <c r="C426260" s="40">
        <f>IFERROR(IF(ISNUMBER(C426129),1/C426129,0),0)</f>
        <v>0.35714285714285715</v>
      </c>
    </row>
    <row r="426261" spans="3:3" x14ac:dyDescent="0.15">
      <c r="C426261" s="40">
        <f>IFERROR(IF(ISNUMBER(C426130),1/C426130,0),0)</f>
        <v>0.33333333333333331</v>
      </c>
    </row>
    <row r="426262" spans="3:3" x14ac:dyDescent="0.15">
      <c r="C426262" s="39">
        <f t="shared" ref="C426262:C426268" si="172">IFERROR(1/(IF(C426209="Replace",IF(ISNUMBER(C426140),C426140,0),C426252)+IF(ISNUMBER(C426197),C426197,0)),0)</f>
        <v>0.6</v>
      </c>
    </row>
    <row r="426263" spans="3:3" x14ac:dyDescent="0.15">
      <c r="C426263" s="39">
        <f t="shared" si="172"/>
        <v>0.50847457627118642</v>
      </c>
    </row>
    <row r="426264" spans="3:3" x14ac:dyDescent="0.15">
      <c r="C426264" s="39">
        <f t="shared" si="172"/>
        <v>1.2</v>
      </c>
    </row>
    <row r="426265" spans="3:3" x14ac:dyDescent="0.15">
      <c r="C426265" s="39">
        <f t="shared" si="172"/>
        <v>1.2</v>
      </c>
    </row>
    <row r="426266" spans="3:3" x14ac:dyDescent="0.15">
      <c r="C426266" s="39">
        <f t="shared" si="172"/>
        <v>1.2</v>
      </c>
    </row>
    <row r="426267" spans="3:3" x14ac:dyDescent="0.15">
      <c r="C426267" s="39">
        <f t="shared" si="172"/>
        <v>1.0810810810810809</v>
      </c>
    </row>
    <row r="426268" spans="3:3" x14ac:dyDescent="0.15">
      <c r="C426268" s="39">
        <f t="shared" si="172"/>
        <v>1.6</v>
      </c>
    </row>
    <row r="426269" spans="3:3" x14ac:dyDescent="0.15">
      <c r="C426269" s="41">
        <f>IFERROR(1/(IF(C426216="Replace",0,C426259)+IF(ISNUMBER(C426204),C426204,0)),0)</f>
        <v>2.8</v>
      </c>
    </row>
    <row r="426270" spans="3:3" x14ac:dyDescent="0.15">
      <c r="C426270" s="41">
        <f>IFERROR(1/(IF(C426217="Replace",0,C426260)+IF(ISNUMBER(C426205),C426205,0)),0)</f>
        <v>2.8</v>
      </c>
    </row>
    <row r="426271" spans="3:3" x14ac:dyDescent="0.15">
      <c r="C426271" s="41">
        <f>IFERROR(1/(IF(C426218="Replace",0,C426261)+IF(ISNUMBER(C426206),C426206,0)),0)</f>
        <v>3</v>
      </c>
    </row>
    <row r="426272" spans="3:3" x14ac:dyDescent="0.15">
      <c r="C426272" s="42">
        <f t="shared" ref="C426272:C426278" si="173">IF(C426121&gt;0,(1-C426219)*1/(1/C426121+C426140),0)+C426219*C426262</f>
        <v>0.6</v>
      </c>
    </row>
    <row r="426273" spans="3:3" x14ac:dyDescent="0.15">
      <c r="C426273" s="42">
        <f t="shared" si="173"/>
        <v>0.50847457627118642</v>
      </c>
    </row>
    <row r="426274" spans="3:3" x14ac:dyDescent="0.15">
      <c r="C426274" s="42">
        <f t="shared" si="173"/>
        <v>1.2</v>
      </c>
    </row>
    <row r="426275" spans="3:3" x14ac:dyDescent="0.15">
      <c r="C426275" s="42">
        <f t="shared" si="173"/>
        <v>1.2</v>
      </c>
    </row>
    <row r="426276" spans="3:3" x14ac:dyDescent="0.15">
      <c r="C426276" s="42">
        <f t="shared" si="173"/>
        <v>1.2</v>
      </c>
    </row>
    <row r="426277" spans="3:3" x14ac:dyDescent="0.15">
      <c r="C426277" s="42">
        <f t="shared" si="173"/>
        <v>1.0810810810810809</v>
      </c>
    </row>
    <row r="426278" spans="3:3" x14ac:dyDescent="0.15">
      <c r="C426278" s="42">
        <f t="shared" si="173"/>
        <v>1.6</v>
      </c>
    </row>
    <row r="426279" spans="3:3" x14ac:dyDescent="0.15">
      <c r="C426279" s="43">
        <f>(1-C426226)*C426128+C426226*C426269</f>
        <v>2.8</v>
      </c>
    </row>
    <row r="426280" spans="3:3" x14ac:dyDescent="0.15">
      <c r="C426280" s="43">
        <f>(1-C426227)*C426129+C426227*C426270</f>
        <v>2.8</v>
      </c>
    </row>
    <row r="426281" spans="3:3" x14ac:dyDescent="0.15">
      <c r="C426281" s="43">
        <f>(1-C426228)*C426130+C426228*C426271</f>
        <v>3</v>
      </c>
    </row>
    <row r="426282" spans="3:3" x14ac:dyDescent="0.15">
      <c r="C426282" s="39">
        <f>IFERROR((IF(C426197&gt;0,C426219*C426083,0)+IF(C426198&gt;0,C426220*C426084,0)+IF(C426199&gt;0,C426221*C426085,0)+IF(C426200&gt;0,C426222*C426086,0)+IF(C426201&gt;0,C426223*C426087,0)+IF(C426202&gt;0,C426224*C426088,0)+IF(C426203&gt;0,C426225*C426089,0)+IF(C426204&gt;0,C426226*C426090,0)+IF(C426205&gt;0,C426227*C426091,0)+IF(C426206&gt;0,C426228*C426092,0))/SUM(C426083:C426092),0)</f>
        <v>0</v>
      </c>
    </row>
    <row r="426283" spans="3:3" x14ac:dyDescent="0.15">
      <c r="C426283" s="30" t="str">
        <f>IF(OR(C426099="",C426098=C426099),C426098,IF(C425993="Variation",C426099,IF(C426282=0,C426098,IF(C426282=1,C426099,C426098&amp;"("&amp;TEXT(1-C426282,"##0%")&amp;")."&amp;C426099&amp;"("&amp;TEXT(C426282,"##0%")&amp;")"))))</f>
        <v>Medium</v>
      </c>
    </row>
    <row r="426284" spans="3:3" x14ac:dyDescent="0.15">
      <c r="C426284" s="39">
        <f>IFERROR(IF(C426099&lt;&gt;"",IF(C425993="Variation",C426119,(1-C426282)*C426118+C426282*C426119),C426118),0)</f>
        <v>0.1</v>
      </c>
    </row>
    <row r="426285" spans="3:3" x14ac:dyDescent="0.15">
      <c r="C426285" s="39">
        <f t="shared" ref="C426285:C426291" si="174">IF(ISERROR(C426272*C426083*C426147),0,C426272*C426083*C426147)</f>
        <v>0</v>
      </c>
    </row>
    <row r="426286" spans="3:3" x14ac:dyDescent="0.15">
      <c r="C426286" s="39">
        <f t="shared" si="174"/>
        <v>23.491525423728813</v>
      </c>
    </row>
    <row r="426287" spans="3:3" x14ac:dyDescent="0.15">
      <c r="C426287" s="39">
        <f t="shared" si="174"/>
        <v>48.503999999999998</v>
      </c>
    </row>
    <row r="426288" spans="3:3" x14ac:dyDescent="0.15">
      <c r="C426288" s="39">
        <f t="shared" si="174"/>
        <v>0</v>
      </c>
    </row>
    <row r="426289" spans="3:3" x14ac:dyDescent="0.15">
      <c r="C426289" s="39">
        <f t="shared" si="174"/>
        <v>0</v>
      </c>
    </row>
    <row r="426290" spans="3:3" x14ac:dyDescent="0.15">
      <c r="C426290" s="39">
        <f t="shared" si="174"/>
        <v>24.972972972972972</v>
      </c>
    </row>
    <row r="426291" spans="3:3" x14ac:dyDescent="0.15">
      <c r="C426291" s="39">
        <f t="shared" si="174"/>
        <v>0</v>
      </c>
    </row>
    <row r="426292" spans="3:3" x14ac:dyDescent="0.15">
      <c r="C426292" s="40">
        <f>IF(ISERROR(C426279*C426090*1),0,C426279*C426090*1)</f>
        <v>37.855999999999995</v>
      </c>
    </row>
    <row r="426293" spans="3:3" x14ac:dyDescent="0.15">
      <c r="C426293" s="40">
        <f>IF(ISERROR(C426280*C426091*1),0,C426280*C426091*1)</f>
        <v>0</v>
      </c>
    </row>
    <row r="426294" spans="3:3" x14ac:dyDescent="0.15">
      <c r="C426294" s="40">
        <f>IF(ISERROR(C426281*C426092*1),0,C426281*C426092*1)</f>
        <v>6</v>
      </c>
    </row>
    <row r="426295" spans="3:3" x14ac:dyDescent="0.15">
      <c r="C426295" s="39">
        <f>SUM(C426083:C426092)*C426284</f>
        <v>14.834000000000001</v>
      </c>
    </row>
    <row r="426296" spans="3:3" x14ac:dyDescent="0.15">
      <c r="C426296" s="39">
        <f>IFERROR(SUM(C426285:C426295)/C426012,0)</f>
        <v>1.3262204856155895</v>
      </c>
    </row>
    <row r="426297" spans="3:3" x14ac:dyDescent="0.15">
      <c r="C426297" s="39">
        <f>0.34*(C426243+C426120)*C426244</f>
        <v>0.51000000000000012</v>
      </c>
    </row>
    <row r="426298" spans="3:3" x14ac:dyDescent="0.15">
      <c r="C426298" s="44">
        <f>(C426240-C426233)*C426231</f>
        <v>3326.4</v>
      </c>
    </row>
    <row r="426299" spans="3:3" x14ac:dyDescent="0.15">
      <c r="C426299" s="39">
        <f>IF(C426296&lt;=1,C426241+(1-C426296)/0.5*(1-C426241),IF(C426296&gt;=4,C426242,C426241+(C426296-1)*(C426242-C426241)/(4-1)))</f>
        <v>0.88912598381281371</v>
      </c>
    </row>
    <row r="426300" spans="3:3" x14ac:dyDescent="0.15">
      <c r="C426300" s="44">
        <f>C426296*0.024*C426298*C426299</f>
        <v>94.13795245360761</v>
      </c>
    </row>
    <row r="426301" spans="3:3" x14ac:dyDescent="0.15">
      <c r="C426301" s="44">
        <f>C426297*0.024*C426298*C426299</f>
        <v>36.200885352072518</v>
      </c>
    </row>
    <row r="426302" spans="3:3" x14ac:dyDescent="0.15">
      <c r="C426302" s="44">
        <f>C426300+C426301</f>
        <v>130.33883780568013</v>
      </c>
    </row>
    <row r="426303" spans="3:3" x14ac:dyDescent="0.15">
      <c r="C426303" s="39">
        <f>IFERROR((IF(LEN(C426161)&gt;1,IF(ISERROR(C426207),0,C426207),IF(ISERROR(C426131),0,C426131))*C426090+IF(LEN(C426162)&gt;1,IF(ISERROR(C426208),0,C426208),IF(ISERROR(C426132),0,C426132))*C426091)/(C426090+C426091),0)</f>
        <v>0.75000000000000011</v>
      </c>
    </row>
    <row r="426304" spans="3:3" x14ac:dyDescent="0.15">
      <c r="C426304" s="45">
        <f>C426093*C426234*C426247*(1-C426249)*C426250*C426303</f>
        <v>0</v>
      </c>
    </row>
    <row r="426305" spans="3:3" x14ac:dyDescent="0.15">
      <c r="C426305" s="44">
        <f>C426094*C426235*C$426248*(1-C$426249)*C$426250*C$426303</f>
        <v>0</v>
      </c>
    </row>
    <row r="426306" spans="3:3" x14ac:dyDescent="0.15">
      <c r="C426306" s="44">
        <f>C426095*C426236*C$426248*(1-C$426249)*C$426250*C$426303</f>
        <v>908.11287000000016</v>
      </c>
    </row>
    <row r="426307" spans="3:3" x14ac:dyDescent="0.15">
      <c r="C426307" s="44">
        <f>C426096*C426237*C$426248*(1-C$426249)*C$426250*C$426303</f>
        <v>0</v>
      </c>
    </row>
    <row r="426308" spans="3:3" x14ac:dyDescent="0.15">
      <c r="C426308" s="44">
        <f>C426097*C426238*C$426248*(1-C$426249)*C$426250*C$426303</f>
        <v>187.95199499999998</v>
      </c>
    </row>
    <row r="426309" spans="3:3" x14ac:dyDescent="0.15">
      <c r="C426309" s="44">
        <f>IFERROR(SUM(C426304:C426308)/C426012,0)</f>
        <v>9.3385436227315317</v>
      </c>
    </row>
    <row r="426310" spans="3:3" x14ac:dyDescent="0.15">
      <c r="C426310" s="44">
        <f>C426245*0.024*C426231</f>
        <v>15.552000000000001</v>
      </c>
    </row>
    <row r="426311" spans="3:3" x14ac:dyDescent="0.15">
      <c r="C426311" s="44">
        <f>C426251/(C426296+C426297)</f>
        <v>24.506860887631277</v>
      </c>
    </row>
    <row r="426312" spans="3:3" x14ac:dyDescent="0.15">
      <c r="C426312" s="39">
        <f>0.8+C426311/30</f>
        <v>1.6168953629210425</v>
      </c>
    </row>
    <row r="426313" spans="3:3" x14ac:dyDescent="0.15">
      <c r="C426313" s="42">
        <f>IFERROR((C426309+C426310)/C426302,0)</f>
        <v>0.19096797272230098</v>
      </c>
    </row>
    <row r="426314" spans="3:3" x14ac:dyDescent="0.15">
      <c r="C426314" s="39">
        <f>(1-C426313^C426312)/(1-C426313^(C426312+1))</f>
        <v>0.94362386271828624</v>
      </c>
    </row>
    <row r="426315" spans="3:3" x14ac:dyDescent="0.15">
      <c r="C426315" s="46">
        <f>C426302-C426314*(C426309+C426310)</f>
        <v>106.8515268872402</v>
      </c>
    </row>
    <row r="426317" spans="3:3" x14ac:dyDescent="0.15">
      <c r="C426317" s="48">
        <v>106.8515268872402</v>
      </c>
    </row>
    <row r="442369" spans="3:3" x14ac:dyDescent="0.15">
      <c r="C442369" s="24" t="s">
        <v>370</v>
      </c>
    </row>
    <row r="442370" spans="3:3" x14ac:dyDescent="0.15">
      <c r="C442370" s="25">
        <v>0</v>
      </c>
    </row>
    <row r="442371" spans="3:3" x14ac:dyDescent="0.15">
      <c r="C442371" s="25">
        <v>0</v>
      </c>
    </row>
    <row r="442372" spans="3:3" x14ac:dyDescent="0.15">
      <c r="C442372" s="26">
        <v>40428</v>
      </c>
    </row>
    <row r="442373" spans="3:3" x14ac:dyDescent="0.15">
      <c r="C442373" s="26">
        <v>0</v>
      </c>
    </row>
    <row r="442374" spans="3:3" x14ac:dyDescent="0.15">
      <c r="C442374" s="25" t="s">
        <v>152</v>
      </c>
    </row>
    <row r="442375" spans="3:3" x14ac:dyDescent="0.15">
      <c r="C442375" s="25" t="s">
        <v>15</v>
      </c>
    </row>
    <row r="442376" spans="3:3" x14ac:dyDescent="0.15">
      <c r="C442376" s="25">
        <v>1</v>
      </c>
    </row>
    <row r="442377" spans="3:3" x14ac:dyDescent="0.15">
      <c r="C442377" s="25" t="s">
        <v>208</v>
      </c>
    </row>
    <row r="442378" spans="3:3" x14ac:dyDescent="0.15">
      <c r="C442378" s="25" t="s">
        <v>371</v>
      </c>
    </row>
    <row r="442379" spans="3:3" x14ac:dyDescent="0.15">
      <c r="C442379" s="25">
        <v>0</v>
      </c>
    </row>
    <row r="442380" spans="3:3" x14ac:dyDescent="0.15">
      <c r="C442380" s="25">
        <v>0</v>
      </c>
    </row>
    <row r="442381" spans="3:3" x14ac:dyDescent="0.15">
      <c r="C442381" s="25" t="s">
        <v>372</v>
      </c>
    </row>
    <row r="442382" spans="3:3" x14ac:dyDescent="0.15">
      <c r="C442382" s="25" t="s">
        <v>360</v>
      </c>
    </row>
    <row r="442383" spans="3:3" x14ac:dyDescent="0.15">
      <c r="C442383" s="25" t="s">
        <v>373</v>
      </c>
    </row>
    <row r="442384" spans="3:3" x14ac:dyDescent="0.15">
      <c r="C442384" s="25" t="s">
        <v>105</v>
      </c>
    </row>
    <row r="442385" spans="3:3" x14ac:dyDescent="0.15">
      <c r="C442385" s="25">
        <v>1958</v>
      </c>
    </row>
    <row r="442386" spans="3:3" x14ac:dyDescent="0.15">
      <c r="C442386" s="25">
        <v>1968</v>
      </c>
    </row>
    <row r="442387" spans="3:3" x14ac:dyDescent="0.15">
      <c r="C442387" s="25" t="s">
        <v>289</v>
      </c>
    </row>
    <row r="442388" spans="3:3" x14ac:dyDescent="0.15">
      <c r="C442388" s="24">
        <v>374.2</v>
      </c>
    </row>
    <row r="442389" spans="3:3" x14ac:dyDescent="0.15">
      <c r="C442389" s="24">
        <v>119.744</v>
      </c>
    </row>
    <row r="442390" spans="3:3" x14ac:dyDescent="0.15">
      <c r="C442390" s="24">
        <v>0</v>
      </c>
    </row>
    <row r="442391" spans="3:3" x14ac:dyDescent="0.15">
      <c r="C442391" s="24">
        <v>0</v>
      </c>
    </row>
    <row r="442392" spans="3:3" x14ac:dyDescent="0.15">
      <c r="C442392" s="24">
        <v>0</v>
      </c>
    </row>
    <row r="442393" spans="3:3" x14ac:dyDescent="0.15">
      <c r="C442393" s="24">
        <v>106.7</v>
      </c>
    </row>
    <row r="442394" spans="3:3" x14ac:dyDescent="0.15">
      <c r="C442394" s="27">
        <f>IF(C442391&gt;0,C442391,IF(C442390&gt;0,0.85*C442390,IF(C442393&gt;0,1.1*C442393,IF(C442392&gt;0,1.4*C442392,0.85/3*C442388))))</f>
        <v>117.37000000000002</v>
      </c>
    </row>
    <row r="442395" spans="3:3" x14ac:dyDescent="0.15">
      <c r="C442395" s="24">
        <v>0</v>
      </c>
    </row>
    <row r="442396" spans="3:3" x14ac:dyDescent="0.15">
      <c r="C442396" s="27">
        <f>IF(C442395&gt;0,C442395,C442394)</f>
        <v>117.37000000000002</v>
      </c>
    </row>
    <row r="442397" spans="3:3" x14ac:dyDescent="0.15">
      <c r="C442397" s="24">
        <v>1</v>
      </c>
    </row>
    <row r="442398" spans="3:3" x14ac:dyDescent="0.15">
      <c r="C442398" s="24">
        <v>2</v>
      </c>
    </row>
    <row r="442399" spans="3:3" x14ac:dyDescent="0.15">
      <c r="C442399" s="28" t="s">
        <v>374</v>
      </c>
    </row>
    <row r="442400" spans="3:3" x14ac:dyDescent="0.15">
      <c r="C442400" s="28" t="s">
        <v>375</v>
      </c>
    </row>
    <row r="442401" spans="3:3" x14ac:dyDescent="0.15">
      <c r="C442401" s="28" t="s">
        <v>2</v>
      </c>
    </row>
    <row r="442402" spans="3:3" x14ac:dyDescent="0.15">
      <c r="C442402" s="28" t="s">
        <v>376</v>
      </c>
    </row>
    <row r="442403" spans="3:3" x14ac:dyDescent="0.15">
      <c r="C442403" s="24">
        <v>0</v>
      </c>
    </row>
    <row r="442404" spans="3:3" x14ac:dyDescent="0.15">
      <c r="C442404" s="24">
        <v>0</v>
      </c>
    </row>
    <row r="442405" spans="3:3" x14ac:dyDescent="0.15">
      <c r="C442405" s="24">
        <v>0</v>
      </c>
    </row>
    <row r="442406" spans="3:3" x14ac:dyDescent="0.15">
      <c r="C442406" s="24">
        <v>0</v>
      </c>
    </row>
    <row r="442407" spans="3:3" x14ac:dyDescent="0.15">
      <c r="C442407" s="24">
        <v>0</v>
      </c>
    </row>
    <row r="442408" spans="3:3" x14ac:dyDescent="0.15">
      <c r="C442408" s="24">
        <v>0</v>
      </c>
    </row>
    <row r="442409" spans="3:3" x14ac:dyDescent="0.15">
      <c r="C442409" s="28">
        <v>0</v>
      </c>
    </row>
    <row r="442410" spans="3:3" x14ac:dyDescent="0.15">
      <c r="C442410" s="28">
        <v>0</v>
      </c>
    </row>
    <row r="442411" spans="3:3" x14ac:dyDescent="0.15">
      <c r="C442411" s="24">
        <v>0</v>
      </c>
    </row>
    <row r="442412" spans="3:3" x14ac:dyDescent="0.15">
      <c r="C442412" s="24">
        <v>0</v>
      </c>
    </row>
    <row r="442413" spans="3:3" x14ac:dyDescent="0.15">
      <c r="C442413" s="24">
        <v>46.2</v>
      </c>
    </row>
    <row r="442414" spans="3:3" x14ac:dyDescent="0.15">
      <c r="C442414" s="24">
        <v>40.42</v>
      </c>
    </row>
    <row r="442415" spans="3:3" x14ac:dyDescent="0.15">
      <c r="C442415" s="24">
        <v>0</v>
      </c>
    </row>
    <row r="442416" spans="3:3" x14ac:dyDescent="0.15">
      <c r="C442416" s="24">
        <v>0</v>
      </c>
    </row>
    <row r="442417" spans="3:3" x14ac:dyDescent="0.15">
      <c r="C442417" s="24">
        <v>46.2</v>
      </c>
    </row>
    <row r="442418" spans="3:3" x14ac:dyDescent="0.15">
      <c r="C442418" s="24">
        <v>0</v>
      </c>
    </row>
    <row r="442419" spans="3:3" x14ac:dyDescent="0.15">
      <c r="C442419" s="24">
        <v>13.52</v>
      </c>
    </row>
    <row r="442420" spans="3:3" x14ac:dyDescent="0.15">
      <c r="C442420" s="24">
        <v>0</v>
      </c>
    </row>
    <row r="442421" spans="3:3" x14ac:dyDescent="0.15">
      <c r="C442421" s="24">
        <v>2</v>
      </c>
    </row>
    <row r="442422" spans="3:3" x14ac:dyDescent="0.15">
      <c r="C442422" s="24">
        <v>0</v>
      </c>
    </row>
    <row r="442423" spans="3:3" x14ac:dyDescent="0.15">
      <c r="C442423" s="24">
        <v>0</v>
      </c>
    </row>
    <row r="442424" spans="3:3" x14ac:dyDescent="0.15">
      <c r="C442424" s="24">
        <v>8.1300000000000008</v>
      </c>
    </row>
    <row r="442425" spans="3:3" x14ac:dyDescent="0.15">
      <c r="C442425" s="24">
        <v>0</v>
      </c>
    </row>
    <row r="442426" spans="3:3" x14ac:dyDescent="0.15">
      <c r="C442426" s="24">
        <v>5.39</v>
      </c>
    </row>
    <row r="442427" spans="3:3" x14ac:dyDescent="0.15">
      <c r="C442427" s="28" t="s">
        <v>295</v>
      </c>
    </row>
    <row r="442428" spans="3:3" x14ac:dyDescent="0.15">
      <c r="C442428" s="29">
        <f>IF(OR(C$442400="C",C$442400="PI",C$442400="NI"),1.6,IF(C$442400="P",0.8,IF(C$442400="-",1.2,0)))</f>
        <v>1.2</v>
      </c>
    </row>
    <row r="442429" spans="3:3" x14ac:dyDescent="0.15">
      <c r="C442429" s="29">
        <f>IF(OR(C$442400="C",C$442400="PI",C$442400="NI"),15,IF(C$442400="P",7,IF(C$442400="-",5,0)))</f>
        <v>5</v>
      </c>
    </row>
    <row r="442430" spans="3:3" x14ac:dyDescent="0.15">
      <c r="C442430" s="29">
        <f>IF(OR(C$442400="C",C$442400="PI",C$442400="NI"),0,IF(C$442400="P",0.6,IF(C$442400="-",0,1.2)))</f>
        <v>0</v>
      </c>
    </row>
    <row r="442431" spans="3:3" x14ac:dyDescent="0.15">
      <c r="C442431" s="29">
        <f>IF(OR(C$442400="C",C$442400="PI",C$442400="NI"),0,IF(C$442400="P",3,IF(C$442400="-",0,5)))</f>
        <v>0</v>
      </c>
    </row>
    <row r="442432" spans="3:3" x14ac:dyDescent="0.15">
      <c r="C442432" s="29">
        <f>IF(LEFT(C$442400,1)="C",1,IF(LEFT(C$442400,1)="P",0.5,0))</f>
        <v>0</v>
      </c>
    </row>
    <row r="442433" spans="3:3" x14ac:dyDescent="0.15">
      <c r="C442433" s="29">
        <f>IF(LEFT(C$442401,1)="C",1,IF(LEFT(C$442401,1)="P",0.5,0))</f>
        <v>0</v>
      </c>
    </row>
    <row r="442434" spans="3:3" x14ac:dyDescent="0.15">
      <c r="C442434" s="29">
        <f>0.7*C442432+C442398+C442433</f>
        <v>2</v>
      </c>
    </row>
    <row r="442435" spans="3:3" x14ac:dyDescent="0.15">
      <c r="C442435" s="27">
        <f>IFERROR(C442396/C442434,0)</f>
        <v>58.685000000000009</v>
      </c>
    </row>
    <row r="442436" spans="3:3" x14ac:dyDescent="0.15">
      <c r="C442436" s="29">
        <f>IF(RIGHT(C$442400,1)="I",1,C442432)*0.7+C442398+IF(RIGHT(C$442401,1)="I",1,C442433)</f>
        <v>2</v>
      </c>
    </row>
    <row r="442437" spans="3:3" x14ac:dyDescent="0.15">
      <c r="C442437" s="27">
        <f>IF(ISNUMBER(#REF!),#REF!/2.5,1)</f>
        <v>1</v>
      </c>
    </row>
    <row r="442438" spans="3:3" x14ac:dyDescent="0.15">
      <c r="C442438" s="27">
        <f>IF(C442410="Simple",0.9,IF(C442410="Complex",1.3,1))</f>
        <v>1</v>
      </c>
    </row>
    <row r="442439" spans="3:3" x14ac:dyDescent="0.15">
      <c r="C442439" s="27">
        <f>IF(C442409="Simple",0.9,IF(C442409="Complex",1.2,1))</f>
        <v>1</v>
      </c>
    </row>
    <row r="442440" spans="3:3" x14ac:dyDescent="0.15">
      <c r="C442440" s="27">
        <f>C442437*C442439*(0.7*C442435+IF(C442402="B_N2",5,IF(C442402="B_N1",25,50)))</f>
        <v>46.079500000000003</v>
      </c>
    </row>
    <row r="442441" spans="3:3" x14ac:dyDescent="0.15">
      <c r="C442441" s="27">
        <f>ROUND(3/0.85,1)*C442437*C442396</f>
        <v>410.79500000000007</v>
      </c>
    </row>
    <row r="442442" spans="3:3" x14ac:dyDescent="0.15">
      <c r="C442442" s="27">
        <f>C$442438*(C$442428*C$442435+C$442429)</f>
        <v>75.422000000000011</v>
      </c>
    </row>
    <row r="442443" spans="3:3" x14ac:dyDescent="0.15">
      <c r="C442443" s="27">
        <f>(C$442430*C$442435+C$442431)</f>
        <v>0</v>
      </c>
    </row>
    <row r="442444" spans="3:3" x14ac:dyDescent="0.15">
      <c r="C442444" s="27">
        <f>C442436*C442440-C442445-C442449-C442450</f>
        <v>71.03240000000001</v>
      </c>
    </row>
    <row r="442445" spans="3:3" x14ac:dyDescent="0.15">
      <c r="C442445" s="27">
        <f>0.5*IF(RIGHT(C442401,1)="I",1,C442433)*C442440</f>
        <v>0</v>
      </c>
    </row>
    <row r="442446" spans="3:3" x14ac:dyDescent="0.15">
      <c r="C442446" s="30" t="str">
        <f>IF(C$442401="P","Unh","Soil")</f>
        <v>Soil</v>
      </c>
    </row>
    <row r="442447" spans="3:3" x14ac:dyDescent="0.15">
      <c r="C442447" s="27">
        <f>1.2*C442435+5</f>
        <v>75.422000000000011</v>
      </c>
    </row>
    <row r="442448" spans="3:3" x14ac:dyDescent="0.15">
      <c r="C442448" s="30" t="str">
        <f>IF(C$442401="-","Soil","Cellar")</f>
        <v>Cellar</v>
      </c>
    </row>
    <row r="442449" spans="3:3" x14ac:dyDescent="0.15">
      <c r="C442449" s="27">
        <f>(0.18*C$442396)-C442450</f>
        <v>18.452900000000003</v>
      </c>
    </row>
    <row r="442450" spans="3:3" x14ac:dyDescent="0.15">
      <c r="C442450" s="27">
        <f>0.01*C$442396+1.5</f>
        <v>2.6737000000000002</v>
      </c>
    </row>
    <row r="442451" spans="3:3" x14ac:dyDescent="0.15">
      <c r="C442451" s="27">
        <f>SUM(C442442:C442450)</f>
        <v>243.00300000000004</v>
      </c>
    </row>
    <row r="442452" spans="3:3" x14ac:dyDescent="0.15">
      <c r="C442452" s="27">
        <f>SUM(C442412:C442421)</f>
        <v>148.34</v>
      </c>
    </row>
    <row r="442453" spans="3:3" x14ac:dyDescent="0.15">
      <c r="C442453" s="30">
        <f>IFERROR(C442452/C442451,0)</f>
        <v>0.61044513853738425</v>
      </c>
    </row>
    <row r="442454" spans="3:3" x14ac:dyDescent="0.15">
      <c r="C442454" s="31">
        <v>0.8</v>
      </c>
    </row>
    <row r="442455" spans="3:3" x14ac:dyDescent="0.15">
      <c r="C442455" s="31">
        <v>1.25</v>
      </c>
    </row>
    <row r="442456" spans="3:3" x14ac:dyDescent="0.15">
      <c r="C442456" s="32">
        <f>IF(AND(C442453&gt;=C442454,C442453&lt;=C442455),1,0)</f>
        <v>0</v>
      </c>
    </row>
    <row r="442457" spans="3:3" x14ac:dyDescent="0.15">
      <c r="C442457" s="30">
        <f>IFERROR((C442417+C442418)/(C442447),0)</f>
        <v>0.61255336639176894</v>
      </c>
    </row>
    <row r="442458" spans="3:3" x14ac:dyDescent="0.15">
      <c r="C442458" s="31">
        <v>0.9</v>
      </c>
    </row>
    <row r="442459" spans="3:3" x14ac:dyDescent="0.15">
      <c r="C442459" s="31">
        <v>1.3</v>
      </c>
    </row>
    <row r="442460" spans="3:3" x14ac:dyDescent="0.15">
      <c r="C442460" s="32">
        <f>IF(AND(C442457&gt;=C442458,C442457&lt;=C442459),1,0)</f>
        <v>0</v>
      </c>
    </row>
    <row r="442461" spans="3:3" x14ac:dyDescent="0.15">
      <c r="C442461" s="33">
        <f>IF(C442432+C442433=0,1,0)</f>
        <v>1</v>
      </c>
    </row>
    <row r="442462" spans="3:3" x14ac:dyDescent="0.15">
      <c r="C442462" s="30">
        <f>IFERROR((C442419+C442420+C442421)/(C442449+C442450),0)</f>
        <v>0.73461891643709809</v>
      </c>
    </row>
    <row r="442463" spans="3:3" x14ac:dyDescent="0.15">
      <c r="C442463" s="31">
        <v>0.67</v>
      </c>
    </row>
    <row r="442464" spans="3:3" x14ac:dyDescent="0.15">
      <c r="C442464" s="31">
        <v>1.5</v>
      </c>
    </row>
    <row r="442465" spans="3:3" x14ac:dyDescent="0.15">
      <c r="C442465" s="34">
        <f>IF(AND(C442462&gt;=C442463,C442462&lt;=C442464),1,0)</f>
        <v>1</v>
      </c>
    </row>
    <row r="442466" spans="3:3" x14ac:dyDescent="0.15">
      <c r="C442466" s="34">
        <f>C442456*IF(C442461=1,C442460,1)*C442465</f>
        <v>0</v>
      </c>
    </row>
    <row r="442467" spans="3:3" x14ac:dyDescent="0.15">
      <c r="C442467" s="27">
        <f>IF(C$442427="Estimation",C442442,C442412)</f>
        <v>0</v>
      </c>
    </row>
    <row r="442468" spans="3:3" x14ac:dyDescent="0.15">
      <c r="C442468" s="27">
        <f>IF(C$442427="Estimation",C442443,C442413)</f>
        <v>46.2</v>
      </c>
    </row>
    <row r="442469" spans="3:3" x14ac:dyDescent="0.15">
      <c r="C442469" s="27">
        <f>IF(C$442427="Estimation",C442444,C442414)</f>
        <v>40.42</v>
      </c>
    </row>
    <row r="442470" spans="3:3" x14ac:dyDescent="0.15">
      <c r="C442470" s="27">
        <f>IF(C$442427="Estimation",IF(C442446="Soil",0,C442445),C442415)</f>
        <v>0</v>
      </c>
    </row>
    <row r="442471" spans="3:3" x14ac:dyDescent="0.15">
      <c r="C442471" s="27">
        <f>IF(C$442427="Estimation",C442445-C442470,C442416)</f>
        <v>0</v>
      </c>
    </row>
    <row r="442472" spans="3:3" x14ac:dyDescent="0.15">
      <c r="C442472" s="27">
        <f>IF(C$442427="Estimation",IF(C442448="Soil",0,C442447),C442417)</f>
        <v>46.2</v>
      </c>
    </row>
    <row r="442473" spans="3:3" x14ac:dyDescent="0.15">
      <c r="C442473" s="27">
        <f>IF(C$442427="Estimation",C442447-C442472,C442418)</f>
        <v>0</v>
      </c>
    </row>
    <row r="442474" spans="3:3" x14ac:dyDescent="0.15">
      <c r="C442474" s="27">
        <f>IF(C$442427="Estimation",C442449,C442419)</f>
        <v>13.52</v>
      </c>
    </row>
    <row r="442475" spans="3:3" x14ac:dyDescent="0.15">
      <c r="C442475" s="27">
        <f>IF(C$442427="Estimation",0,C442420)</f>
        <v>0</v>
      </c>
    </row>
    <row r="442476" spans="3:3" x14ac:dyDescent="0.15">
      <c r="C442476" s="27">
        <f>IF(C$442427="Estimation",C442450,C442421)</f>
        <v>2</v>
      </c>
    </row>
    <row r="442477" spans="3:3" x14ac:dyDescent="0.15">
      <c r="C442477" s="35">
        <f>IF(C$442427="Estimation",0,C442422)</f>
        <v>0</v>
      </c>
    </row>
    <row r="442478" spans="3:3" x14ac:dyDescent="0.15">
      <c r="C442478" s="35">
        <f>IF(C$442427="Estimation",0.5*SUM(C$442474:C$442475),C442423)</f>
        <v>0</v>
      </c>
    </row>
    <row r="442479" spans="3:3" x14ac:dyDescent="0.15">
      <c r="C442479" s="35">
        <f>IF(C$442427="Estimation",0,C442424)</f>
        <v>8.1300000000000008</v>
      </c>
    </row>
    <row r="442480" spans="3:3" x14ac:dyDescent="0.15">
      <c r="C442480" s="35">
        <f>IF(C$442427="Estimation",0.5*SUM(C$442474:C$442475),C442425)</f>
        <v>0</v>
      </c>
    </row>
    <row r="442481" spans="3:3" x14ac:dyDescent="0.15">
      <c r="C442481" s="35">
        <f>IF(C$442427="Estimation",0,C442426)</f>
        <v>5.39</v>
      </c>
    </row>
    <row r="442482" spans="3:3" x14ac:dyDescent="0.15">
      <c r="C442482" s="25" t="s">
        <v>288</v>
      </c>
    </row>
    <row r="442483" spans="3:3" x14ac:dyDescent="0.15">
      <c r="C442483" s="25">
        <v>0</v>
      </c>
    </row>
    <row r="442484" spans="3:3" x14ac:dyDescent="0.15">
      <c r="C442484" s="25" t="s">
        <v>288</v>
      </c>
    </row>
    <row r="442485" spans="3:3" x14ac:dyDescent="0.15">
      <c r="C442485" s="25" t="s">
        <v>377</v>
      </c>
    </row>
    <row r="442486" spans="3:3" x14ac:dyDescent="0.15">
      <c r="C442486" s="25" t="s">
        <v>300</v>
      </c>
    </row>
    <row r="442487" spans="3:3" x14ac:dyDescent="0.15">
      <c r="C442487" s="25" t="s">
        <v>302</v>
      </c>
    </row>
    <row r="442488" spans="3:3" x14ac:dyDescent="0.15">
      <c r="C442488" s="25" t="s">
        <v>302</v>
      </c>
    </row>
    <row r="442489" spans="3:3" x14ac:dyDescent="0.15">
      <c r="C442489" s="25" t="s">
        <v>302</v>
      </c>
    </row>
    <row r="442490" spans="3:3" x14ac:dyDescent="0.15">
      <c r="C442490" s="25" t="s">
        <v>301</v>
      </c>
    </row>
    <row r="442491" spans="3:3" x14ac:dyDescent="0.15">
      <c r="C442491" s="25" t="s">
        <v>301</v>
      </c>
    </row>
    <row r="442492" spans="3:3" x14ac:dyDescent="0.15">
      <c r="C442492" s="25" t="s">
        <v>292</v>
      </c>
    </row>
    <row r="442493" spans="3:3" x14ac:dyDescent="0.15">
      <c r="C442493" s="25" t="s">
        <v>292</v>
      </c>
    </row>
    <row r="442494" spans="3:3" x14ac:dyDescent="0.15">
      <c r="C442494" s="25" t="s">
        <v>291</v>
      </c>
    </row>
    <row r="442495" spans="3:3" x14ac:dyDescent="0.15">
      <c r="C442495" s="25" t="s">
        <v>298</v>
      </c>
    </row>
    <row r="442496" spans="3:3" x14ac:dyDescent="0.15">
      <c r="C442496" s="25" t="s">
        <v>299</v>
      </c>
    </row>
    <row r="442497" spans="3:3" x14ac:dyDescent="0.15">
      <c r="C442497" s="25" t="s">
        <v>298</v>
      </c>
    </row>
    <row r="442498" spans="3:3" x14ac:dyDescent="0.15">
      <c r="C442498" s="25" t="s">
        <v>297</v>
      </c>
    </row>
    <row r="442499" spans="3:3" x14ac:dyDescent="0.15">
      <c r="C442499" s="25" t="s">
        <v>296</v>
      </c>
    </row>
    <row r="442500" spans="3:3" x14ac:dyDescent="0.15">
      <c r="C442500" s="25" t="s">
        <v>297</v>
      </c>
    </row>
    <row r="442501" spans="3:3" x14ac:dyDescent="0.15">
      <c r="C442501" s="25" t="s">
        <v>296</v>
      </c>
    </row>
    <row r="442502" spans="3:3" x14ac:dyDescent="0.15">
      <c r="C442502" s="24">
        <v>0.1</v>
      </c>
    </row>
    <row r="442503" spans="3:3" x14ac:dyDescent="0.15">
      <c r="C442503" s="24">
        <v>0</v>
      </c>
    </row>
    <row r="442504" spans="3:3" x14ac:dyDescent="0.15">
      <c r="C442504" s="24">
        <v>0.2</v>
      </c>
    </row>
    <row r="442505" spans="3:3" x14ac:dyDescent="0.15">
      <c r="C442505" s="24">
        <v>0.6</v>
      </c>
    </row>
    <row r="442506" spans="3:3" x14ac:dyDescent="0.15">
      <c r="C442506" s="24">
        <v>0.6</v>
      </c>
    </row>
    <row r="442507" spans="3:3" x14ac:dyDescent="0.15">
      <c r="C442507" s="24">
        <v>1.2</v>
      </c>
    </row>
    <row r="442508" spans="3:3" x14ac:dyDescent="0.15">
      <c r="C442508" s="24">
        <v>1.2</v>
      </c>
    </row>
    <row r="442509" spans="3:3" x14ac:dyDescent="0.15">
      <c r="C442509" s="24">
        <v>1.2</v>
      </c>
    </row>
    <row r="442510" spans="3:3" x14ac:dyDescent="0.15">
      <c r="C442510" s="24">
        <v>1.6</v>
      </c>
    </row>
    <row r="442511" spans="3:3" x14ac:dyDescent="0.15">
      <c r="C442511" s="24">
        <v>1.6</v>
      </c>
    </row>
    <row r="442512" spans="3:3" x14ac:dyDescent="0.15">
      <c r="C442512" s="24">
        <v>2.8</v>
      </c>
    </row>
    <row r="442513" spans="3:3" x14ac:dyDescent="0.15">
      <c r="C442513" s="24">
        <v>2.8</v>
      </c>
    </row>
    <row r="442514" spans="3:3" x14ac:dyDescent="0.15">
      <c r="C442514" s="24">
        <v>3</v>
      </c>
    </row>
    <row r="442515" spans="3:3" x14ac:dyDescent="0.15">
      <c r="C442515" s="24">
        <v>0.75</v>
      </c>
    </row>
    <row r="442516" spans="3:3" x14ac:dyDescent="0.15">
      <c r="C442516" s="24">
        <v>0.75</v>
      </c>
    </row>
    <row r="442517" spans="3:3" x14ac:dyDescent="0.15">
      <c r="C442517" s="24">
        <v>0.05</v>
      </c>
    </row>
    <row r="442518" spans="3:3" x14ac:dyDescent="0.15">
      <c r="C442518" s="24">
        <v>0.05</v>
      </c>
    </row>
    <row r="442519" spans="3:3" x14ac:dyDescent="0.15">
      <c r="C442519" s="24">
        <v>0</v>
      </c>
    </row>
    <row r="442520" spans="3:3" x14ac:dyDescent="0.15">
      <c r="C442520" s="24">
        <v>0</v>
      </c>
    </row>
    <row r="442521" spans="3:3" x14ac:dyDescent="0.15">
      <c r="C442521" s="24">
        <v>0</v>
      </c>
    </row>
    <row r="442522" spans="3:3" x14ac:dyDescent="0.15">
      <c r="C442522" s="24">
        <v>0.01</v>
      </c>
    </row>
    <row r="442523" spans="3:3" x14ac:dyDescent="0.15">
      <c r="C442523" s="24">
        <v>0.01</v>
      </c>
    </row>
    <row r="442524" spans="3:3" x14ac:dyDescent="0.15">
      <c r="C442524" s="24">
        <v>0</v>
      </c>
    </row>
    <row r="442525" spans="3:3" x14ac:dyDescent="0.15">
      <c r="C442525" s="24">
        <v>0.3</v>
      </c>
    </row>
    <row r="442526" spans="3:3" x14ac:dyDescent="0.15">
      <c r="C442526" s="24">
        <v>0</v>
      </c>
    </row>
    <row r="442527" spans="3:3" x14ac:dyDescent="0.15">
      <c r="C442527" s="24">
        <v>0</v>
      </c>
    </row>
    <row r="442528" spans="3:3" x14ac:dyDescent="0.15">
      <c r="C442528" s="24">
        <v>0</v>
      </c>
    </row>
    <row r="442529" spans="3:3" x14ac:dyDescent="0.15">
      <c r="C442529" s="24">
        <v>0.3</v>
      </c>
    </row>
    <row r="442530" spans="3:3" x14ac:dyDescent="0.15">
      <c r="C442530" s="24">
        <v>0</v>
      </c>
    </row>
    <row r="442531" spans="3:3" x14ac:dyDescent="0.15">
      <c r="C442531" s="24">
        <v>0</v>
      </c>
    </row>
    <row r="442532" spans="3:3" x14ac:dyDescent="0.15">
      <c r="C442532" s="24">
        <v>1</v>
      </c>
    </row>
    <row r="442533" spans="3:3" x14ac:dyDescent="0.15">
      <c r="C442533" s="24">
        <v>1</v>
      </c>
    </row>
    <row r="442534" spans="3:3" x14ac:dyDescent="0.15">
      <c r="C442534" s="24">
        <v>0</v>
      </c>
    </row>
    <row r="442535" spans="3:3" x14ac:dyDescent="0.15">
      <c r="C442535" s="24">
        <v>0</v>
      </c>
    </row>
    <row r="442536" spans="3:3" x14ac:dyDescent="0.15">
      <c r="C442536" s="24">
        <v>0.5</v>
      </c>
    </row>
    <row r="442537" spans="3:3" x14ac:dyDescent="0.15">
      <c r="C442537" s="24">
        <v>0</v>
      </c>
    </row>
    <row r="442538" spans="3:3" x14ac:dyDescent="0.15">
      <c r="C442538" s="25">
        <v>0</v>
      </c>
    </row>
    <row r="442539" spans="3:3" x14ac:dyDescent="0.15">
      <c r="C442539" s="25">
        <v>0</v>
      </c>
    </row>
    <row r="442540" spans="3:3" x14ac:dyDescent="0.15">
      <c r="C442540" s="25">
        <v>0</v>
      </c>
    </row>
    <row r="442541" spans="3:3" x14ac:dyDescent="0.15">
      <c r="C442541" s="25">
        <v>0</v>
      </c>
    </row>
    <row r="442542" spans="3:3" x14ac:dyDescent="0.15">
      <c r="C442542" s="25">
        <v>0</v>
      </c>
    </row>
    <row r="442543" spans="3:3" x14ac:dyDescent="0.15">
      <c r="C442543" s="25">
        <v>0</v>
      </c>
    </row>
    <row r="442544" spans="3:3" x14ac:dyDescent="0.15">
      <c r="C442544" s="25">
        <v>0</v>
      </c>
    </row>
    <row r="442545" spans="3:3" x14ac:dyDescent="0.15">
      <c r="C442545" s="25">
        <v>0</v>
      </c>
    </row>
    <row r="442546" spans="3:3" x14ac:dyDescent="0.15">
      <c r="C442546" s="25">
        <v>0</v>
      </c>
    </row>
    <row r="442547" spans="3:3" x14ac:dyDescent="0.15">
      <c r="C442547" s="25">
        <v>0</v>
      </c>
    </row>
    <row r="442548" spans="3:3" x14ac:dyDescent="0.15">
      <c r="C442548" s="24">
        <v>0</v>
      </c>
    </row>
    <row r="442549" spans="3:3" x14ac:dyDescent="0.15">
      <c r="C442549" s="24">
        <v>0</v>
      </c>
    </row>
    <row r="442550" spans="3:3" x14ac:dyDescent="0.15">
      <c r="C442550" s="24">
        <v>0</v>
      </c>
    </row>
    <row r="442551" spans="3:3" x14ac:dyDescent="0.15">
      <c r="C442551" s="24">
        <v>0</v>
      </c>
    </row>
    <row r="442552" spans="3:3" x14ac:dyDescent="0.15">
      <c r="C442552" s="24">
        <v>0</v>
      </c>
    </row>
    <row r="442553" spans="3:3" x14ac:dyDescent="0.15">
      <c r="C442553" s="24">
        <v>0</v>
      </c>
    </row>
    <row r="442554" spans="3:3" x14ac:dyDescent="0.15">
      <c r="C442554" s="24">
        <v>0</v>
      </c>
    </row>
    <row r="442555" spans="3:3" x14ac:dyDescent="0.15">
      <c r="C442555" s="24">
        <v>0</v>
      </c>
    </row>
    <row r="442556" spans="3:3" x14ac:dyDescent="0.15">
      <c r="C442556" s="24">
        <v>0</v>
      </c>
    </row>
    <row r="442557" spans="3:3" x14ac:dyDescent="0.15">
      <c r="C442557" s="24">
        <v>0</v>
      </c>
    </row>
    <row r="442558" spans="3:3" x14ac:dyDescent="0.15">
      <c r="C442558" s="24">
        <v>0</v>
      </c>
    </row>
    <row r="442559" spans="3:3" x14ac:dyDescent="0.15">
      <c r="C442559" s="24">
        <v>0</v>
      </c>
    </row>
    <row r="442560" spans="3:3" x14ac:dyDescent="0.15">
      <c r="C442560" s="24">
        <v>0</v>
      </c>
    </row>
    <row r="442561" spans="3:3" x14ac:dyDescent="0.15">
      <c r="C442561" s="24">
        <v>0</v>
      </c>
    </row>
    <row r="442562" spans="3:3" x14ac:dyDescent="0.15">
      <c r="C442562" s="24">
        <v>0</v>
      </c>
    </row>
    <row r="442563" spans="3:3" x14ac:dyDescent="0.15">
      <c r="C442563" s="24">
        <v>0</v>
      </c>
    </row>
    <row r="442564" spans="3:3" x14ac:dyDescent="0.15">
      <c r="C442564" s="24">
        <v>0</v>
      </c>
    </row>
    <row r="442565" spans="3:3" x14ac:dyDescent="0.15">
      <c r="C442565" s="24">
        <v>0</v>
      </c>
    </row>
    <row r="442566" spans="3:3" x14ac:dyDescent="0.15">
      <c r="C442566" s="24">
        <v>0</v>
      </c>
    </row>
    <row r="442567" spans="3:3" x14ac:dyDescent="0.15">
      <c r="C442567" s="24">
        <v>0</v>
      </c>
    </row>
    <row r="442568" spans="3:3" x14ac:dyDescent="0.15">
      <c r="C442568" s="24">
        <v>0</v>
      </c>
    </row>
    <row r="442569" spans="3:3" x14ac:dyDescent="0.15">
      <c r="C442569" s="24">
        <v>0</v>
      </c>
    </row>
    <row r="442570" spans="3:3" x14ac:dyDescent="0.15">
      <c r="C442570" s="24">
        <v>0</v>
      </c>
    </row>
    <row r="442571" spans="3:3" x14ac:dyDescent="0.15">
      <c r="C442571" s="24">
        <v>0</v>
      </c>
    </row>
    <row r="442572" spans="3:3" x14ac:dyDescent="0.15">
      <c r="C442572" s="24">
        <v>0</v>
      </c>
    </row>
    <row r="442573" spans="3:3" x14ac:dyDescent="0.15">
      <c r="C442573" s="24">
        <v>0</v>
      </c>
    </row>
    <row r="442574" spans="3:3" x14ac:dyDescent="0.15">
      <c r="C442574" s="36">
        <f t="shared" ref="C442574:C442580" si="175">IF(C442567&lt;&gt;0,C442567,C442560)</f>
        <v>0</v>
      </c>
    </row>
    <row r="442575" spans="3:3" x14ac:dyDescent="0.15">
      <c r="C442575" s="36">
        <f t="shared" si="175"/>
        <v>0</v>
      </c>
    </row>
    <row r="442576" spans="3:3" x14ac:dyDescent="0.15">
      <c r="C442576" s="36">
        <f t="shared" si="175"/>
        <v>0</v>
      </c>
    </row>
    <row r="442577" spans="3:3" x14ac:dyDescent="0.15">
      <c r="C442577" s="36">
        <f t="shared" si="175"/>
        <v>0</v>
      </c>
    </row>
    <row r="442578" spans="3:3" x14ac:dyDescent="0.15">
      <c r="C442578" s="36">
        <f t="shared" si="175"/>
        <v>0</v>
      </c>
    </row>
    <row r="442579" spans="3:3" x14ac:dyDescent="0.15">
      <c r="C442579" s="36">
        <f t="shared" si="175"/>
        <v>0</v>
      </c>
    </row>
    <row r="442580" spans="3:3" x14ac:dyDescent="0.15">
      <c r="C442580" s="36">
        <f t="shared" si="175"/>
        <v>0</v>
      </c>
    </row>
    <row r="442581" spans="3:3" x14ac:dyDescent="0.15">
      <c r="C442581" s="36">
        <f t="shared" ref="C442581:C442587" si="176">IFERROR(IF(C442560&lt;&gt;0,C442574/C442560,1)*C442548,0)</f>
        <v>0</v>
      </c>
    </row>
    <row r="442582" spans="3:3" x14ac:dyDescent="0.15">
      <c r="C442582" s="36">
        <f t="shared" si="176"/>
        <v>0</v>
      </c>
    </row>
    <row r="442583" spans="3:3" x14ac:dyDescent="0.15">
      <c r="C442583" s="36">
        <f t="shared" si="176"/>
        <v>0</v>
      </c>
    </row>
    <row r="442584" spans="3:3" x14ac:dyDescent="0.15">
      <c r="C442584" s="36">
        <f t="shared" si="176"/>
        <v>0</v>
      </c>
    </row>
    <row r="442585" spans="3:3" x14ac:dyDescent="0.15">
      <c r="C442585" s="36">
        <f t="shared" si="176"/>
        <v>0</v>
      </c>
    </row>
    <row r="442586" spans="3:3" x14ac:dyDescent="0.15">
      <c r="C442586" s="36">
        <f t="shared" si="176"/>
        <v>0</v>
      </c>
    </row>
    <row r="442587" spans="3:3" x14ac:dyDescent="0.15">
      <c r="C442587" s="36">
        <f t="shared" si="176"/>
        <v>0</v>
      </c>
    </row>
    <row r="442588" spans="3:3" x14ac:dyDescent="0.15">
      <c r="C442588" s="37">
        <f>C442555</f>
        <v>0</v>
      </c>
    </row>
    <row r="442589" spans="3:3" x14ac:dyDescent="0.15">
      <c r="C442589" s="37">
        <f>C442556</f>
        <v>0</v>
      </c>
    </row>
    <row r="442590" spans="3:3" x14ac:dyDescent="0.15">
      <c r="C442590" s="37">
        <f>C442557</f>
        <v>0</v>
      </c>
    </row>
    <row r="442591" spans="3:3" x14ac:dyDescent="0.15">
      <c r="C442591" s="37">
        <f>C442558</f>
        <v>0</v>
      </c>
    </row>
    <row r="442592" spans="3:3" x14ac:dyDescent="0.15">
      <c r="C442592" s="37">
        <f>C442559</f>
        <v>0</v>
      </c>
    </row>
    <row r="442593" spans="3:3" x14ac:dyDescent="0.15">
      <c r="C442593" s="28">
        <v>0</v>
      </c>
    </row>
    <row r="442594" spans="3:3" x14ac:dyDescent="0.15">
      <c r="C442594" s="28">
        <v>0</v>
      </c>
    </row>
    <row r="442595" spans="3:3" x14ac:dyDescent="0.15">
      <c r="C442595" s="28">
        <v>0</v>
      </c>
    </row>
    <row r="442596" spans="3:3" x14ac:dyDescent="0.15">
      <c r="C442596" s="28">
        <v>0</v>
      </c>
    </row>
    <row r="442597" spans="3:3" x14ac:dyDescent="0.15">
      <c r="C442597" s="28">
        <v>0</v>
      </c>
    </row>
    <row r="442598" spans="3:3" x14ac:dyDescent="0.15">
      <c r="C442598" s="28">
        <v>0</v>
      </c>
    </row>
    <row r="442599" spans="3:3" x14ac:dyDescent="0.15">
      <c r="C442599" s="28">
        <v>0</v>
      </c>
    </row>
    <row r="442600" spans="3:3" x14ac:dyDescent="0.15">
      <c r="C442600" s="28">
        <v>0</v>
      </c>
    </row>
    <row r="442601" spans="3:3" x14ac:dyDescent="0.15">
      <c r="C442601" s="28">
        <v>0</v>
      </c>
    </row>
    <row r="442602" spans="3:3" x14ac:dyDescent="0.15">
      <c r="C442602" s="28">
        <v>0</v>
      </c>
    </row>
    <row r="442603" spans="3:3" x14ac:dyDescent="0.15">
      <c r="C442603" s="38">
        <v>1</v>
      </c>
    </row>
    <row r="442604" spans="3:3" x14ac:dyDescent="0.15">
      <c r="C442604" s="38">
        <v>1</v>
      </c>
    </row>
    <row r="442605" spans="3:3" x14ac:dyDescent="0.15">
      <c r="C442605" s="38">
        <v>1</v>
      </c>
    </row>
    <row r="442606" spans="3:3" x14ac:dyDescent="0.15">
      <c r="C442606" s="38">
        <v>1</v>
      </c>
    </row>
    <row r="442607" spans="3:3" x14ac:dyDescent="0.15">
      <c r="C442607" s="38">
        <v>1</v>
      </c>
    </row>
    <row r="442608" spans="3:3" x14ac:dyDescent="0.15">
      <c r="C442608" s="38">
        <v>1</v>
      </c>
    </row>
    <row r="442609" spans="3:3" x14ac:dyDescent="0.15">
      <c r="C442609" s="38">
        <v>1</v>
      </c>
    </row>
    <row r="442610" spans="3:3" x14ac:dyDescent="0.15">
      <c r="C442610" s="38">
        <v>1</v>
      </c>
    </row>
    <row r="442611" spans="3:3" x14ac:dyDescent="0.15">
      <c r="C442611" s="38">
        <v>1</v>
      </c>
    </row>
    <row r="442612" spans="3:3" x14ac:dyDescent="0.15">
      <c r="C442612" s="38">
        <v>1</v>
      </c>
    </row>
    <row r="442613" spans="3:3" x14ac:dyDescent="0.15">
      <c r="C442613" s="25" t="s">
        <v>104</v>
      </c>
    </row>
    <row r="442614" spans="3:3" x14ac:dyDescent="0.15">
      <c r="C442614" s="25" t="s">
        <v>294</v>
      </c>
    </row>
    <row r="442615" spans="3:3" x14ac:dyDescent="0.15">
      <c r="C442615" s="24">
        <v>216</v>
      </c>
    </row>
    <row r="442616" spans="3:3" x14ac:dyDescent="0.15">
      <c r="C442616" s="24">
        <v>12</v>
      </c>
    </row>
    <row r="442617" spans="3:3" x14ac:dyDescent="0.15">
      <c r="C442617" s="24">
        <v>4.5999999999999996</v>
      </c>
    </row>
    <row r="442618" spans="3:3" x14ac:dyDescent="0.15">
      <c r="C442618" s="24">
        <v>368</v>
      </c>
    </row>
    <row r="442619" spans="3:3" x14ac:dyDescent="0.15">
      <c r="C442619" s="24">
        <v>260</v>
      </c>
    </row>
    <row r="442620" spans="3:3" x14ac:dyDescent="0.15">
      <c r="C442620" s="24">
        <v>394</v>
      </c>
    </row>
    <row r="442621" spans="3:3" x14ac:dyDescent="0.15">
      <c r="C442621" s="24">
        <v>222</v>
      </c>
    </row>
    <row r="442622" spans="3:3" x14ac:dyDescent="0.15">
      <c r="C442622" s="24">
        <v>123</v>
      </c>
    </row>
    <row r="442623" spans="3:3" x14ac:dyDescent="0.15">
      <c r="C442623" s="25" t="s">
        <v>153</v>
      </c>
    </row>
    <row r="442624" spans="3:3" x14ac:dyDescent="0.15">
      <c r="C442624" s="24">
        <v>20</v>
      </c>
    </row>
    <row r="442625" spans="3:3" x14ac:dyDescent="0.15">
      <c r="C442625" s="24">
        <v>0.9</v>
      </c>
    </row>
    <row r="442626" spans="3:3" x14ac:dyDescent="0.15">
      <c r="C442626" s="24">
        <v>0.8</v>
      </c>
    </row>
    <row r="442627" spans="3:3" x14ac:dyDescent="0.15">
      <c r="C442627" s="24">
        <v>0.4</v>
      </c>
    </row>
    <row r="442628" spans="3:3" x14ac:dyDescent="0.15">
      <c r="C442628" s="24">
        <v>2.5</v>
      </c>
    </row>
    <row r="442629" spans="3:3" x14ac:dyDescent="0.15">
      <c r="C442629" s="24">
        <v>3</v>
      </c>
    </row>
    <row r="442630" spans="3:3" x14ac:dyDescent="0.15">
      <c r="C442630" s="24">
        <v>10</v>
      </c>
    </row>
    <row r="442631" spans="3:3" x14ac:dyDescent="0.15">
      <c r="C442631" s="31">
        <v>0.8</v>
      </c>
    </row>
    <row r="442632" spans="3:3" x14ac:dyDescent="0.15">
      <c r="C442632" s="31">
        <v>0.6</v>
      </c>
    </row>
    <row r="442633" spans="3:3" x14ac:dyDescent="0.15">
      <c r="C442633" s="31">
        <v>0.3</v>
      </c>
    </row>
    <row r="442634" spans="3:3" x14ac:dyDescent="0.15">
      <c r="C442634" s="31">
        <v>0.9</v>
      </c>
    </row>
    <row r="442635" spans="3:3" x14ac:dyDescent="0.15">
      <c r="C442635" s="24">
        <v>45</v>
      </c>
    </row>
    <row r="442636" spans="3:3" x14ac:dyDescent="0.15">
      <c r="C442636" s="39">
        <f t="shared" ref="C442636:C442642" si="177">IFERROR(IF(ISNUMBER(C442524),C442524,0)+IF(ISNUMBER(C442505),1/C442505-IF(AND(C442593="ReplaceInsulation",NOT(ISERROR(C442581))),C442517/0.04,0),0),0)</f>
        <v>1.6666666666666667</v>
      </c>
    </row>
    <row r="442637" spans="3:3" x14ac:dyDescent="0.15">
      <c r="C442637" s="39">
        <f t="shared" si="177"/>
        <v>1.9666666666666668</v>
      </c>
    </row>
    <row r="442638" spans="3:3" x14ac:dyDescent="0.15">
      <c r="C442638" s="39">
        <f t="shared" si="177"/>
        <v>0.83333333333333337</v>
      </c>
    </row>
    <row r="442639" spans="3:3" x14ac:dyDescent="0.15">
      <c r="C442639" s="39">
        <f t="shared" si="177"/>
        <v>0.83333333333333337</v>
      </c>
    </row>
    <row r="442640" spans="3:3" x14ac:dyDescent="0.15">
      <c r="C442640" s="39">
        <f t="shared" si="177"/>
        <v>0.83333333333333337</v>
      </c>
    </row>
    <row r="442641" spans="3:3" x14ac:dyDescent="0.15">
      <c r="C442641" s="39">
        <f t="shared" si="177"/>
        <v>0.92500000000000004</v>
      </c>
    </row>
    <row r="442642" spans="3:3" x14ac:dyDescent="0.15">
      <c r="C442642" s="39">
        <f t="shared" si="177"/>
        <v>0.625</v>
      </c>
    </row>
    <row r="442643" spans="3:3" x14ac:dyDescent="0.15">
      <c r="C442643" s="40">
        <f>IFERROR(IF(ISNUMBER(C442512),1/C442512,0),0)</f>
        <v>0.35714285714285715</v>
      </c>
    </row>
    <row r="442644" spans="3:3" x14ac:dyDescent="0.15">
      <c r="C442644" s="40">
        <f>IFERROR(IF(ISNUMBER(C442513),1/C442513,0),0)</f>
        <v>0.35714285714285715</v>
      </c>
    </row>
    <row r="442645" spans="3:3" x14ac:dyDescent="0.15">
      <c r="C442645" s="40">
        <f>IFERROR(IF(ISNUMBER(C442514),1/C442514,0),0)</f>
        <v>0.33333333333333331</v>
      </c>
    </row>
    <row r="442646" spans="3:3" x14ac:dyDescent="0.15">
      <c r="C442646" s="39">
        <f t="shared" ref="C442646:C442652" si="178">IFERROR(1/(IF(C442593="Replace",IF(ISNUMBER(C442524),C442524,0),C442636)+IF(ISNUMBER(C442581),C442581,0)),0)</f>
        <v>0.6</v>
      </c>
    </row>
    <row r="442647" spans="3:3" x14ac:dyDescent="0.15">
      <c r="C442647" s="39">
        <f t="shared" si="178"/>
        <v>0.50847457627118642</v>
      </c>
    </row>
    <row r="442648" spans="3:3" x14ac:dyDescent="0.15">
      <c r="C442648" s="39">
        <f t="shared" si="178"/>
        <v>1.2</v>
      </c>
    </row>
    <row r="442649" spans="3:3" x14ac:dyDescent="0.15">
      <c r="C442649" s="39">
        <f t="shared" si="178"/>
        <v>1.2</v>
      </c>
    </row>
    <row r="442650" spans="3:3" x14ac:dyDescent="0.15">
      <c r="C442650" s="39">
        <f t="shared" si="178"/>
        <v>1.2</v>
      </c>
    </row>
    <row r="442651" spans="3:3" x14ac:dyDescent="0.15">
      <c r="C442651" s="39">
        <f t="shared" si="178"/>
        <v>1.0810810810810809</v>
      </c>
    </row>
    <row r="442652" spans="3:3" x14ac:dyDescent="0.15">
      <c r="C442652" s="39">
        <f t="shared" si="178"/>
        <v>1.6</v>
      </c>
    </row>
    <row r="442653" spans="3:3" x14ac:dyDescent="0.15">
      <c r="C442653" s="41">
        <f>IFERROR(1/(IF(C442600="Replace",0,C442643)+IF(ISNUMBER(C442588),C442588,0)),0)</f>
        <v>2.8</v>
      </c>
    </row>
    <row r="442654" spans="3:3" x14ac:dyDescent="0.15">
      <c r="C442654" s="41">
        <f>IFERROR(1/(IF(C442601="Replace",0,C442644)+IF(ISNUMBER(C442589),C442589,0)),0)</f>
        <v>2.8</v>
      </c>
    </row>
    <row r="442655" spans="3:3" x14ac:dyDescent="0.15">
      <c r="C442655" s="41">
        <f>IFERROR(1/(IF(C442602="Replace",0,C442645)+IF(ISNUMBER(C442590),C442590,0)),0)</f>
        <v>3</v>
      </c>
    </row>
    <row r="442656" spans="3:3" x14ac:dyDescent="0.15">
      <c r="C442656" s="42">
        <f t="shared" ref="C442656:C442662" si="179">IF(C442505&gt;0,(1-C442603)*1/(1/C442505+C442524),0)+C442603*C442646</f>
        <v>0.6</v>
      </c>
    </row>
    <row r="442657" spans="3:3" x14ac:dyDescent="0.15">
      <c r="C442657" s="42">
        <f t="shared" si="179"/>
        <v>0.50847457627118642</v>
      </c>
    </row>
    <row r="442658" spans="3:3" x14ac:dyDescent="0.15">
      <c r="C442658" s="42">
        <f t="shared" si="179"/>
        <v>1.2</v>
      </c>
    </row>
    <row r="442659" spans="3:3" x14ac:dyDescent="0.15">
      <c r="C442659" s="42">
        <f t="shared" si="179"/>
        <v>1.2</v>
      </c>
    </row>
    <row r="442660" spans="3:3" x14ac:dyDescent="0.15">
      <c r="C442660" s="42">
        <f t="shared" si="179"/>
        <v>1.2</v>
      </c>
    </row>
    <row r="442661" spans="3:3" x14ac:dyDescent="0.15">
      <c r="C442661" s="42">
        <f t="shared" si="179"/>
        <v>1.0810810810810809</v>
      </c>
    </row>
    <row r="442662" spans="3:3" x14ac:dyDescent="0.15">
      <c r="C442662" s="42">
        <f t="shared" si="179"/>
        <v>1.6</v>
      </c>
    </row>
    <row r="442663" spans="3:3" x14ac:dyDescent="0.15">
      <c r="C442663" s="43">
        <f>(1-C442610)*C442512+C442610*C442653</f>
        <v>2.8</v>
      </c>
    </row>
    <row r="442664" spans="3:3" x14ac:dyDescent="0.15">
      <c r="C442664" s="43">
        <f>(1-C442611)*C442513+C442611*C442654</f>
        <v>2.8</v>
      </c>
    </row>
    <row r="442665" spans="3:3" x14ac:dyDescent="0.15">
      <c r="C442665" s="43">
        <f>(1-C442612)*C442514+C442612*C442655</f>
        <v>3</v>
      </c>
    </row>
    <row r="442666" spans="3:3" x14ac:dyDescent="0.15">
      <c r="C442666" s="39">
        <f>IFERROR((IF(C442581&gt;0,C442603*C442467,0)+IF(C442582&gt;0,C442604*C442468,0)+IF(C442583&gt;0,C442605*C442469,0)+IF(C442584&gt;0,C442606*C442470,0)+IF(C442585&gt;0,C442607*C442471,0)+IF(C442586&gt;0,C442608*C442472,0)+IF(C442587&gt;0,C442609*C442473,0)+IF(C442588&gt;0,C442610*C442474,0)+IF(C442589&gt;0,C442611*C442475,0)+IF(C442590&gt;0,C442612*C442476,0))/SUM(C442467:C442476),0)</f>
        <v>0</v>
      </c>
    </row>
    <row r="442667" spans="3:3" x14ac:dyDescent="0.15">
      <c r="C442667" s="30" t="str">
        <f>IF(OR(C442483="",C442482=C442483),C442482,IF(C442377="Variation",C442483,IF(C442666=0,C442482,IF(C442666=1,C442483,C442482&amp;"("&amp;TEXT(1-C442666,"##0%")&amp;")."&amp;C442483&amp;"("&amp;TEXT(C442666,"##0%")&amp;")"))))</f>
        <v>Medium</v>
      </c>
    </row>
    <row r="442668" spans="3:3" x14ac:dyDescent="0.15">
      <c r="C442668" s="39">
        <f>IFERROR(IF(C442483&lt;&gt;"",IF(C442377="Variation",C442503,(1-C442666)*C442502+C442666*C442503),C442502),0)</f>
        <v>0.1</v>
      </c>
    </row>
    <row r="442669" spans="3:3" x14ac:dyDescent="0.15">
      <c r="C442669" s="39">
        <f t="shared" ref="C442669:C442675" si="180">IF(ISERROR(C442656*C442467*C442531),0,C442656*C442467*C442531)</f>
        <v>0</v>
      </c>
    </row>
    <row r="442670" spans="3:3" x14ac:dyDescent="0.15">
      <c r="C442670" s="39">
        <f t="shared" si="180"/>
        <v>23.491525423728813</v>
      </c>
    </row>
    <row r="442671" spans="3:3" x14ac:dyDescent="0.15">
      <c r="C442671" s="39">
        <f t="shared" si="180"/>
        <v>48.503999999999998</v>
      </c>
    </row>
    <row r="442672" spans="3:3" x14ac:dyDescent="0.15">
      <c r="C442672" s="39">
        <f t="shared" si="180"/>
        <v>0</v>
      </c>
    </row>
    <row r="442673" spans="3:3" x14ac:dyDescent="0.15">
      <c r="C442673" s="39">
        <f t="shared" si="180"/>
        <v>0</v>
      </c>
    </row>
    <row r="442674" spans="3:3" x14ac:dyDescent="0.15">
      <c r="C442674" s="39">
        <f t="shared" si="180"/>
        <v>24.972972972972972</v>
      </c>
    </row>
    <row r="442675" spans="3:3" x14ac:dyDescent="0.15">
      <c r="C442675" s="39">
        <f t="shared" si="180"/>
        <v>0</v>
      </c>
    </row>
    <row r="442676" spans="3:3" x14ac:dyDescent="0.15">
      <c r="C442676" s="40">
        <f>IF(ISERROR(C442663*C442474*1),0,C442663*C442474*1)</f>
        <v>37.855999999999995</v>
      </c>
    </row>
    <row r="442677" spans="3:3" x14ac:dyDescent="0.15">
      <c r="C442677" s="40">
        <f>IF(ISERROR(C442664*C442475*1),0,C442664*C442475*1)</f>
        <v>0</v>
      </c>
    </row>
    <row r="442678" spans="3:3" x14ac:dyDescent="0.15">
      <c r="C442678" s="40">
        <f>IF(ISERROR(C442665*C442476*1),0,C442665*C442476*1)</f>
        <v>6</v>
      </c>
    </row>
    <row r="442679" spans="3:3" x14ac:dyDescent="0.15">
      <c r="C442679" s="39">
        <f>SUM(C442467:C442476)*C442668</f>
        <v>14.834000000000001</v>
      </c>
    </row>
    <row r="442680" spans="3:3" x14ac:dyDescent="0.15">
      <c r="C442680" s="39">
        <f>IFERROR(SUM(C442669:C442679)/C442396,0)</f>
        <v>1.3262204856155895</v>
      </c>
    </row>
    <row r="442681" spans="3:3" x14ac:dyDescent="0.15">
      <c r="C442681" s="39">
        <f>0.34*(C442627+C442504)*C442628</f>
        <v>0.51000000000000012</v>
      </c>
    </row>
    <row r="442682" spans="3:3" x14ac:dyDescent="0.15">
      <c r="C442682" s="44">
        <f>(C442624-C442617)*C442615</f>
        <v>3326.4</v>
      </c>
    </row>
    <row r="442683" spans="3:3" x14ac:dyDescent="0.15">
      <c r="C442683" s="39">
        <f>IF(C442680&lt;=1,C442625+(1-C442680)/0.5*(1-C442625),IF(C442680&gt;=4,C442626,C442625+(C442680-1)*(C442626-C442625)/(4-1)))</f>
        <v>0.88912598381281371</v>
      </c>
    </row>
    <row r="442684" spans="3:3" x14ac:dyDescent="0.15">
      <c r="C442684" s="44">
        <f>C442680*0.024*C442682*C442683</f>
        <v>94.13795245360761</v>
      </c>
    </row>
    <row r="442685" spans="3:3" x14ac:dyDescent="0.15">
      <c r="C442685" s="44">
        <f>C442681*0.024*C442682*C442683</f>
        <v>36.200885352072518</v>
      </c>
    </row>
    <row r="442686" spans="3:3" x14ac:dyDescent="0.15">
      <c r="C442686" s="44">
        <f>C442684+C442685</f>
        <v>130.33883780568013</v>
      </c>
    </row>
    <row r="442687" spans="3:3" x14ac:dyDescent="0.15">
      <c r="C442687" s="39">
        <f>IFERROR((IF(LEN(C442545)&gt;1,IF(ISERROR(C442591),0,C442591),IF(ISERROR(C442515),0,C442515))*C442474+IF(LEN(C442546)&gt;1,IF(ISERROR(C442592),0,C442592),IF(ISERROR(C442516),0,C442516))*C442475)/(C442474+C442475),0)</f>
        <v>0.75000000000000011</v>
      </c>
    </row>
    <row r="442688" spans="3:3" x14ac:dyDescent="0.15">
      <c r="C442688" s="45">
        <f>C442477*C442618*C442631*(1-C442633)*C442634*C442687</f>
        <v>0</v>
      </c>
    </row>
    <row r="442689" spans="3:3" x14ac:dyDescent="0.15">
      <c r="C442689" s="44">
        <f>C442478*C442619*C$442632*(1-C$442633)*C$442634*C$442687</f>
        <v>0</v>
      </c>
    </row>
    <row r="442690" spans="3:3" x14ac:dyDescent="0.15">
      <c r="C442690" s="44">
        <f>C442479*C442620*C$442632*(1-C$442633)*C$442634*C$442687</f>
        <v>908.11287000000016</v>
      </c>
    </row>
    <row r="442691" spans="3:3" x14ac:dyDescent="0.15">
      <c r="C442691" s="44">
        <f>C442480*C442621*C$442632*(1-C$442633)*C$442634*C$442687</f>
        <v>0</v>
      </c>
    </row>
    <row r="442692" spans="3:3" x14ac:dyDescent="0.15">
      <c r="C442692" s="44">
        <f>C442481*C442622*C$442632*(1-C$442633)*C$442634*C$442687</f>
        <v>187.95199499999998</v>
      </c>
    </row>
    <row r="442693" spans="3:3" x14ac:dyDescent="0.15">
      <c r="C442693" s="44">
        <f>IFERROR(SUM(C442688:C442692)/C442396,0)</f>
        <v>9.3385436227315317</v>
      </c>
    </row>
    <row r="442694" spans="3:3" x14ac:dyDescent="0.15">
      <c r="C442694" s="44">
        <f>C442629*0.024*C442615</f>
        <v>15.552000000000001</v>
      </c>
    </row>
    <row r="442695" spans="3:3" x14ac:dyDescent="0.15">
      <c r="C442695" s="44">
        <f>C442635/(C442680+C442681)</f>
        <v>24.506860887631277</v>
      </c>
    </row>
    <row r="442696" spans="3:3" x14ac:dyDescent="0.15">
      <c r="C442696" s="39">
        <f>0.8+C442695/30</f>
        <v>1.6168953629210425</v>
      </c>
    </row>
    <row r="442697" spans="3:3" x14ac:dyDescent="0.15">
      <c r="C442697" s="42">
        <f>IFERROR((C442693+C442694)/C442686,0)</f>
        <v>0.19096797272230098</v>
      </c>
    </row>
    <row r="442698" spans="3:3" x14ac:dyDescent="0.15">
      <c r="C442698" s="39">
        <f>(1-C442697^C442696)/(1-C442697^(C442696+1))</f>
        <v>0.94362386271828624</v>
      </c>
    </row>
    <row r="442699" spans="3:3" x14ac:dyDescent="0.15">
      <c r="C442699" s="46">
        <f>C442686-C442698*(C442693+C442694)</f>
        <v>106.8515268872402</v>
      </c>
    </row>
    <row r="442701" spans="3:3" x14ac:dyDescent="0.15">
      <c r="C442701" s="48">
        <v>106.8515268872402</v>
      </c>
    </row>
    <row r="458753" spans="3:3" x14ac:dyDescent="0.15">
      <c r="C458753" s="24" t="s">
        <v>370</v>
      </c>
    </row>
    <row r="458754" spans="3:3" x14ac:dyDescent="0.15">
      <c r="C458754" s="25">
        <v>0</v>
      </c>
    </row>
    <row r="458755" spans="3:3" x14ac:dyDescent="0.15">
      <c r="C458755" s="25">
        <v>0</v>
      </c>
    </row>
    <row r="458756" spans="3:3" x14ac:dyDescent="0.15">
      <c r="C458756" s="26">
        <v>40428</v>
      </c>
    </row>
    <row r="458757" spans="3:3" x14ac:dyDescent="0.15">
      <c r="C458757" s="26">
        <v>0</v>
      </c>
    </row>
    <row r="458758" spans="3:3" x14ac:dyDescent="0.15">
      <c r="C458758" s="25" t="s">
        <v>152</v>
      </c>
    </row>
    <row r="458759" spans="3:3" x14ac:dyDescent="0.15">
      <c r="C458759" s="25" t="s">
        <v>15</v>
      </c>
    </row>
    <row r="458760" spans="3:3" x14ac:dyDescent="0.15">
      <c r="C458760" s="25">
        <v>1</v>
      </c>
    </row>
    <row r="458761" spans="3:3" x14ac:dyDescent="0.15">
      <c r="C458761" s="25" t="s">
        <v>208</v>
      </c>
    </row>
    <row r="458762" spans="3:3" x14ac:dyDescent="0.15">
      <c r="C458762" s="25" t="s">
        <v>371</v>
      </c>
    </row>
    <row r="458763" spans="3:3" x14ac:dyDescent="0.15">
      <c r="C458763" s="25">
        <v>0</v>
      </c>
    </row>
    <row r="458764" spans="3:3" x14ac:dyDescent="0.15">
      <c r="C458764" s="25">
        <v>0</v>
      </c>
    </row>
    <row r="458765" spans="3:3" x14ac:dyDescent="0.15">
      <c r="C458765" s="25" t="s">
        <v>372</v>
      </c>
    </row>
    <row r="458766" spans="3:3" x14ac:dyDescent="0.15">
      <c r="C458766" s="25" t="s">
        <v>360</v>
      </c>
    </row>
    <row r="458767" spans="3:3" x14ac:dyDescent="0.15">
      <c r="C458767" s="25" t="s">
        <v>373</v>
      </c>
    </row>
    <row r="458768" spans="3:3" x14ac:dyDescent="0.15">
      <c r="C458768" s="25" t="s">
        <v>105</v>
      </c>
    </row>
    <row r="458769" spans="3:3" x14ac:dyDescent="0.15">
      <c r="C458769" s="25">
        <v>1958</v>
      </c>
    </row>
    <row r="458770" spans="3:3" x14ac:dyDescent="0.15">
      <c r="C458770" s="25">
        <v>1968</v>
      </c>
    </row>
    <row r="458771" spans="3:3" x14ac:dyDescent="0.15">
      <c r="C458771" s="25" t="s">
        <v>289</v>
      </c>
    </row>
    <row r="458772" spans="3:3" x14ac:dyDescent="0.15">
      <c r="C458772" s="24">
        <v>374.2</v>
      </c>
    </row>
    <row r="458773" spans="3:3" x14ac:dyDescent="0.15">
      <c r="C458773" s="24">
        <v>119.744</v>
      </c>
    </row>
    <row r="458774" spans="3:3" x14ac:dyDescent="0.15">
      <c r="C458774" s="24">
        <v>0</v>
      </c>
    </row>
    <row r="458775" spans="3:3" x14ac:dyDescent="0.15">
      <c r="C458775" s="24">
        <v>0</v>
      </c>
    </row>
    <row r="458776" spans="3:3" x14ac:dyDescent="0.15">
      <c r="C458776" s="24">
        <v>0</v>
      </c>
    </row>
    <row r="458777" spans="3:3" x14ac:dyDescent="0.15">
      <c r="C458777" s="24">
        <v>106.7</v>
      </c>
    </row>
    <row r="458778" spans="3:3" x14ac:dyDescent="0.15">
      <c r="C458778" s="27">
        <f>IF(C458775&gt;0,C458775,IF(C458774&gt;0,0.85*C458774,IF(C458777&gt;0,1.1*C458777,IF(C458776&gt;0,1.4*C458776,0.85/3*C458772))))</f>
        <v>117.37000000000002</v>
      </c>
    </row>
    <row r="458779" spans="3:3" x14ac:dyDescent="0.15">
      <c r="C458779" s="24">
        <v>0</v>
      </c>
    </row>
    <row r="458780" spans="3:3" x14ac:dyDescent="0.15">
      <c r="C458780" s="27">
        <f>IF(C458779&gt;0,C458779,C458778)</f>
        <v>117.37000000000002</v>
      </c>
    </row>
    <row r="458781" spans="3:3" x14ac:dyDescent="0.15">
      <c r="C458781" s="24">
        <v>1</v>
      </c>
    </row>
    <row r="458782" spans="3:3" x14ac:dyDescent="0.15">
      <c r="C458782" s="24">
        <v>2</v>
      </c>
    </row>
    <row r="458783" spans="3:3" x14ac:dyDescent="0.15">
      <c r="C458783" s="28" t="s">
        <v>374</v>
      </c>
    </row>
    <row r="458784" spans="3:3" x14ac:dyDescent="0.15">
      <c r="C458784" s="28" t="s">
        <v>375</v>
      </c>
    </row>
    <row r="458785" spans="3:3" x14ac:dyDescent="0.15">
      <c r="C458785" s="28" t="s">
        <v>2</v>
      </c>
    </row>
    <row r="458786" spans="3:3" x14ac:dyDescent="0.15">
      <c r="C458786" s="28" t="s">
        <v>376</v>
      </c>
    </row>
    <row r="458787" spans="3:3" x14ac:dyDescent="0.15">
      <c r="C458787" s="24">
        <v>0</v>
      </c>
    </row>
    <row r="458788" spans="3:3" x14ac:dyDescent="0.15">
      <c r="C458788" s="24">
        <v>0</v>
      </c>
    </row>
    <row r="458789" spans="3:3" x14ac:dyDescent="0.15">
      <c r="C458789" s="24">
        <v>0</v>
      </c>
    </row>
    <row r="458790" spans="3:3" x14ac:dyDescent="0.15">
      <c r="C458790" s="24">
        <v>0</v>
      </c>
    </row>
    <row r="458791" spans="3:3" x14ac:dyDescent="0.15">
      <c r="C458791" s="24">
        <v>0</v>
      </c>
    </row>
    <row r="458792" spans="3:3" x14ac:dyDescent="0.15">
      <c r="C458792" s="24">
        <v>0</v>
      </c>
    </row>
    <row r="458793" spans="3:3" x14ac:dyDescent="0.15">
      <c r="C458793" s="28">
        <v>0</v>
      </c>
    </row>
    <row r="458794" spans="3:3" x14ac:dyDescent="0.15">
      <c r="C458794" s="28">
        <v>0</v>
      </c>
    </row>
    <row r="458795" spans="3:3" x14ac:dyDescent="0.15">
      <c r="C458795" s="24">
        <v>0</v>
      </c>
    </row>
    <row r="458796" spans="3:3" x14ac:dyDescent="0.15">
      <c r="C458796" s="24">
        <v>0</v>
      </c>
    </row>
    <row r="458797" spans="3:3" x14ac:dyDescent="0.15">
      <c r="C458797" s="24">
        <v>46.2</v>
      </c>
    </row>
    <row r="458798" spans="3:3" x14ac:dyDescent="0.15">
      <c r="C458798" s="24">
        <v>40.42</v>
      </c>
    </row>
    <row r="458799" spans="3:3" x14ac:dyDescent="0.15">
      <c r="C458799" s="24">
        <v>0</v>
      </c>
    </row>
    <row r="458800" spans="3:3" x14ac:dyDescent="0.15">
      <c r="C458800" s="24">
        <v>0</v>
      </c>
    </row>
    <row r="458801" spans="3:3" x14ac:dyDescent="0.15">
      <c r="C458801" s="24">
        <v>46.2</v>
      </c>
    </row>
    <row r="458802" spans="3:3" x14ac:dyDescent="0.15">
      <c r="C458802" s="24">
        <v>0</v>
      </c>
    </row>
    <row r="458803" spans="3:3" x14ac:dyDescent="0.15">
      <c r="C458803" s="24">
        <v>13.52</v>
      </c>
    </row>
    <row r="458804" spans="3:3" x14ac:dyDescent="0.15">
      <c r="C458804" s="24">
        <v>0</v>
      </c>
    </row>
    <row r="458805" spans="3:3" x14ac:dyDescent="0.15">
      <c r="C458805" s="24">
        <v>2</v>
      </c>
    </row>
    <row r="458806" spans="3:3" x14ac:dyDescent="0.15">
      <c r="C458806" s="24">
        <v>0</v>
      </c>
    </row>
    <row r="458807" spans="3:3" x14ac:dyDescent="0.15">
      <c r="C458807" s="24">
        <v>0</v>
      </c>
    </row>
    <row r="458808" spans="3:3" x14ac:dyDescent="0.15">
      <c r="C458808" s="24">
        <v>8.1300000000000008</v>
      </c>
    </row>
    <row r="458809" spans="3:3" x14ac:dyDescent="0.15">
      <c r="C458809" s="24">
        <v>0</v>
      </c>
    </row>
    <row r="458810" spans="3:3" x14ac:dyDescent="0.15">
      <c r="C458810" s="24">
        <v>5.39</v>
      </c>
    </row>
    <row r="458811" spans="3:3" x14ac:dyDescent="0.15">
      <c r="C458811" s="28" t="s">
        <v>295</v>
      </c>
    </row>
    <row r="458812" spans="3:3" x14ac:dyDescent="0.15">
      <c r="C458812" s="29">
        <f>IF(OR(C$458784="C",C$458784="PI",C$458784="NI"),1.6,IF(C$458784="P",0.8,IF(C$458784="-",1.2,0)))</f>
        <v>1.2</v>
      </c>
    </row>
    <row r="458813" spans="3:3" x14ac:dyDescent="0.15">
      <c r="C458813" s="29">
        <f>IF(OR(C$458784="C",C$458784="PI",C$458784="NI"),15,IF(C$458784="P",7,IF(C$458784="-",5,0)))</f>
        <v>5</v>
      </c>
    </row>
    <row r="458814" spans="3:3" x14ac:dyDescent="0.15">
      <c r="C458814" s="29">
        <f>IF(OR(C$458784="C",C$458784="PI",C$458784="NI"),0,IF(C$458784="P",0.6,IF(C$458784="-",0,1.2)))</f>
        <v>0</v>
      </c>
    </row>
    <row r="458815" spans="3:3" x14ac:dyDescent="0.15">
      <c r="C458815" s="29">
        <f>IF(OR(C$458784="C",C$458784="PI",C$458784="NI"),0,IF(C$458784="P",3,IF(C$458784="-",0,5)))</f>
        <v>0</v>
      </c>
    </row>
    <row r="458816" spans="3:3" x14ac:dyDescent="0.15">
      <c r="C458816" s="29">
        <f>IF(LEFT(C$458784,1)="C",1,IF(LEFT(C$458784,1)="P",0.5,0))</f>
        <v>0</v>
      </c>
    </row>
    <row r="458817" spans="3:3" x14ac:dyDescent="0.15">
      <c r="C458817" s="29">
        <f>IF(LEFT(C$458785,1)="C",1,IF(LEFT(C$458785,1)="P",0.5,0))</f>
        <v>0</v>
      </c>
    </row>
    <row r="458818" spans="3:3" x14ac:dyDescent="0.15">
      <c r="C458818" s="29">
        <f>0.7*C458816+C458782+C458817</f>
        <v>2</v>
      </c>
    </row>
    <row r="458819" spans="3:3" x14ac:dyDescent="0.15">
      <c r="C458819" s="27">
        <f>IFERROR(C458780/C458818,0)</f>
        <v>58.685000000000009</v>
      </c>
    </row>
    <row r="458820" spans="3:3" x14ac:dyDescent="0.15">
      <c r="C458820" s="29">
        <f>IF(RIGHT(C$458784,1)="I",1,C458816)*0.7+C458782+IF(RIGHT(C$458785,1)="I",1,C458817)</f>
        <v>2</v>
      </c>
    </row>
    <row r="458821" spans="3:3" x14ac:dyDescent="0.15">
      <c r="C458821" s="27">
        <f>IF(ISNUMBER(#REF!),#REF!/2.5,1)</f>
        <v>1</v>
      </c>
    </row>
    <row r="458822" spans="3:3" x14ac:dyDescent="0.15">
      <c r="C458822" s="27">
        <f>IF(C458794="Simple",0.9,IF(C458794="Complex",1.3,1))</f>
        <v>1</v>
      </c>
    </row>
    <row r="458823" spans="3:3" x14ac:dyDescent="0.15">
      <c r="C458823" s="27">
        <f>IF(C458793="Simple",0.9,IF(C458793="Complex",1.2,1))</f>
        <v>1</v>
      </c>
    </row>
    <row r="458824" spans="3:3" x14ac:dyDescent="0.15">
      <c r="C458824" s="27">
        <f>C458821*C458823*(0.7*C458819+IF(C458786="B_N2",5,IF(C458786="B_N1",25,50)))</f>
        <v>46.079500000000003</v>
      </c>
    </row>
    <row r="458825" spans="3:3" x14ac:dyDescent="0.15">
      <c r="C458825" s="27">
        <f>ROUND(3/0.85,1)*C458821*C458780</f>
        <v>410.79500000000007</v>
      </c>
    </row>
    <row r="458826" spans="3:3" x14ac:dyDescent="0.15">
      <c r="C458826" s="27">
        <f>C$458822*(C$458812*C$458819+C$458813)</f>
        <v>75.422000000000011</v>
      </c>
    </row>
    <row r="458827" spans="3:3" x14ac:dyDescent="0.15">
      <c r="C458827" s="27">
        <f>(C$458814*C$458819+C$458815)</f>
        <v>0</v>
      </c>
    </row>
    <row r="458828" spans="3:3" x14ac:dyDescent="0.15">
      <c r="C458828" s="27">
        <f>C458820*C458824-C458829-C458833-C458834</f>
        <v>71.03240000000001</v>
      </c>
    </row>
    <row r="458829" spans="3:3" x14ac:dyDescent="0.15">
      <c r="C458829" s="27">
        <f>0.5*IF(RIGHT(C458785,1)="I",1,C458817)*C458824</f>
        <v>0</v>
      </c>
    </row>
    <row r="458830" spans="3:3" x14ac:dyDescent="0.15">
      <c r="C458830" s="30" t="str">
        <f>IF(C$458785="P","Unh","Soil")</f>
        <v>Soil</v>
      </c>
    </row>
    <row r="458831" spans="3:3" x14ac:dyDescent="0.15">
      <c r="C458831" s="27">
        <f>1.2*C458819+5</f>
        <v>75.422000000000011</v>
      </c>
    </row>
    <row r="458832" spans="3:3" x14ac:dyDescent="0.15">
      <c r="C458832" s="30" t="str">
        <f>IF(C$458785="-","Soil","Cellar")</f>
        <v>Cellar</v>
      </c>
    </row>
    <row r="458833" spans="3:3" x14ac:dyDescent="0.15">
      <c r="C458833" s="27">
        <f>(0.18*C$458780)-C458834</f>
        <v>18.452900000000003</v>
      </c>
    </row>
    <row r="458834" spans="3:3" x14ac:dyDescent="0.15">
      <c r="C458834" s="27">
        <f>0.01*C$458780+1.5</f>
        <v>2.6737000000000002</v>
      </c>
    </row>
    <row r="458835" spans="3:3" x14ac:dyDescent="0.15">
      <c r="C458835" s="27">
        <f>SUM(C458826:C458834)</f>
        <v>243.00300000000004</v>
      </c>
    </row>
    <row r="458836" spans="3:3" x14ac:dyDescent="0.15">
      <c r="C458836" s="27">
        <f>SUM(C458796:C458805)</f>
        <v>148.34</v>
      </c>
    </row>
    <row r="458837" spans="3:3" x14ac:dyDescent="0.15">
      <c r="C458837" s="30">
        <f>IFERROR(C458836/C458835,0)</f>
        <v>0.61044513853738425</v>
      </c>
    </row>
    <row r="458838" spans="3:3" x14ac:dyDescent="0.15">
      <c r="C458838" s="31">
        <v>0.8</v>
      </c>
    </row>
    <row r="458839" spans="3:3" x14ac:dyDescent="0.15">
      <c r="C458839" s="31">
        <v>1.25</v>
      </c>
    </row>
    <row r="458840" spans="3:3" x14ac:dyDescent="0.15">
      <c r="C458840" s="32">
        <f>IF(AND(C458837&gt;=C458838,C458837&lt;=C458839),1,0)</f>
        <v>0</v>
      </c>
    </row>
    <row r="458841" spans="3:3" x14ac:dyDescent="0.15">
      <c r="C458841" s="30">
        <f>IFERROR((C458801+C458802)/(C458831),0)</f>
        <v>0.61255336639176894</v>
      </c>
    </row>
    <row r="458842" spans="3:3" x14ac:dyDescent="0.15">
      <c r="C458842" s="31">
        <v>0.9</v>
      </c>
    </row>
    <row r="458843" spans="3:3" x14ac:dyDescent="0.15">
      <c r="C458843" s="31">
        <v>1.3</v>
      </c>
    </row>
    <row r="458844" spans="3:3" x14ac:dyDescent="0.15">
      <c r="C458844" s="32">
        <f>IF(AND(C458841&gt;=C458842,C458841&lt;=C458843),1,0)</f>
        <v>0</v>
      </c>
    </row>
    <row r="458845" spans="3:3" x14ac:dyDescent="0.15">
      <c r="C458845" s="33">
        <f>IF(C458816+C458817=0,1,0)</f>
        <v>1</v>
      </c>
    </row>
    <row r="458846" spans="3:3" x14ac:dyDescent="0.15">
      <c r="C458846" s="30">
        <f>IFERROR((C458803+C458804+C458805)/(C458833+C458834),0)</f>
        <v>0.73461891643709809</v>
      </c>
    </row>
    <row r="458847" spans="3:3" x14ac:dyDescent="0.15">
      <c r="C458847" s="31">
        <v>0.67</v>
      </c>
    </row>
    <row r="458848" spans="3:3" x14ac:dyDescent="0.15">
      <c r="C458848" s="31">
        <v>1.5</v>
      </c>
    </row>
    <row r="458849" spans="3:3" x14ac:dyDescent="0.15">
      <c r="C458849" s="34">
        <f>IF(AND(C458846&gt;=C458847,C458846&lt;=C458848),1,0)</f>
        <v>1</v>
      </c>
    </row>
    <row r="458850" spans="3:3" x14ac:dyDescent="0.15">
      <c r="C458850" s="34">
        <f>C458840*IF(C458845=1,C458844,1)*C458849</f>
        <v>0</v>
      </c>
    </row>
    <row r="458851" spans="3:3" x14ac:dyDescent="0.15">
      <c r="C458851" s="27">
        <f>IF(C$458811="Estimation",C458826,C458796)</f>
        <v>0</v>
      </c>
    </row>
    <row r="458852" spans="3:3" x14ac:dyDescent="0.15">
      <c r="C458852" s="27">
        <f>IF(C$458811="Estimation",C458827,C458797)</f>
        <v>46.2</v>
      </c>
    </row>
    <row r="458853" spans="3:3" x14ac:dyDescent="0.15">
      <c r="C458853" s="27">
        <f>IF(C$458811="Estimation",C458828,C458798)</f>
        <v>40.42</v>
      </c>
    </row>
    <row r="458854" spans="3:3" x14ac:dyDescent="0.15">
      <c r="C458854" s="27">
        <f>IF(C$458811="Estimation",IF(C458830="Soil",0,C458829),C458799)</f>
        <v>0</v>
      </c>
    </row>
    <row r="458855" spans="3:3" x14ac:dyDescent="0.15">
      <c r="C458855" s="27">
        <f>IF(C$458811="Estimation",C458829-C458854,C458800)</f>
        <v>0</v>
      </c>
    </row>
    <row r="458856" spans="3:3" x14ac:dyDescent="0.15">
      <c r="C458856" s="27">
        <f>IF(C$458811="Estimation",IF(C458832="Soil",0,C458831),C458801)</f>
        <v>46.2</v>
      </c>
    </row>
    <row r="458857" spans="3:3" x14ac:dyDescent="0.15">
      <c r="C458857" s="27">
        <f>IF(C$458811="Estimation",C458831-C458856,C458802)</f>
        <v>0</v>
      </c>
    </row>
    <row r="458858" spans="3:3" x14ac:dyDescent="0.15">
      <c r="C458858" s="27">
        <f>IF(C$458811="Estimation",C458833,C458803)</f>
        <v>13.52</v>
      </c>
    </row>
    <row r="458859" spans="3:3" x14ac:dyDescent="0.15">
      <c r="C458859" s="27">
        <f>IF(C$458811="Estimation",0,C458804)</f>
        <v>0</v>
      </c>
    </row>
    <row r="458860" spans="3:3" x14ac:dyDescent="0.15">
      <c r="C458860" s="27">
        <f>IF(C$458811="Estimation",C458834,C458805)</f>
        <v>2</v>
      </c>
    </row>
    <row r="458861" spans="3:3" x14ac:dyDescent="0.15">
      <c r="C458861" s="35">
        <f>IF(C$458811="Estimation",0,C458806)</f>
        <v>0</v>
      </c>
    </row>
    <row r="458862" spans="3:3" x14ac:dyDescent="0.15">
      <c r="C458862" s="35">
        <f>IF(C$458811="Estimation",0.5*SUM(C$458858:C$458859),C458807)</f>
        <v>0</v>
      </c>
    </row>
    <row r="458863" spans="3:3" x14ac:dyDescent="0.15">
      <c r="C458863" s="35">
        <f>IF(C$458811="Estimation",0,C458808)</f>
        <v>8.1300000000000008</v>
      </c>
    </row>
    <row r="458864" spans="3:3" x14ac:dyDescent="0.15">
      <c r="C458864" s="35">
        <f>IF(C$458811="Estimation",0.5*SUM(C$458858:C$458859),C458809)</f>
        <v>0</v>
      </c>
    </row>
    <row r="458865" spans="3:3" x14ac:dyDescent="0.15">
      <c r="C458865" s="35">
        <f>IF(C$458811="Estimation",0,C458810)</f>
        <v>5.39</v>
      </c>
    </row>
    <row r="458866" spans="3:3" x14ac:dyDescent="0.15">
      <c r="C458866" s="25" t="s">
        <v>288</v>
      </c>
    </row>
    <row r="458867" spans="3:3" x14ac:dyDescent="0.15">
      <c r="C458867" s="25">
        <v>0</v>
      </c>
    </row>
    <row r="458868" spans="3:3" x14ac:dyDescent="0.15">
      <c r="C458868" s="25" t="s">
        <v>288</v>
      </c>
    </row>
    <row r="458869" spans="3:3" x14ac:dyDescent="0.15">
      <c r="C458869" s="25" t="s">
        <v>377</v>
      </c>
    </row>
    <row r="458870" spans="3:3" x14ac:dyDescent="0.15">
      <c r="C458870" s="25" t="s">
        <v>300</v>
      </c>
    </row>
    <row r="458871" spans="3:3" x14ac:dyDescent="0.15">
      <c r="C458871" s="25" t="s">
        <v>302</v>
      </c>
    </row>
    <row r="458872" spans="3:3" x14ac:dyDescent="0.15">
      <c r="C458872" s="25" t="s">
        <v>302</v>
      </c>
    </row>
    <row r="458873" spans="3:3" x14ac:dyDescent="0.15">
      <c r="C458873" s="25" t="s">
        <v>302</v>
      </c>
    </row>
    <row r="458874" spans="3:3" x14ac:dyDescent="0.15">
      <c r="C458874" s="25" t="s">
        <v>301</v>
      </c>
    </row>
    <row r="458875" spans="3:3" x14ac:dyDescent="0.15">
      <c r="C458875" s="25" t="s">
        <v>301</v>
      </c>
    </row>
    <row r="458876" spans="3:3" x14ac:dyDescent="0.15">
      <c r="C458876" s="25" t="s">
        <v>292</v>
      </c>
    </row>
    <row r="458877" spans="3:3" x14ac:dyDescent="0.15">
      <c r="C458877" s="25" t="s">
        <v>292</v>
      </c>
    </row>
    <row r="458878" spans="3:3" x14ac:dyDescent="0.15">
      <c r="C458878" s="25" t="s">
        <v>291</v>
      </c>
    </row>
    <row r="458879" spans="3:3" x14ac:dyDescent="0.15">
      <c r="C458879" s="25" t="s">
        <v>298</v>
      </c>
    </row>
    <row r="458880" spans="3:3" x14ac:dyDescent="0.15">
      <c r="C458880" s="25" t="s">
        <v>299</v>
      </c>
    </row>
    <row r="458881" spans="3:3" x14ac:dyDescent="0.15">
      <c r="C458881" s="25" t="s">
        <v>298</v>
      </c>
    </row>
    <row r="458882" spans="3:3" x14ac:dyDescent="0.15">
      <c r="C458882" s="25" t="s">
        <v>297</v>
      </c>
    </row>
    <row r="458883" spans="3:3" x14ac:dyDescent="0.15">
      <c r="C458883" s="25" t="s">
        <v>296</v>
      </c>
    </row>
    <row r="458884" spans="3:3" x14ac:dyDescent="0.15">
      <c r="C458884" s="25" t="s">
        <v>297</v>
      </c>
    </row>
    <row r="458885" spans="3:3" x14ac:dyDescent="0.15">
      <c r="C458885" s="25" t="s">
        <v>296</v>
      </c>
    </row>
    <row r="458886" spans="3:3" x14ac:dyDescent="0.15">
      <c r="C458886" s="24">
        <v>0.1</v>
      </c>
    </row>
    <row r="458887" spans="3:3" x14ac:dyDescent="0.15">
      <c r="C458887" s="24">
        <v>0</v>
      </c>
    </row>
    <row r="458888" spans="3:3" x14ac:dyDescent="0.15">
      <c r="C458888" s="24">
        <v>0.2</v>
      </c>
    </row>
    <row r="458889" spans="3:3" x14ac:dyDescent="0.15">
      <c r="C458889" s="24">
        <v>0.6</v>
      </c>
    </row>
    <row r="458890" spans="3:3" x14ac:dyDescent="0.15">
      <c r="C458890" s="24">
        <v>0.6</v>
      </c>
    </row>
    <row r="458891" spans="3:3" x14ac:dyDescent="0.15">
      <c r="C458891" s="24">
        <v>1.2</v>
      </c>
    </row>
    <row r="458892" spans="3:3" x14ac:dyDescent="0.15">
      <c r="C458892" s="24">
        <v>1.2</v>
      </c>
    </row>
    <row r="458893" spans="3:3" x14ac:dyDescent="0.15">
      <c r="C458893" s="24">
        <v>1.2</v>
      </c>
    </row>
    <row r="458894" spans="3:3" x14ac:dyDescent="0.15">
      <c r="C458894" s="24">
        <v>1.6</v>
      </c>
    </row>
    <row r="458895" spans="3:3" x14ac:dyDescent="0.15">
      <c r="C458895" s="24">
        <v>1.6</v>
      </c>
    </row>
    <row r="458896" spans="3:3" x14ac:dyDescent="0.15">
      <c r="C458896" s="24">
        <v>2.8</v>
      </c>
    </row>
    <row r="458897" spans="3:3" x14ac:dyDescent="0.15">
      <c r="C458897" s="24">
        <v>2.8</v>
      </c>
    </row>
    <row r="458898" spans="3:3" x14ac:dyDescent="0.15">
      <c r="C458898" s="24">
        <v>3</v>
      </c>
    </row>
    <row r="458899" spans="3:3" x14ac:dyDescent="0.15">
      <c r="C458899" s="24">
        <v>0.75</v>
      </c>
    </row>
    <row r="458900" spans="3:3" x14ac:dyDescent="0.15">
      <c r="C458900" s="24">
        <v>0.75</v>
      </c>
    </row>
    <row r="458901" spans="3:3" x14ac:dyDescent="0.15">
      <c r="C458901" s="24">
        <v>0.05</v>
      </c>
    </row>
    <row r="458902" spans="3:3" x14ac:dyDescent="0.15">
      <c r="C458902" s="24">
        <v>0.05</v>
      </c>
    </row>
    <row r="458903" spans="3:3" x14ac:dyDescent="0.15">
      <c r="C458903" s="24">
        <v>0</v>
      </c>
    </row>
    <row r="458904" spans="3:3" x14ac:dyDescent="0.15">
      <c r="C458904" s="24">
        <v>0</v>
      </c>
    </row>
    <row r="458905" spans="3:3" x14ac:dyDescent="0.15">
      <c r="C458905" s="24">
        <v>0</v>
      </c>
    </row>
    <row r="458906" spans="3:3" x14ac:dyDescent="0.15">
      <c r="C458906" s="24">
        <v>0.01</v>
      </c>
    </row>
    <row r="458907" spans="3:3" x14ac:dyDescent="0.15">
      <c r="C458907" s="24">
        <v>0.01</v>
      </c>
    </row>
    <row r="458908" spans="3:3" x14ac:dyDescent="0.15">
      <c r="C458908" s="24">
        <v>0</v>
      </c>
    </row>
    <row r="458909" spans="3:3" x14ac:dyDescent="0.15">
      <c r="C458909" s="24">
        <v>0.3</v>
      </c>
    </row>
    <row r="458910" spans="3:3" x14ac:dyDescent="0.15">
      <c r="C458910" s="24">
        <v>0</v>
      </c>
    </row>
    <row r="458911" spans="3:3" x14ac:dyDescent="0.15">
      <c r="C458911" s="24">
        <v>0</v>
      </c>
    </row>
    <row r="458912" spans="3:3" x14ac:dyDescent="0.15">
      <c r="C458912" s="24">
        <v>0</v>
      </c>
    </row>
    <row r="458913" spans="3:3" x14ac:dyDescent="0.15">
      <c r="C458913" s="24">
        <v>0.3</v>
      </c>
    </row>
    <row r="458914" spans="3:3" x14ac:dyDescent="0.15">
      <c r="C458914" s="24">
        <v>0</v>
      </c>
    </row>
    <row r="458915" spans="3:3" x14ac:dyDescent="0.15">
      <c r="C458915" s="24">
        <v>0</v>
      </c>
    </row>
    <row r="458916" spans="3:3" x14ac:dyDescent="0.15">
      <c r="C458916" s="24">
        <v>1</v>
      </c>
    </row>
    <row r="458917" spans="3:3" x14ac:dyDescent="0.15">
      <c r="C458917" s="24">
        <v>1</v>
      </c>
    </row>
    <row r="458918" spans="3:3" x14ac:dyDescent="0.15">
      <c r="C458918" s="24">
        <v>0</v>
      </c>
    </row>
    <row r="458919" spans="3:3" x14ac:dyDescent="0.15">
      <c r="C458919" s="24">
        <v>0</v>
      </c>
    </row>
    <row r="458920" spans="3:3" x14ac:dyDescent="0.15">
      <c r="C458920" s="24">
        <v>0.5</v>
      </c>
    </row>
    <row r="458921" spans="3:3" x14ac:dyDescent="0.15">
      <c r="C458921" s="24">
        <v>0</v>
      </c>
    </row>
    <row r="458922" spans="3:3" x14ac:dyDescent="0.15">
      <c r="C458922" s="25">
        <v>0</v>
      </c>
    </row>
    <row r="458923" spans="3:3" x14ac:dyDescent="0.15">
      <c r="C458923" s="25">
        <v>0</v>
      </c>
    </row>
    <row r="458924" spans="3:3" x14ac:dyDescent="0.15">
      <c r="C458924" s="25">
        <v>0</v>
      </c>
    </row>
    <row r="458925" spans="3:3" x14ac:dyDescent="0.15">
      <c r="C458925" s="25">
        <v>0</v>
      </c>
    </row>
    <row r="458926" spans="3:3" x14ac:dyDescent="0.15">
      <c r="C458926" s="25">
        <v>0</v>
      </c>
    </row>
    <row r="458927" spans="3:3" x14ac:dyDescent="0.15">
      <c r="C458927" s="25">
        <v>0</v>
      </c>
    </row>
    <row r="458928" spans="3:3" x14ac:dyDescent="0.15">
      <c r="C458928" s="25">
        <v>0</v>
      </c>
    </row>
    <row r="458929" spans="3:3" x14ac:dyDescent="0.15">
      <c r="C458929" s="25">
        <v>0</v>
      </c>
    </row>
    <row r="458930" spans="3:3" x14ac:dyDescent="0.15">
      <c r="C458930" s="25">
        <v>0</v>
      </c>
    </row>
    <row r="458931" spans="3:3" x14ac:dyDescent="0.15">
      <c r="C458931" s="25">
        <v>0</v>
      </c>
    </row>
    <row r="458932" spans="3:3" x14ac:dyDescent="0.15">
      <c r="C458932" s="24">
        <v>0</v>
      </c>
    </row>
    <row r="458933" spans="3:3" x14ac:dyDescent="0.15">
      <c r="C458933" s="24">
        <v>0</v>
      </c>
    </row>
    <row r="458934" spans="3:3" x14ac:dyDescent="0.15">
      <c r="C458934" s="24">
        <v>0</v>
      </c>
    </row>
    <row r="458935" spans="3:3" x14ac:dyDescent="0.15">
      <c r="C458935" s="24">
        <v>0</v>
      </c>
    </row>
    <row r="458936" spans="3:3" x14ac:dyDescent="0.15">
      <c r="C458936" s="24">
        <v>0</v>
      </c>
    </row>
    <row r="458937" spans="3:3" x14ac:dyDescent="0.15">
      <c r="C458937" s="24">
        <v>0</v>
      </c>
    </row>
    <row r="458938" spans="3:3" x14ac:dyDescent="0.15">
      <c r="C458938" s="24">
        <v>0</v>
      </c>
    </row>
    <row r="458939" spans="3:3" x14ac:dyDescent="0.15">
      <c r="C458939" s="24">
        <v>0</v>
      </c>
    </row>
    <row r="458940" spans="3:3" x14ac:dyDescent="0.15">
      <c r="C458940" s="24">
        <v>0</v>
      </c>
    </row>
    <row r="458941" spans="3:3" x14ac:dyDescent="0.15">
      <c r="C458941" s="24">
        <v>0</v>
      </c>
    </row>
    <row r="458942" spans="3:3" x14ac:dyDescent="0.15">
      <c r="C458942" s="24">
        <v>0</v>
      </c>
    </row>
    <row r="458943" spans="3:3" x14ac:dyDescent="0.15">
      <c r="C458943" s="24">
        <v>0</v>
      </c>
    </row>
    <row r="458944" spans="3:3" x14ac:dyDescent="0.15">
      <c r="C458944" s="24">
        <v>0</v>
      </c>
    </row>
    <row r="458945" spans="3:3" x14ac:dyDescent="0.15">
      <c r="C458945" s="24">
        <v>0</v>
      </c>
    </row>
    <row r="458946" spans="3:3" x14ac:dyDescent="0.15">
      <c r="C458946" s="24">
        <v>0</v>
      </c>
    </row>
    <row r="458947" spans="3:3" x14ac:dyDescent="0.15">
      <c r="C458947" s="24">
        <v>0</v>
      </c>
    </row>
    <row r="458948" spans="3:3" x14ac:dyDescent="0.15">
      <c r="C458948" s="24">
        <v>0</v>
      </c>
    </row>
    <row r="458949" spans="3:3" x14ac:dyDescent="0.15">
      <c r="C458949" s="24">
        <v>0</v>
      </c>
    </row>
    <row r="458950" spans="3:3" x14ac:dyDescent="0.15">
      <c r="C458950" s="24">
        <v>0</v>
      </c>
    </row>
    <row r="458951" spans="3:3" x14ac:dyDescent="0.15">
      <c r="C458951" s="24">
        <v>0</v>
      </c>
    </row>
    <row r="458952" spans="3:3" x14ac:dyDescent="0.15">
      <c r="C458952" s="24">
        <v>0</v>
      </c>
    </row>
    <row r="458953" spans="3:3" x14ac:dyDescent="0.15">
      <c r="C458953" s="24">
        <v>0</v>
      </c>
    </row>
    <row r="458954" spans="3:3" x14ac:dyDescent="0.15">
      <c r="C458954" s="24">
        <v>0</v>
      </c>
    </row>
    <row r="458955" spans="3:3" x14ac:dyDescent="0.15">
      <c r="C458955" s="24">
        <v>0</v>
      </c>
    </row>
    <row r="458956" spans="3:3" x14ac:dyDescent="0.15">
      <c r="C458956" s="24">
        <v>0</v>
      </c>
    </row>
    <row r="458957" spans="3:3" x14ac:dyDescent="0.15">
      <c r="C458957" s="24">
        <v>0</v>
      </c>
    </row>
    <row r="458958" spans="3:3" x14ac:dyDescent="0.15">
      <c r="C458958" s="36">
        <f t="shared" ref="C458958:C458964" si="181">IF(C458951&lt;&gt;0,C458951,C458944)</f>
        <v>0</v>
      </c>
    </row>
    <row r="458959" spans="3:3" x14ac:dyDescent="0.15">
      <c r="C458959" s="36">
        <f t="shared" si="181"/>
        <v>0</v>
      </c>
    </row>
    <row r="458960" spans="3:3" x14ac:dyDescent="0.15">
      <c r="C458960" s="36">
        <f t="shared" si="181"/>
        <v>0</v>
      </c>
    </row>
    <row r="458961" spans="3:3" x14ac:dyDescent="0.15">
      <c r="C458961" s="36">
        <f t="shared" si="181"/>
        <v>0</v>
      </c>
    </row>
    <row r="458962" spans="3:3" x14ac:dyDescent="0.15">
      <c r="C458962" s="36">
        <f t="shared" si="181"/>
        <v>0</v>
      </c>
    </row>
    <row r="458963" spans="3:3" x14ac:dyDescent="0.15">
      <c r="C458963" s="36">
        <f t="shared" si="181"/>
        <v>0</v>
      </c>
    </row>
    <row r="458964" spans="3:3" x14ac:dyDescent="0.15">
      <c r="C458964" s="36">
        <f t="shared" si="181"/>
        <v>0</v>
      </c>
    </row>
    <row r="458965" spans="3:3" x14ac:dyDescent="0.15">
      <c r="C458965" s="36">
        <f t="shared" ref="C458965:C458971" si="182">IFERROR(IF(C458944&lt;&gt;0,C458958/C458944,1)*C458932,0)</f>
        <v>0</v>
      </c>
    </row>
    <row r="458966" spans="3:3" x14ac:dyDescent="0.15">
      <c r="C458966" s="36">
        <f t="shared" si="182"/>
        <v>0</v>
      </c>
    </row>
    <row r="458967" spans="3:3" x14ac:dyDescent="0.15">
      <c r="C458967" s="36">
        <f t="shared" si="182"/>
        <v>0</v>
      </c>
    </row>
    <row r="458968" spans="3:3" x14ac:dyDescent="0.15">
      <c r="C458968" s="36">
        <f t="shared" si="182"/>
        <v>0</v>
      </c>
    </row>
    <row r="458969" spans="3:3" x14ac:dyDescent="0.15">
      <c r="C458969" s="36">
        <f t="shared" si="182"/>
        <v>0</v>
      </c>
    </row>
    <row r="458970" spans="3:3" x14ac:dyDescent="0.15">
      <c r="C458970" s="36">
        <f t="shared" si="182"/>
        <v>0</v>
      </c>
    </row>
    <row r="458971" spans="3:3" x14ac:dyDescent="0.15">
      <c r="C458971" s="36">
        <f t="shared" si="182"/>
        <v>0</v>
      </c>
    </row>
    <row r="458972" spans="3:3" x14ac:dyDescent="0.15">
      <c r="C458972" s="37">
        <f>C458939</f>
        <v>0</v>
      </c>
    </row>
    <row r="458973" spans="3:3" x14ac:dyDescent="0.15">
      <c r="C458973" s="37">
        <f>C458940</f>
        <v>0</v>
      </c>
    </row>
    <row r="458974" spans="3:3" x14ac:dyDescent="0.15">
      <c r="C458974" s="37">
        <f>C458941</f>
        <v>0</v>
      </c>
    </row>
    <row r="458975" spans="3:3" x14ac:dyDescent="0.15">
      <c r="C458975" s="37">
        <f>C458942</f>
        <v>0</v>
      </c>
    </row>
    <row r="458976" spans="3:3" x14ac:dyDescent="0.15">
      <c r="C458976" s="37">
        <f>C458943</f>
        <v>0</v>
      </c>
    </row>
    <row r="458977" spans="3:3" x14ac:dyDescent="0.15">
      <c r="C458977" s="28">
        <v>0</v>
      </c>
    </row>
    <row r="458978" spans="3:3" x14ac:dyDescent="0.15">
      <c r="C458978" s="28">
        <v>0</v>
      </c>
    </row>
    <row r="458979" spans="3:3" x14ac:dyDescent="0.15">
      <c r="C458979" s="28">
        <v>0</v>
      </c>
    </row>
    <row r="458980" spans="3:3" x14ac:dyDescent="0.15">
      <c r="C458980" s="28">
        <v>0</v>
      </c>
    </row>
    <row r="458981" spans="3:3" x14ac:dyDescent="0.15">
      <c r="C458981" s="28">
        <v>0</v>
      </c>
    </row>
    <row r="458982" spans="3:3" x14ac:dyDescent="0.15">
      <c r="C458982" s="28">
        <v>0</v>
      </c>
    </row>
    <row r="458983" spans="3:3" x14ac:dyDescent="0.15">
      <c r="C458983" s="28">
        <v>0</v>
      </c>
    </row>
    <row r="458984" spans="3:3" x14ac:dyDescent="0.15">
      <c r="C458984" s="28">
        <v>0</v>
      </c>
    </row>
    <row r="458985" spans="3:3" x14ac:dyDescent="0.15">
      <c r="C458985" s="28">
        <v>0</v>
      </c>
    </row>
    <row r="458986" spans="3:3" x14ac:dyDescent="0.15">
      <c r="C458986" s="28">
        <v>0</v>
      </c>
    </row>
    <row r="458987" spans="3:3" x14ac:dyDescent="0.15">
      <c r="C458987" s="38">
        <v>1</v>
      </c>
    </row>
    <row r="458988" spans="3:3" x14ac:dyDescent="0.15">
      <c r="C458988" s="38">
        <v>1</v>
      </c>
    </row>
    <row r="458989" spans="3:3" x14ac:dyDescent="0.15">
      <c r="C458989" s="38">
        <v>1</v>
      </c>
    </row>
    <row r="458990" spans="3:3" x14ac:dyDescent="0.15">
      <c r="C458990" s="38">
        <v>1</v>
      </c>
    </row>
    <row r="458991" spans="3:3" x14ac:dyDescent="0.15">
      <c r="C458991" s="38">
        <v>1</v>
      </c>
    </row>
    <row r="458992" spans="3:3" x14ac:dyDescent="0.15">
      <c r="C458992" s="38">
        <v>1</v>
      </c>
    </row>
    <row r="458993" spans="3:3" x14ac:dyDescent="0.15">
      <c r="C458993" s="38">
        <v>1</v>
      </c>
    </row>
    <row r="458994" spans="3:3" x14ac:dyDescent="0.15">
      <c r="C458994" s="38">
        <v>1</v>
      </c>
    </row>
    <row r="458995" spans="3:3" x14ac:dyDescent="0.15">
      <c r="C458995" s="38">
        <v>1</v>
      </c>
    </row>
    <row r="458996" spans="3:3" x14ac:dyDescent="0.15">
      <c r="C458996" s="38">
        <v>1</v>
      </c>
    </row>
    <row r="458997" spans="3:3" x14ac:dyDescent="0.15">
      <c r="C458997" s="25" t="s">
        <v>104</v>
      </c>
    </row>
    <row r="458998" spans="3:3" x14ac:dyDescent="0.15">
      <c r="C458998" s="25" t="s">
        <v>294</v>
      </c>
    </row>
    <row r="458999" spans="3:3" x14ac:dyDescent="0.15">
      <c r="C458999" s="24">
        <v>216</v>
      </c>
    </row>
    <row r="459000" spans="3:3" x14ac:dyDescent="0.15">
      <c r="C459000" s="24">
        <v>12</v>
      </c>
    </row>
    <row r="459001" spans="3:3" x14ac:dyDescent="0.15">
      <c r="C459001" s="24">
        <v>4.5999999999999996</v>
      </c>
    </row>
    <row r="459002" spans="3:3" x14ac:dyDescent="0.15">
      <c r="C459002" s="24">
        <v>368</v>
      </c>
    </row>
    <row r="459003" spans="3:3" x14ac:dyDescent="0.15">
      <c r="C459003" s="24">
        <v>260</v>
      </c>
    </row>
    <row r="459004" spans="3:3" x14ac:dyDescent="0.15">
      <c r="C459004" s="24">
        <v>394</v>
      </c>
    </row>
    <row r="459005" spans="3:3" x14ac:dyDescent="0.15">
      <c r="C459005" s="24">
        <v>222</v>
      </c>
    </row>
    <row r="459006" spans="3:3" x14ac:dyDescent="0.15">
      <c r="C459006" s="24">
        <v>123</v>
      </c>
    </row>
    <row r="459007" spans="3:3" x14ac:dyDescent="0.15">
      <c r="C459007" s="25" t="s">
        <v>153</v>
      </c>
    </row>
    <row r="459008" spans="3:3" x14ac:dyDescent="0.15">
      <c r="C459008" s="24">
        <v>20</v>
      </c>
    </row>
    <row r="459009" spans="3:3" x14ac:dyDescent="0.15">
      <c r="C459009" s="24">
        <v>0.9</v>
      </c>
    </row>
    <row r="459010" spans="3:3" x14ac:dyDescent="0.15">
      <c r="C459010" s="24">
        <v>0.8</v>
      </c>
    </row>
    <row r="459011" spans="3:3" x14ac:dyDescent="0.15">
      <c r="C459011" s="24">
        <v>0.4</v>
      </c>
    </row>
    <row r="459012" spans="3:3" x14ac:dyDescent="0.15">
      <c r="C459012" s="24">
        <v>2.5</v>
      </c>
    </row>
    <row r="459013" spans="3:3" x14ac:dyDescent="0.15">
      <c r="C459013" s="24">
        <v>3</v>
      </c>
    </row>
    <row r="459014" spans="3:3" x14ac:dyDescent="0.15">
      <c r="C459014" s="24">
        <v>10</v>
      </c>
    </row>
    <row r="459015" spans="3:3" x14ac:dyDescent="0.15">
      <c r="C459015" s="31">
        <v>0.8</v>
      </c>
    </row>
    <row r="459016" spans="3:3" x14ac:dyDescent="0.15">
      <c r="C459016" s="31">
        <v>0.6</v>
      </c>
    </row>
    <row r="459017" spans="3:3" x14ac:dyDescent="0.15">
      <c r="C459017" s="31">
        <v>0.3</v>
      </c>
    </row>
    <row r="459018" spans="3:3" x14ac:dyDescent="0.15">
      <c r="C459018" s="31">
        <v>0.9</v>
      </c>
    </row>
    <row r="459019" spans="3:3" x14ac:dyDescent="0.15">
      <c r="C459019" s="24">
        <v>45</v>
      </c>
    </row>
    <row r="459020" spans="3:3" x14ac:dyDescent="0.15">
      <c r="C459020" s="39">
        <f t="shared" ref="C459020:C459026" si="183">IFERROR(IF(ISNUMBER(C458908),C458908,0)+IF(ISNUMBER(C458889),1/C458889-IF(AND(C458977="ReplaceInsulation",NOT(ISERROR(C458965))),C458901/0.04,0),0),0)</f>
        <v>1.6666666666666667</v>
      </c>
    </row>
    <row r="459021" spans="3:3" x14ac:dyDescent="0.15">
      <c r="C459021" s="39">
        <f t="shared" si="183"/>
        <v>1.9666666666666668</v>
      </c>
    </row>
    <row r="459022" spans="3:3" x14ac:dyDescent="0.15">
      <c r="C459022" s="39">
        <f t="shared" si="183"/>
        <v>0.83333333333333337</v>
      </c>
    </row>
    <row r="459023" spans="3:3" x14ac:dyDescent="0.15">
      <c r="C459023" s="39">
        <f t="shared" si="183"/>
        <v>0.83333333333333337</v>
      </c>
    </row>
    <row r="459024" spans="3:3" x14ac:dyDescent="0.15">
      <c r="C459024" s="39">
        <f t="shared" si="183"/>
        <v>0.83333333333333337</v>
      </c>
    </row>
    <row r="459025" spans="3:3" x14ac:dyDescent="0.15">
      <c r="C459025" s="39">
        <f t="shared" si="183"/>
        <v>0.92500000000000004</v>
      </c>
    </row>
    <row r="459026" spans="3:3" x14ac:dyDescent="0.15">
      <c r="C459026" s="39">
        <f t="shared" si="183"/>
        <v>0.625</v>
      </c>
    </row>
    <row r="459027" spans="3:3" x14ac:dyDescent="0.15">
      <c r="C459027" s="40">
        <f>IFERROR(IF(ISNUMBER(C458896),1/C458896,0),0)</f>
        <v>0.35714285714285715</v>
      </c>
    </row>
    <row r="459028" spans="3:3" x14ac:dyDescent="0.15">
      <c r="C459028" s="40">
        <f>IFERROR(IF(ISNUMBER(C458897),1/C458897,0),0)</f>
        <v>0.35714285714285715</v>
      </c>
    </row>
    <row r="459029" spans="3:3" x14ac:dyDescent="0.15">
      <c r="C459029" s="40">
        <f>IFERROR(IF(ISNUMBER(C458898),1/C458898,0),0)</f>
        <v>0.33333333333333331</v>
      </c>
    </row>
    <row r="459030" spans="3:3" x14ac:dyDescent="0.15">
      <c r="C459030" s="39">
        <f t="shared" ref="C459030:C459036" si="184">IFERROR(1/(IF(C458977="Replace",IF(ISNUMBER(C458908),C458908,0),C459020)+IF(ISNUMBER(C458965),C458965,0)),0)</f>
        <v>0.6</v>
      </c>
    </row>
    <row r="459031" spans="3:3" x14ac:dyDescent="0.15">
      <c r="C459031" s="39">
        <f t="shared" si="184"/>
        <v>0.50847457627118642</v>
      </c>
    </row>
    <row r="459032" spans="3:3" x14ac:dyDescent="0.15">
      <c r="C459032" s="39">
        <f t="shared" si="184"/>
        <v>1.2</v>
      </c>
    </row>
    <row r="459033" spans="3:3" x14ac:dyDescent="0.15">
      <c r="C459033" s="39">
        <f t="shared" si="184"/>
        <v>1.2</v>
      </c>
    </row>
    <row r="459034" spans="3:3" x14ac:dyDescent="0.15">
      <c r="C459034" s="39">
        <f t="shared" si="184"/>
        <v>1.2</v>
      </c>
    </row>
    <row r="459035" spans="3:3" x14ac:dyDescent="0.15">
      <c r="C459035" s="39">
        <f t="shared" si="184"/>
        <v>1.0810810810810809</v>
      </c>
    </row>
    <row r="459036" spans="3:3" x14ac:dyDescent="0.15">
      <c r="C459036" s="39">
        <f t="shared" si="184"/>
        <v>1.6</v>
      </c>
    </row>
    <row r="459037" spans="3:3" x14ac:dyDescent="0.15">
      <c r="C459037" s="41">
        <f>IFERROR(1/(IF(C458984="Replace",0,C459027)+IF(ISNUMBER(C458972),C458972,0)),0)</f>
        <v>2.8</v>
      </c>
    </row>
    <row r="459038" spans="3:3" x14ac:dyDescent="0.15">
      <c r="C459038" s="41">
        <f>IFERROR(1/(IF(C458985="Replace",0,C459028)+IF(ISNUMBER(C458973),C458973,0)),0)</f>
        <v>2.8</v>
      </c>
    </row>
    <row r="459039" spans="3:3" x14ac:dyDescent="0.15">
      <c r="C459039" s="41">
        <f>IFERROR(1/(IF(C458986="Replace",0,C459029)+IF(ISNUMBER(C458974),C458974,0)),0)</f>
        <v>3</v>
      </c>
    </row>
    <row r="459040" spans="3:3" x14ac:dyDescent="0.15">
      <c r="C459040" s="42">
        <f t="shared" ref="C459040:C459046" si="185">IF(C458889&gt;0,(1-C458987)*1/(1/C458889+C458908),0)+C458987*C459030</f>
        <v>0.6</v>
      </c>
    </row>
    <row r="459041" spans="3:3" x14ac:dyDescent="0.15">
      <c r="C459041" s="42">
        <f t="shared" si="185"/>
        <v>0.50847457627118642</v>
      </c>
    </row>
    <row r="459042" spans="3:3" x14ac:dyDescent="0.15">
      <c r="C459042" s="42">
        <f t="shared" si="185"/>
        <v>1.2</v>
      </c>
    </row>
    <row r="459043" spans="3:3" x14ac:dyDescent="0.15">
      <c r="C459043" s="42">
        <f t="shared" si="185"/>
        <v>1.2</v>
      </c>
    </row>
    <row r="459044" spans="3:3" x14ac:dyDescent="0.15">
      <c r="C459044" s="42">
        <f t="shared" si="185"/>
        <v>1.2</v>
      </c>
    </row>
    <row r="459045" spans="3:3" x14ac:dyDescent="0.15">
      <c r="C459045" s="42">
        <f t="shared" si="185"/>
        <v>1.0810810810810809</v>
      </c>
    </row>
    <row r="459046" spans="3:3" x14ac:dyDescent="0.15">
      <c r="C459046" s="42">
        <f t="shared" si="185"/>
        <v>1.6</v>
      </c>
    </row>
    <row r="459047" spans="3:3" x14ac:dyDescent="0.15">
      <c r="C459047" s="43">
        <f>(1-C458994)*C458896+C458994*C459037</f>
        <v>2.8</v>
      </c>
    </row>
    <row r="459048" spans="3:3" x14ac:dyDescent="0.15">
      <c r="C459048" s="43">
        <f>(1-C458995)*C458897+C458995*C459038</f>
        <v>2.8</v>
      </c>
    </row>
    <row r="459049" spans="3:3" x14ac:dyDescent="0.15">
      <c r="C459049" s="43">
        <f>(1-C458996)*C458898+C458996*C459039</f>
        <v>3</v>
      </c>
    </row>
    <row r="459050" spans="3:3" x14ac:dyDescent="0.15">
      <c r="C459050" s="39">
        <f>IFERROR((IF(C458965&gt;0,C458987*C458851,0)+IF(C458966&gt;0,C458988*C458852,0)+IF(C458967&gt;0,C458989*C458853,0)+IF(C458968&gt;0,C458990*C458854,0)+IF(C458969&gt;0,C458991*C458855,0)+IF(C458970&gt;0,C458992*C458856,0)+IF(C458971&gt;0,C458993*C458857,0)+IF(C458972&gt;0,C458994*C458858,0)+IF(C458973&gt;0,C458995*C458859,0)+IF(C458974&gt;0,C458996*C458860,0))/SUM(C458851:C458860),0)</f>
        <v>0</v>
      </c>
    </row>
    <row r="459051" spans="3:3" x14ac:dyDescent="0.15">
      <c r="C459051" s="30" t="str">
        <f>IF(OR(C458867="",C458866=C458867),C458866,IF(C458761="Variation",C458867,IF(C459050=0,C458866,IF(C459050=1,C458867,C458866&amp;"("&amp;TEXT(1-C459050,"##0%")&amp;")."&amp;C458867&amp;"("&amp;TEXT(C459050,"##0%")&amp;")"))))</f>
        <v>Medium</v>
      </c>
    </row>
    <row r="459052" spans="3:3" x14ac:dyDescent="0.15">
      <c r="C459052" s="39">
        <f>IFERROR(IF(C458867&lt;&gt;"",IF(C458761="Variation",C458887,(1-C459050)*C458886+C459050*C458887),C458886),0)</f>
        <v>0.1</v>
      </c>
    </row>
    <row r="459053" spans="3:3" x14ac:dyDescent="0.15">
      <c r="C459053" s="39">
        <f t="shared" ref="C459053:C459059" si="186">IF(ISERROR(C459040*C458851*C458915),0,C459040*C458851*C458915)</f>
        <v>0</v>
      </c>
    </row>
    <row r="459054" spans="3:3" x14ac:dyDescent="0.15">
      <c r="C459054" s="39">
        <f t="shared" si="186"/>
        <v>23.491525423728813</v>
      </c>
    </row>
    <row r="459055" spans="3:3" x14ac:dyDescent="0.15">
      <c r="C459055" s="39">
        <f t="shared" si="186"/>
        <v>48.503999999999998</v>
      </c>
    </row>
    <row r="459056" spans="3:3" x14ac:dyDescent="0.15">
      <c r="C459056" s="39">
        <f t="shared" si="186"/>
        <v>0</v>
      </c>
    </row>
    <row r="459057" spans="3:3" x14ac:dyDescent="0.15">
      <c r="C459057" s="39">
        <f t="shared" si="186"/>
        <v>0</v>
      </c>
    </row>
    <row r="459058" spans="3:3" x14ac:dyDescent="0.15">
      <c r="C459058" s="39">
        <f t="shared" si="186"/>
        <v>24.972972972972972</v>
      </c>
    </row>
    <row r="459059" spans="3:3" x14ac:dyDescent="0.15">
      <c r="C459059" s="39">
        <f t="shared" si="186"/>
        <v>0</v>
      </c>
    </row>
    <row r="459060" spans="3:3" x14ac:dyDescent="0.15">
      <c r="C459060" s="40">
        <f>IF(ISERROR(C459047*C458858*1),0,C459047*C458858*1)</f>
        <v>37.855999999999995</v>
      </c>
    </row>
    <row r="459061" spans="3:3" x14ac:dyDescent="0.15">
      <c r="C459061" s="40">
        <f>IF(ISERROR(C459048*C458859*1),0,C459048*C458859*1)</f>
        <v>0</v>
      </c>
    </row>
    <row r="459062" spans="3:3" x14ac:dyDescent="0.15">
      <c r="C459062" s="40">
        <f>IF(ISERROR(C459049*C458860*1),0,C459049*C458860*1)</f>
        <v>6</v>
      </c>
    </row>
    <row r="459063" spans="3:3" x14ac:dyDescent="0.15">
      <c r="C459063" s="39">
        <f>SUM(C458851:C458860)*C459052</f>
        <v>14.834000000000001</v>
      </c>
    </row>
    <row r="459064" spans="3:3" x14ac:dyDescent="0.15">
      <c r="C459064" s="39">
        <f>IFERROR(SUM(C459053:C459063)/C458780,0)</f>
        <v>1.3262204856155895</v>
      </c>
    </row>
    <row r="459065" spans="3:3" x14ac:dyDescent="0.15">
      <c r="C459065" s="39">
        <f>0.34*(C459011+C458888)*C459012</f>
        <v>0.51000000000000012</v>
      </c>
    </row>
    <row r="459066" spans="3:3" x14ac:dyDescent="0.15">
      <c r="C459066" s="44">
        <f>(C459008-C459001)*C458999</f>
        <v>3326.4</v>
      </c>
    </row>
    <row r="459067" spans="3:3" x14ac:dyDescent="0.15">
      <c r="C459067" s="39">
        <f>IF(C459064&lt;=1,C459009+(1-C459064)/0.5*(1-C459009),IF(C459064&gt;=4,C459010,C459009+(C459064-1)*(C459010-C459009)/(4-1)))</f>
        <v>0.88912598381281371</v>
      </c>
    </row>
    <row r="459068" spans="3:3" x14ac:dyDescent="0.15">
      <c r="C459068" s="44">
        <f>C459064*0.024*C459066*C459067</f>
        <v>94.13795245360761</v>
      </c>
    </row>
    <row r="459069" spans="3:3" x14ac:dyDescent="0.15">
      <c r="C459069" s="44">
        <f>C459065*0.024*C459066*C459067</f>
        <v>36.200885352072518</v>
      </c>
    </row>
    <row r="459070" spans="3:3" x14ac:dyDescent="0.15">
      <c r="C459070" s="44">
        <f>C459068+C459069</f>
        <v>130.33883780568013</v>
      </c>
    </row>
    <row r="459071" spans="3:3" x14ac:dyDescent="0.15">
      <c r="C459071" s="39">
        <f>IFERROR((IF(LEN(C458929)&gt;1,IF(ISERROR(C458975),0,C458975),IF(ISERROR(C458899),0,C458899))*C458858+IF(LEN(C458930)&gt;1,IF(ISERROR(C458976),0,C458976),IF(ISERROR(C458900),0,C458900))*C458859)/(C458858+C458859),0)</f>
        <v>0.75000000000000011</v>
      </c>
    </row>
    <row r="459072" spans="3:3" x14ac:dyDescent="0.15">
      <c r="C459072" s="45">
        <f>C458861*C459002*C459015*(1-C459017)*C459018*C459071</f>
        <v>0</v>
      </c>
    </row>
    <row r="459073" spans="3:3" x14ac:dyDescent="0.15">
      <c r="C459073" s="44">
        <f>C458862*C459003*C$459016*(1-C$459017)*C$459018*C$459071</f>
        <v>0</v>
      </c>
    </row>
    <row r="459074" spans="3:3" x14ac:dyDescent="0.15">
      <c r="C459074" s="44">
        <f>C458863*C459004*C$459016*(1-C$459017)*C$459018*C$459071</f>
        <v>908.11287000000016</v>
      </c>
    </row>
    <row r="459075" spans="3:3" x14ac:dyDescent="0.15">
      <c r="C459075" s="44">
        <f>C458864*C459005*C$459016*(1-C$459017)*C$459018*C$459071</f>
        <v>0</v>
      </c>
    </row>
    <row r="459076" spans="3:3" x14ac:dyDescent="0.15">
      <c r="C459076" s="44">
        <f>C458865*C459006*C$459016*(1-C$459017)*C$459018*C$459071</f>
        <v>187.95199499999998</v>
      </c>
    </row>
    <row r="459077" spans="3:3" x14ac:dyDescent="0.15">
      <c r="C459077" s="44">
        <f>IFERROR(SUM(C459072:C459076)/C458780,0)</f>
        <v>9.3385436227315317</v>
      </c>
    </row>
    <row r="459078" spans="3:3" x14ac:dyDescent="0.15">
      <c r="C459078" s="44">
        <f>C459013*0.024*C458999</f>
        <v>15.552000000000001</v>
      </c>
    </row>
    <row r="459079" spans="3:3" x14ac:dyDescent="0.15">
      <c r="C459079" s="44">
        <f>C459019/(C459064+C459065)</f>
        <v>24.506860887631277</v>
      </c>
    </row>
    <row r="459080" spans="3:3" x14ac:dyDescent="0.15">
      <c r="C459080" s="39">
        <f>0.8+C459079/30</f>
        <v>1.6168953629210425</v>
      </c>
    </row>
    <row r="459081" spans="3:3" x14ac:dyDescent="0.15">
      <c r="C459081" s="42">
        <f>IFERROR((C459077+C459078)/C459070,0)</f>
        <v>0.19096797272230098</v>
      </c>
    </row>
    <row r="459082" spans="3:3" x14ac:dyDescent="0.15">
      <c r="C459082" s="39">
        <f>(1-C459081^C459080)/(1-C459081^(C459080+1))</f>
        <v>0.94362386271828624</v>
      </c>
    </row>
    <row r="459083" spans="3:3" x14ac:dyDescent="0.15">
      <c r="C459083" s="46">
        <f>C459070-C459082*(C459077+C459078)</f>
        <v>106.8515268872402</v>
      </c>
    </row>
    <row r="459085" spans="3:3" x14ac:dyDescent="0.15">
      <c r="C459085" s="48">
        <v>106.8515268872402</v>
      </c>
    </row>
    <row r="475137" spans="3:3" x14ac:dyDescent="0.15">
      <c r="C475137" s="24" t="s">
        <v>370</v>
      </c>
    </row>
    <row r="475138" spans="3:3" x14ac:dyDescent="0.15">
      <c r="C475138" s="25">
        <v>0</v>
      </c>
    </row>
    <row r="475139" spans="3:3" x14ac:dyDescent="0.15">
      <c r="C475139" s="25">
        <v>0</v>
      </c>
    </row>
    <row r="475140" spans="3:3" x14ac:dyDescent="0.15">
      <c r="C475140" s="26">
        <v>40428</v>
      </c>
    </row>
    <row r="475141" spans="3:3" x14ac:dyDescent="0.15">
      <c r="C475141" s="26">
        <v>0</v>
      </c>
    </row>
    <row r="475142" spans="3:3" x14ac:dyDescent="0.15">
      <c r="C475142" s="25" t="s">
        <v>152</v>
      </c>
    </row>
    <row r="475143" spans="3:3" x14ac:dyDescent="0.15">
      <c r="C475143" s="25" t="s">
        <v>15</v>
      </c>
    </row>
    <row r="475144" spans="3:3" x14ac:dyDescent="0.15">
      <c r="C475144" s="25">
        <v>1</v>
      </c>
    </row>
    <row r="475145" spans="3:3" x14ac:dyDescent="0.15">
      <c r="C475145" s="25" t="s">
        <v>208</v>
      </c>
    </row>
    <row r="475146" spans="3:3" x14ac:dyDescent="0.15">
      <c r="C475146" s="25" t="s">
        <v>371</v>
      </c>
    </row>
    <row r="475147" spans="3:3" x14ac:dyDescent="0.15">
      <c r="C475147" s="25">
        <v>0</v>
      </c>
    </row>
    <row r="475148" spans="3:3" x14ac:dyDescent="0.15">
      <c r="C475148" s="25">
        <v>0</v>
      </c>
    </row>
    <row r="475149" spans="3:3" x14ac:dyDescent="0.15">
      <c r="C475149" s="25" t="s">
        <v>372</v>
      </c>
    </row>
    <row r="475150" spans="3:3" x14ac:dyDescent="0.15">
      <c r="C475150" s="25" t="s">
        <v>360</v>
      </c>
    </row>
    <row r="475151" spans="3:3" x14ac:dyDescent="0.15">
      <c r="C475151" s="25" t="s">
        <v>373</v>
      </c>
    </row>
    <row r="475152" spans="3:3" x14ac:dyDescent="0.15">
      <c r="C475152" s="25" t="s">
        <v>105</v>
      </c>
    </row>
    <row r="475153" spans="3:3" x14ac:dyDescent="0.15">
      <c r="C475153" s="25">
        <v>1958</v>
      </c>
    </row>
    <row r="475154" spans="3:3" x14ac:dyDescent="0.15">
      <c r="C475154" s="25">
        <v>1968</v>
      </c>
    </row>
    <row r="475155" spans="3:3" x14ac:dyDescent="0.15">
      <c r="C475155" s="25" t="s">
        <v>289</v>
      </c>
    </row>
    <row r="475156" spans="3:3" x14ac:dyDescent="0.15">
      <c r="C475156" s="24">
        <v>374.2</v>
      </c>
    </row>
    <row r="475157" spans="3:3" x14ac:dyDescent="0.15">
      <c r="C475157" s="24">
        <v>119.744</v>
      </c>
    </row>
    <row r="475158" spans="3:3" x14ac:dyDescent="0.15">
      <c r="C475158" s="24">
        <v>0</v>
      </c>
    </row>
    <row r="475159" spans="3:3" x14ac:dyDescent="0.15">
      <c r="C475159" s="24">
        <v>0</v>
      </c>
    </row>
    <row r="475160" spans="3:3" x14ac:dyDescent="0.15">
      <c r="C475160" s="24">
        <v>0</v>
      </c>
    </row>
    <row r="475161" spans="3:3" x14ac:dyDescent="0.15">
      <c r="C475161" s="24">
        <v>106.7</v>
      </c>
    </row>
    <row r="475162" spans="3:3" x14ac:dyDescent="0.15">
      <c r="C475162" s="27">
        <f>IF(C475159&gt;0,C475159,IF(C475158&gt;0,0.85*C475158,IF(C475161&gt;0,1.1*C475161,IF(C475160&gt;0,1.4*C475160,0.85/3*C475156))))</f>
        <v>117.37000000000002</v>
      </c>
    </row>
    <row r="475163" spans="3:3" x14ac:dyDescent="0.15">
      <c r="C475163" s="24">
        <v>0</v>
      </c>
    </row>
    <row r="475164" spans="3:3" x14ac:dyDescent="0.15">
      <c r="C475164" s="27">
        <f>IF(C475163&gt;0,C475163,C475162)</f>
        <v>117.37000000000002</v>
      </c>
    </row>
    <row r="475165" spans="3:3" x14ac:dyDescent="0.15">
      <c r="C475165" s="24">
        <v>1</v>
      </c>
    </row>
    <row r="475166" spans="3:3" x14ac:dyDescent="0.15">
      <c r="C475166" s="24">
        <v>2</v>
      </c>
    </row>
    <row r="475167" spans="3:3" x14ac:dyDescent="0.15">
      <c r="C475167" s="28" t="s">
        <v>374</v>
      </c>
    </row>
    <row r="475168" spans="3:3" x14ac:dyDescent="0.15">
      <c r="C475168" s="28" t="s">
        <v>375</v>
      </c>
    </row>
    <row r="475169" spans="3:3" x14ac:dyDescent="0.15">
      <c r="C475169" s="28" t="s">
        <v>2</v>
      </c>
    </row>
    <row r="475170" spans="3:3" x14ac:dyDescent="0.15">
      <c r="C475170" s="28" t="s">
        <v>376</v>
      </c>
    </row>
    <row r="475171" spans="3:3" x14ac:dyDescent="0.15">
      <c r="C475171" s="24">
        <v>0</v>
      </c>
    </row>
    <row r="475172" spans="3:3" x14ac:dyDescent="0.15">
      <c r="C475172" s="24">
        <v>0</v>
      </c>
    </row>
    <row r="475173" spans="3:3" x14ac:dyDescent="0.15">
      <c r="C475173" s="24">
        <v>0</v>
      </c>
    </row>
    <row r="475174" spans="3:3" x14ac:dyDescent="0.15">
      <c r="C475174" s="24">
        <v>0</v>
      </c>
    </row>
    <row r="475175" spans="3:3" x14ac:dyDescent="0.15">
      <c r="C475175" s="24">
        <v>0</v>
      </c>
    </row>
    <row r="475176" spans="3:3" x14ac:dyDescent="0.15">
      <c r="C475176" s="24">
        <v>0</v>
      </c>
    </row>
    <row r="475177" spans="3:3" x14ac:dyDescent="0.15">
      <c r="C475177" s="28">
        <v>0</v>
      </c>
    </row>
    <row r="475178" spans="3:3" x14ac:dyDescent="0.15">
      <c r="C475178" s="28">
        <v>0</v>
      </c>
    </row>
    <row r="475179" spans="3:3" x14ac:dyDescent="0.15">
      <c r="C475179" s="24">
        <v>0</v>
      </c>
    </row>
    <row r="475180" spans="3:3" x14ac:dyDescent="0.15">
      <c r="C475180" s="24">
        <v>0</v>
      </c>
    </row>
    <row r="475181" spans="3:3" x14ac:dyDescent="0.15">
      <c r="C475181" s="24">
        <v>46.2</v>
      </c>
    </row>
    <row r="475182" spans="3:3" x14ac:dyDescent="0.15">
      <c r="C475182" s="24">
        <v>40.42</v>
      </c>
    </row>
    <row r="475183" spans="3:3" x14ac:dyDescent="0.15">
      <c r="C475183" s="24">
        <v>0</v>
      </c>
    </row>
    <row r="475184" spans="3:3" x14ac:dyDescent="0.15">
      <c r="C475184" s="24">
        <v>0</v>
      </c>
    </row>
    <row r="475185" spans="3:3" x14ac:dyDescent="0.15">
      <c r="C475185" s="24">
        <v>46.2</v>
      </c>
    </row>
    <row r="475186" spans="3:3" x14ac:dyDescent="0.15">
      <c r="C475186" s="24">
        <v>0</v>
      </c>
    </row>
    <row r="475187" spans="3:3" x14ac:dyDescent="0.15">
      <c r="C475187" s="24">
        <v>13.52</v>
      </c>
    </row>
    <row r="475188" spans="3:3" x14ac:dyDescent="0.15">
      <c r="C475188" s="24">
        <v>0</v>
      </c>
    </row>
    <row r="475189" spans="3:3" x14ac:dyDescent="0.15">
      <c r="C475189" s="24">
        <v>2</v>
      </c>
    </row>
    <row r="475190" spans="3:3" x14ac:dyDescent="0.15">
      <c r="C475190" s="24">
        <v>0</v>
      </c>
    </row>
    <row r="475191" spans="3:3" x14ac:dyDescent="0.15">
      <c r="C475191" s="24">
        <v>0</v>
      </c>
    </row>
    <row r="475192" spans="3:3" x14ac:dyDescent="0.15">
      <c r="C475192" s="24">
        <v>8.1300000000000008</v>
      </c>
    </row>
    <row r="475193" spans="3:3" x14ac:dyDescent="0.15">
      <c r="C475193" s="24">
        <v>0</v>
      </c>
    </row>
    <row r="475194" spans="3:3" x14ac:dyDescent="0.15">
      <c r="C475194" s="24">
        <v>5.39</v>
      </c>
    </row>
    <row r="475195" spans="3:3" x14ac:dyDescent="0.15">
      <c r="C475195" s="28" t="s">
        <v>295</v>
      </c>
    </row>
    <row r="475196" spans="3:3" x14ac:dyDescent="0.15">
      <c r="C475196" s="29">
        <f>IF(OR(C$475168="C",C$475168="PI",C$475168="NI"),1.6,IF(C$475168="P",0.8,IF(C$475168="-",1.2,0)))</f>
        <v>1.2</v>
      </c>
    </row>
    <row r="475197" spans="3:3" x14ac:dyDescent="0.15">
      <c r="C475197" s="29">
        <f>IF(OR(C$475168="C",C$475168="PI",C$475168="NI"),15,IF(C$475168="P",7,IF(C$475168="-",5,0)))</f>
        <v>5</v>
      </c>
    </row>
    <row r="475198" spans="3:3" x14ac:dyDescent="0.15">
      <c r="C475198" s="29">
        <f>IF(OR(C$475168="C",C$475168="PI",C$475168="NI"),0,IF(C$475168="P",0.6,IF(C$475168="-",0,1.2)))</f>
        <v>0</v>
      </c>
    </row>
    <row r="475199" spans="3:3" x14ac:dyDescent="0.15">
      <c r="C475199" s="29">
        <f>IF(OR(C$475168="C",C$475168="PI",C$475168="NI"),0,IF(C$475168="P",3,IF(C$475168="-",0,5)))</f>
        <v>0</v>
      </c>
    </row>
    <row r="475200" spans="3:3" x14ac:dyDescent="0.15">
      <c r="C475200" s="29">
        <f>IF(LEFT(C$475168,1)="C",1,IF(LEFT(C$475168,1)="P",0.5,0))</f>
        <v>0</v>
      </c>
    </row>
    <row r="475201" spans="3:3" x14ac:dyDescent="0.15">
      <c r="C475201" s="29">
        <f>IF(LEFT(C$475169,1)="C",1,IF(LEFT(C$475169,1)="P",0.5,0))</f>
        <v>0</v>
      </c>
    </row>
    <row r="475202" spans="3:3" x14ac:dyDescent="0.15">
      <c r="C475202" s="29">
        <f>0.7*C475200+C475166+C475201</f>
        <v>2</v>
      </c>
    </row>
    <row r="475203" spans="3:3" x14ac:dyDescent="0.15">
      <c r="C475203" s="27">
        <f>IFERROR(C475164/C475202,0)</f>
        <v>58.685000000000009</v>
      </c>
    </row>
    <row r="475204" spans="3:3" x14ac:dyDescent="0.15">
      <c r="C475204" s="29">
        <f>IF(RIGHT(C$475168,1)="I",1,C475200)*0.7+C475166+IF(RIGHT(C$475169,1)="I",1,C475201)</f>
        <v>2</v>
      </c>
    </row>
    <row r="475205" spans="3:3" x14ac:dyDescent="0.15">
      <c r="C475205" s="27">
        <f>IF(ISNUMBER(#REF!),#REF!/2.5,1)</f>
        <v>1</v>
      </c>
    </row>
    <row r="475206" spans="3:3" x14ac:dyDescent="0.15">
      <c r="C475206" s="27">
        <f>IF(C475178="Simple",0.9,IF(C475178="Complex",1.3,1))</f>
        <v>1</v>
      </c>
    </row>
    <row r="475207" spans="3:3" x14ac:dyDescent="0.15">
      <c r="C475207" s="27">
        <f>IF(C475177="Simple",0.9,IF(C475177="Complex",1.2,1))</f>
        <v>1</v>
      </c>
    </row>
    <row r="475208" spans="3:3" x14ac:dyDescent="0.15">
      <c r="C475208" s="27">
        <f>C475205*C475207*(0.7*C475203+IF(C475170="B_N2",5,IF(C475170="B_N1",25,50)))</f>
        <v>46.079500000000003</v>
      </c>
    </row>
    <row r="475209" spans="3:3" x14ac:dyDescent="0.15">
      <c r="C475209" s="27">
        <f>ROUND(3/0.85,1)*C475205*C475164</f>
        <v>410.79500000000007</v>
      </c>
    </row>
    <row r="475210" spans="3:3" x14ac:dyDescent="0.15">
      <c r="C475210" s="27">
        <f>C$475206*(C$475196*C$475203+C$475197)</f>
        <v>75.422000000000011</v>
      </c>
    </row>
    <row r="475211" spans="3:3" x14ac:dyDescent="0.15">
      <c r="C475211" s="27">
        <f>(C$475198*C$475203+C$475199)</f>
        <v>0</v>
      </c>
    </row>
    <row r="475212" spans="3:3" x14ac:dyDescent="0.15">
      <c r="C475212" s="27">
        <f>C475204*C475208-C475213-C475217-C475218</f>
        <v>71.03240000000001</v>
      </c>
    </row>
    <row r="475213" spans="3:3" x14ac:dyDescent="0.15">
      <c r="C475213" s="27">
        <f>0.5*IF(RIGHT(C475169,1)="I",1,C475201)*C475208</f>
        <v>0</v>
      </c>
    </row>
    <row r="475214" spans="3:3" x14ac:dyDescent="0.15">
      <c r="C475214" s="30" t="str">
        <f>IF(C$475169="P","Unh","Soil")</f>
        <v>Soil</v>
      </c>
    </row>
    <row r="475215" spans="3:3" x14ac:dyDescent="0.15">
      <c r="C475215" s="27">
        <f>1.2*C475203+5</f>
        <v>75.422000000000011</v>
      </c>
    </row>
    <row r="475216" spans="3:3" x14ac:dyDescent="0.15">
      <c r="C475216" s="30" t="str">
        <f>IF(C$475169="-","Soil","Cellar")</f>
        <v>Cellar</v>
      </c>
    </row>
    <row r="475217" spans="3:3" x14ac:dyDescent="0.15">
      <c r="C475217" s="27">
        <f>(0.18*C$475164)-C475218</f>
        <v>18.452900000000003</v>
      </c>
    </row>
    <row r="475218" spans="3:3" x14ac:dyDescent="0.15">
      <c r="C475218" s="27">
        <f>0.01*C$475164+1.5</f>
        <v>2.6737000000000002</v>
      </c>
    </row>
    <row r="475219" spans="3:3" x14ac:dyDescent="0.15">
      <c r="C475219" s="27">
        <f>SUM(C475210:C475218)</f>
        <v>243.00300000000004</v>
      </c>
    </row>
    <row r="475220" spans="3:3" x14ac:dyDescent="0.15">
      <c r="C475220" s="27">
        <f>SUM(C475180:C475189)</f>
        <v>148.34</v>
      </c>
    </row>
    <row r="475221" spans="3:3" x14ac:dyDescent="0.15">
      <c r="C475221" s="30">
        <f>IFERROR(C475220/C475219,0)</f>
        <v>0.61044513853738425</v>
      </c>
    </row>
    <row r="475222" spans="3:3" x14ac:dyDescent="0.15">
      <c r="C475222" s="31">
        <v>0.8</v>
      </c>
    </row>
    <row r="475223" spans="3:3" x14ac:dyDescent="0.15">
      <c r="C475223" s="31">
        <v>1.25</v>
      </c>
    </row>
    <row r="475224" spans="3:3" x14ac:dyDescent="0.15">
      <c r="C475224" s="32">
        <f>IF(AND(C475221&gt;=C475222,C475221&lt;=C475223),1,0)</f>
        <v>0</v>
      </c>
    </row>
    <row r="475225" spans="3:3" x14ac:dyDescent="0.15">
      <c r="C475225" s="30">
        <f>IFERROR((C475185+C475186)/(C475215),0)</f>
        <v>0.61255336639176894</v>
      </c>
    </row>
    <row r="475226" spans="3:3" x14ac:dyDescent="0.15">
      <c r="C475226" s="31">
        <v>0.9</v>
      </c>
    </row>
    <row r="475227" spans="3:3" x14ac:dyDescent="0.15">
      <c r="C475227" s="31">
        <v>1.3</v>
      </c>
    </row>
    <row r="475228" spans="3:3" x14ac:dyDescent="0.15">
      <c r="C475228" s="32">
        <f>IF(AND(C475225&gt;=C475226,C475225&lt;=C475227),1,0)</f>
        <v>0</v>
      </c>
    </row>
    <row r="475229" spans="3:3" x14ac:dyDescent="0.15">
      <c r="C475229" s="33">
        <f>IF(C475200+C475201=0,1,0)</f>
        <v>1</v>
      </c>
    </row>
    <row r="475230" spans="3:3" x14ac:dyDescent="0.15">
      <c r="C475230" s="30">
        <f>IFERROR((C475187+C475188+C475189)/(C475217+C475218),0)</f>
        <v>0.73461891643709809</v>
      </c>
    </row>
    <row r="475231" spans="3:3" x14ac:dyDescent="0.15">
      <c r="C475231" s="31">
        <v>0.67</v>
      </c>
    </row>
    <row r="475232" spans="3:3" x14ac:dyDescent="0.15">
      <c r="C475232" s="31">
        <v>1.5</v>
      </c>
    </row>
    <row r="475233" spans="3:3" x14ac:dyDescent="0.15">
      <c r="C475233" s="34">
        <f>IF(AND(C475230&gt;=C475231,C475230&lt;=C475232),1,0)</f>
        <v>1</v>
      </c>
    </row>
    <row r="475234" spans="3:3" x14ac:dyDescent="0.15">
      <c r="C475234" s="34">
        <f>C475224*IF(C475229=1,C475228,1)*C475233</f>
        <v>0</v>
      </c>
    </row>
    <row r="475235" spans="3:3" x14ac:dyDescent="0.15">
      <c r="C475235" s="27">
        <f>IF(C$475195="Estimation",C475210,C475180)</f>
        <v>0</v>
      </c>
    </row>
    <row r="475236" spans="3:3" x14ac:dyDescent="0.15">
      <c r="C475236" s="27">
        <f>IF(C$475195="Estimation",C475211,C475181)</f>
        <v>46.2</v>
      </c>
    </row>
    <row r="475237" spans="3:3" x14ac:dyDescent="0.15">
      <c r="C475237" s="27">
        <f>IF(C$475195="Estimation",C475212,C475182)</f>
        <v>40.42</v>
      </c>
    </row>
    <row r="475238" spans="3:3" x14ac:dyDescent="0.15">
      <c r="C475238" s="27">
        <f>IF(C$475195="Estimation",IF(C475214="Soil",0,C475213),C475183)</f>
        <v>0</v>
      </c>
    </row>
    <row r="475239" spans="3:3" x14ac:dyDescent="0.15">
      <c r="C475239" s="27">
        <f>IF(C$475195="Estimation",C475213-C475238,C475184)</f>
        <v>0</v>
      </c>
    </row>
    <row r="475240" spans="3:3" x14ac:dyDescent="0.15">
      <c r="C475240" s="27">
        <f>IF(C$475195="Estimation",IF(C475216="Soil",0,C475215),C475185)</f>
        <v>46.2</v>
      </c>
    </row>
    <row r="475241" spans="3:3" x14ac:dyDescent="0.15">
      <c r="C475241" s="27">
        <f>IF(C$475195="Estimation",C475215-C475240,C475186)</f>
        <v>0</v>
      </c>
    </row>
    <row r="475242" spans="3:3" x14ac:dyDescent="0.15">
      <c r="C475242" s="27">
        <f>IF(C$475195="Estimation",C475217,C475187)</f>
        <v>13.52</v>
      </c>
    </row>
    <row r="475243" spans="3:3" x14ac:dyDescent="0.15">
      <c r="C475243" s="27">
        <f>IF(C$475195="Estimation",0,C475188)</f>
        <v>0</v>
      </c>
    </row>
    <row r="475244" spans="3:3" x14ac:dyDescent="0.15">
      <c r="C475244" s="27">
        <f>IF(C$475195="Estimation",C475218,C475189)</f>
        <v>2</v>
      </c>
    </row>
    <row r="475245" spans="3:3" x14ac:dyDescent="0.15">
      <c r="C475245" s="35">
        <f>IF(C$475195="Estimation",0,C475190)</f>
        <v>0</v>
      </c>
    </row>
    <row r="475246" spans="3:3" x14ac:dyDescent="0.15">
      <c r="C475246" s="35">
        <f>IF(C$475195="Estimation",0.5*SUM(C$475242:C$475243),C475191)</f>
        <v>0</v>
      </c>
    </row>
    <row r="475247" spans="3:3" x14ac:dyDescent="0.15">
      <c r="C475247" s="35">
        <f>IF(C$475195="Estimation",0,C475192)</f>
        <v>8.1300000000000008</v>
      </c>
    </row>
    <row r="475248" spans="3:3" x14ac:dyDescent="0.15">
      <c r="C475248" s="35">
        <f>IF(C$475195="Estimation",0.5*SUM(C$475242:C$475243),C475193)</f>
        <v>0</v>
      </c>
    </row>
    <row r="475249" spans="3:3" x14ac:dyDescent="0.15">
      <c r="C475249" s="35">
        <f>IF(C$475195="Estimation",0,C475194)</f>
        <v>5.39</v>
      </c>
    </row>
    <row r="475250" spans="3:3" x14ac:dyDescent="0.15">
      <c r="C475250" s="25" t="s">
        <v>288</v>
      </c>
    </row>
    <row r="475251" spans="3:3" x14ac:dyDescent="0.15">
      <c r="C475251" s="25">
        <v>0</v>
      </c>
    </row>
    <row r="475252" spans="3:3" x14ac:dyDescent="0.15">
      <c r="C475252" s="25" t="s">
        <v>288</v>
      </c>
    </row>
    <row r="475253" spans="3:3" x14ac:dyDescent="0.15">
      <c r="C475253" s="25" t="s">
        <v>377</v>
      </c>
    </row>
    <row r="475254" spans="3:3" x14ac:dyDescent="0.15">
      <c r="C475254" s="25" t="s">
        <v>300</v>
      </c>
    </row>
    <row r="475255" spans="3:3" x14ac:dyDescent="0.15">
      <c r="C475255" s="25" t="s">
        <v>302</v>
      </c>
    </row>
    <row r="475256" spans="3:3" x14ac:dyDescent="0.15">
      <c r="C475256" s="25" t="s">
        <v>302</v>
      </c>
    </row>
    <row r="475257" spans="3:3" x14ac:dyDescent="0.15">
      <c r="C475257" s="25" t="s">
        <v>302</v>
      </c>
    </row>
    <row r="475258" spans="3:3" x14ac:dyDescent="0.15">
      <c r="C475258" s="25" t="s">
        <v>301</v>
      </c>
    </row>
    <row r="475259" spans="3:3" x14ac:dyDescent="0.15">
      <c r="C475259" s="25" t="s">
        <v>301</v>
      </c>
    </row>
    <row r="475260" spans="3:3" x14ac:dyDescent="0.15">
      <c r="C475260" s="25" t="s">
        <v>292</v>
      </c>
    </row>
    <row r="475261" spans="3:3" x14ac:dyDescent="0.15">
      <c r="C475261" s="25" t="s">
        <v>292</v>
      </c>
    </row>
    <row r="475262" spans="3:3" x14ac:dyDescent="0.15">
      <c r="C475262" s="25" t="s">
        <v>291</v>
      </c>
    </row>
    <row r="475263" spans="3:3" x14ac:dyDescent="0.15">
      <c r="C475263" s="25" t="s">
        <v>298</v>
      </c>
    </row>
    <row r="475264" spans="3:3" x14ac:dyDescent="0.15">
      <c r="C475264" s="25" t="s">
        <v>299</v>
      </c>
    </row>
    <row r="475265" spans="3:3" x14ac:dyDescent="0.15">
      <c r="C475265" s="25" t="s">
        <v>298</v>
      </c>
    </row>
    <row r="475266" spans="3:3" x14ac:dyDescent="0.15">
      <c r="C475266" s="25" t="s">
        <v>297</v>
      </c>
    </row>
    <row r="475267" spans="3:3" x14ac:dyDescent="0.15">
      <c r="C475267" s="25" t="s">
        <v>296</v>
      </c>
    </row>
    <row r="475268" spans="3:3" x14ac:dyDescent="0.15">
      <c r="C475268" s="25" t="s">
        <v>297</v>
      </c>
    </row>
    <row r="475269" spans="3:3" x14ac:dyDescent="0.15">
      <c r="C475269" s="25" t="s">
        <v>296</v>
      </c>
    </row>
    <row r="475270" spans="3:3" x14ac:dyDescent="0.15">
      <c r="C475270" s="24">
        <v>0.1</v>
      </c>
    </row>
    <row r="475271" spans="3:3" x14ac:dyDescent="0.15">
      <c r="C475271" s="24">
        <v>0</v>
      </c>
    </row>
    <row r="475272" spans="3:3" x14ac:dyDescent="0.15">
      <c r="C475272" s="24">
        <v>0.2</v>
      </c>
    </row>
    <row r="475273" spans="3:3" x14ac:dyDescent="0.15">
      <c r="C475273" s="24">
        <v>0.6</v>
      </c>
    </row>
    <row r="475274" spans="3:3" x14ac:dyDescent="0.15">
      <c r="C475274" s="24">
        <v>0.6</v>
      </c>
    </row>
    <row r="475275" spans="3:3" x14ac:dyDescent="0.15">
      <c r="C475275" s="24">
        <v>1.2</v>
      </c>
    </row>
    <row r="475276" spans="3:3" x14ac:dyDescent="0.15">
      <c r="C475276" s="24">
        <v>1.2</v>
      </c>
    </row>
    <row r="475277" spans="3:3" x14ac:dyDescent="0.15">
      <c r="C475277" s="24">
        <v>1.2</v>
      </c>
    </row>
    <row r="475278" spans="3:3" x14ac:dyDescent="0.15">
      <c r="C475278" s="24">
        <v>1.6</v>
      </c>
    </row>
    <row r="475279" spans="3:3" x14ac:dyDescent="0.15">
      <c r="C475279" s="24">
        <v>1.6</v>
      </c>
    </row>
    <row r="475280" spans="3:3" x14ac:dyDescent="0.15">
      <c r="C475280" s="24">
        <v>2.8</v>
      </c>
    </row>
    <row r="475281" spans="3:3" x14ac:dyDescent="0.15">
      <c r="C475281" s="24">
        <v>2.8</v>
      </c>
    </row>
    <row r="475282" spans="3:3" x14ac:dyDescent="0.15">
      <c r="C475282" s="24">
        <v>3</v>
      </c>
    </row>
    <row r="475283" spans="3:3" x14ac:dyDescent="0.15">
      <c r="C475283" s="24">
        <v>0.75</v>
      </c>
    </row>
    <row r="475284" spans="3:3" x14ac:dyDescent="0.15">
      <c r="C475284" s="24">
        <v>0.75</v>
      </c>
    </row>
    <row r="475285" spans="3:3" x14ac:dyDescent="0.15">
      <c r="C475285" s="24">
        <v>0.05</v>
      </c>
    </row>
    <row r="475286" spans="3:3" x14ac:dyDescent="0.15">
      <c r="C475286" s="24">
        <v>0.05</v>
      </c>
    </row>
    <row r="475287" spans="3:3" x14ac:dyDescent="0.15">
      <c r="C475287" s="24">
        <v>0</v>
      </c>
    </row>
    <row r="475288" spans="3:3" x14ac:dyDescent="0.15">
      <c r="C475288" s="24">
        <v>0</v>
      </c>
    </row>
    <row r="475289" spans="3:3" x14ac:dyDescent="0.15">
      <c r="C475289" s="24">
        <v>0</v>
      </c>
    </row>
    <row r="475290" spans="3:3" x14ac:dyDescent="0.15">
      <c r="C475290" s="24">
        <v>0.01</v>
      </c>
    </row>
    <row r="475291" spans="3:3" x14ac:dyDescent="0.15">
      <c r="C475291" s="24">
        <v>0.01</v>
      </c>
    </row>
    <row r="475292" spans="3:3" x14ac:dyDescent="0.15">
      <c r="C475292" s="24">
        <v>0</v>
      </c>
    </row>
    <row r="475293" spans="3:3" x14ac:dyDescent="0.15">
      <c r="C475293" s="24">
        <v>0.3</v>
      </c>
    </row>
    <row r="475294" spans="3:3" x14ac:dyDescent="0.15">
      <c r="C475294" s="24">
        <v>0</v>
      </c>
    </row>
    <row r="475295" spans="3:3" x14ac:dyDescent="0.15">
      <c r="C475295" s="24">
        <v>0</v>
      </c>
    </row>
    <row r="475296" spans="3:3" x14ac:dyDescent="0.15">
      <c r="C475296" s="24">
        <v>0</v>
      </c>
    </row>
    <row r="475297" spans="3:3" x14ac:dyDescent="0.15">
      <c r="C475297" s="24">
        <v>0.3</v>
      </c>
    </row>
    <row r="475298" spans="3:3" x14ac:dyDescent="0.15">
      <c r="C475298" s="24">
        <v>0</v>
      </c>
    </row>
    <row r="475299" spans="3:3" x14ac:dyDescent="0.15">
      <c r="C475299" s="24">
        <v>0</v>
      </c>
    </row>
    <row r="475300" spans="3:3" x14ac:dyDescent="0.15">
      <c r="C475300" s="24">
        <v>1</v>
      </c>
    </row>
    <row r="475301" spans="3:3" x14ac:dyDescent="0.15">
      <c r="C475301" s="24">
        <v>1</v>
      </c>
    </row>
    <row r="475302" spans="3:3" x14ac:dyDescent="0.15">
      <c r="C475302" s="24">
        <v>0</v>
      </c>
    </row>
    <row r="475303" spans="3:3" x14ac:dyDescent="0.15">
      <c r="C475303" s="24">
        <v>0</v>
      </c>
    </row>
    <row r="475304" spans="3:3" x14ac:dyDescent="0.15">
      <c r="C475304" s="24">
        <v>0.5</v>
      </c>
    </row>
    <row r="475305" spans="3:3" x14ac:dyDescent="0.15">
      <c r="C475305" s="24">
        <v>0</v>
      </c>
    </row>
    <row r="475306" spans="3:3" x14ac:dyDescent="0.15">
      <c r="C475306" s="25">
        <v>0</v>
      </c>
    </row>
    <row r="475307" spans="3:3" x14ac:dyDescent="0.15">
      <c r="C475307" s="25">
        <v>0</v>
      </c>
    </row>
    <row r="475308" spans="3:3" x14ac:dyDescent="0.15">
      <c r="C475308" s="25">
        <v>0</v>
      </c>
    </row>
    <row r="475309" spans="3:3" x14ac:dyDescent="0.15">
      <c r="C475309" s="25">
        <v>0</v>
      </c>
    </row>
    <row r="475310" spans="3:3" x14ac:dyDescent="0.15">
      <c r="C475310" s="25">
        <v>0</v>
      </c>
    </row>
    <row r="475311" spans="3:3" x14ac:dyDescent="0.15">
      <c r="C475311" s="25">
        <v>0</v>
      </c>
    </row>
    <row r="475312" spans="3:3" x14ac:dyDescent="0.15">
      <c r="C475312" s="25">
        <v>0</v>
      </c>
    </row>
    <row r="475313" spans="3:3" x14ac:dyDescent="0.15">
      <c r="C475313" s="25">
        <v>0</v>
      </c>
    </row>
    <row r="475314" spans="3:3" x14ac:dyDescent="0.15">
      <c r="C475314" s="25">
        <v>0</v>
      </c>
    </row>
    <row r="475315" spans="3:3" x14ac:dyDescent="0.15">
      <c r="C475315" s="25">
        <v>0</v>
      </c>
    </row>
    <row r="475316" spans="3:3" x14ac:dyDescent="0.15">
      <c r="C475316" s="24">
        <v>0</v>
      </c>
    </row>
    <row r="475317" spans="3:3" x14ac:dyDescent="0.15">
      <c r="C475317" s="24">
        <v>0</v>
      </c>
    </row>
    <row r="475318" spans="3:3" x14ac:dyDescent="0.15">
      <c r="C475318" s="24">
        <v>0</v>
      </c>
    </row>
    <row r="475319" spans="3:3" x14ac:dyDescent="0.15">
      <c r="C475319" s="24">
        <v>0</v>
      </c>
    </row>
    <row r="475320" spans="3:3" x14ac:dyDescent="0.15">
      <c r="C475320" s="24">
        <v>0</v>
      </c>
    </row>
    <row r="475321" spans="3:3" x14ac:dyDescent="0.15">
      <c r="C475321" s="24">
        <v>0</v>
      </c>
    </row>
    <row r="475322" spans="3:3" x14ac:dyDescent="0.15">
      <c r="C475322" s="24">
        <v>0</v>
      </c>
    </row>
    <row r="475323" spans="3:3" x14ac:dyDescent="0.15">
      <c r="C475323" s="24">
        <v>0</v>
      </c>
    </row>
    <row r="475324" spans="3:3" x14ac:dyDescent="0.15">
      <c r="C475324" s="24">
        <v>0</v>
      </c>
    </row>
    <row r="475325" spans="3:3" x14ac:dyDescent="0.15">
      <c r="C475325" s="24">
        <v>0</v>
      </c>
    </row>
    <row r="475326" spans="3:3" x14ac:dyDescent="0.15">
      <c r="C475326" s="24">
        <v>0</v>
      </c>
    </row>
    <row r="475327" spans="3:3" x14ac:dyDescent="0.15">
      <c r="C475327" s="24">
        <v>0</v>
      </c>
    </row>
    <row r="475328" spans="3:3" x14ac:dyDescent="0.15">
      <c r="C475328" s="24">
        <v>0</v>
      </c>
    </row>
    <row r="475329" spans="3:3" x14ac:dyDescent="0.15">
      <c r="C475329" s="24">
        <v>0</v>
      </c>
    </row>
    <row r="475330" spans="3:3" x14ac:dyDescent="0.15">
      <c r="C475330" s="24">
        <v>0</v>
      </c>
    </row>
    <row r="475331" spans="3:3" x14ac:dyDescent="0.15">
      <c r="C475331" s="24">
        <v>0</v>
      </c>
    </row>
    <row r="475332" spans="3:3" x14ac:dyDescent="0.15">
      <c r="C475332" s="24">
        <v>0</v>
      </c>
    </row>
    <row r="475333" spans="3:3" x14ac:dyDescent="0.15">
      <c r="C475333" s="24">
        <v>0</v>
      </c>
    </row>
    <row r="475334" spans="3:3" x14ac:dyDescent="0.15">
      <c r="C475334" s="24">
        <v>0</v>
      </c>
    </row>
    <row r="475335" spans="3:3" x14ac:dyDescent="0.15">
      <c r="C475335" s="24">
        <v>0</v>
      </c>
    </row>
    <row r="475336" spans="3:3" x14ac:dyDescent="0.15">
      <c r="C475336" s="24">
        <v>0</v>
      </c>
    </row>
    <row r="475337" spans="3:3" x14ac:dyDescent="0.15">
      <c r="C475337" s="24">
        <v>0</v>
      </c>
    </row>
    <row r="475338" spans="3:3" x14ac:dyDescent="0.15">
      <c r="C475338" s="24">
        <v>0</v>
      </c>
    </row>
    <row r="475339" spans="3:3" x14ac:dyDescent="0.15">
      <c r="C475339" s="24">
        <v>0</v>
      </c>
    </row>
    <row r="475340" spans="3:3" x14ac:dyDescent="0.15">
      <c r="C475340" s="24">
        <v>0</v>
      </c>
    </row>
    <row r="475341" spans="3:3" x14ac:dyDescent="0.15">
      <c r="C475341" s="24">
        <v>0</v>
      </c>
    </row>
    <row r="475342" spans="3:3" x14ac:dyDescent="0.15">
      <c r="C475342" s="36">
        <f t="shared" ref="C475342:C475348" si="187">IF(C475335&lt;&gt;0,C475335,C475328)</f>
        <v>0</v>
      </c>
    </row>
    <row r="475343" spans="3:3" x14ac:dyDescent="0.15">
      <c r="C475343" s="36">
        <f t="shared" si="187"/>
        <v>0</v>
      </c>
    </row>
    <row r="475344" spans="3:3" x14ac:dyDescent="0.15">
      <c r="C475344" s="36">
        <f t="shared" si="187"/>
        <v>0</v>
      </c>
    </row>
    <row r="475345" spans="3:3" x14ac:dyDescent="0.15">
      <c r="C475345" s="36">
        <f t="shared" si="187"/>
        <v>0</v>
      </c>
    </row>
    <row r="475346" spans="3:3" x14ac:dyDescent="0.15">
      <c r="C475346" s="36">
        <f t="shared" si="187"/>
        <v>0</v>
      </c>
    </row>
    <row r="475347" spans="3:3" x14ac:dyDescent="0.15">
      <c r="C475347" s="36">
        <f t="shared" si="187"/>
        <v>0</v>
      </c>
    </row>
    <row r="475348" spans="3:3" x14ac:dyDescent="0.15">
      <c r="C475348" s="36">
        <f t="shared" si="187"/>
        <v>0</v>
      </c>
    </row>
    <row r="475349" spans="3:3" x14ac:dyDescent="0.15">
      <c r="C475349" s="36">
        <f t="shared" ref="C475349:C475355" si="188">IFERROR(IF(C475328&lt;&gt;0,C475342/C475328,1)*C475316,0)</f>
        <v>0</v>
      </c>
    </row>
    <row r="475350" spans="3:3" x14ac:dyDescent="0.15">
      <c r="C475350" s="36">
        <f t="shared" si="188"/>
        <v>0</v>
      </c>
    </row>
    <row r="475351" spans="3:3" x14ac:dyDescent="0.15">
      <c r="C475351" s="36">
        <f t="shared" si="188"/>
        <v>0</v>
      </c>
    </row>
    <row r="475352" spans="3:3" x14ac:dyDescent="0.15">
      <c r="C475352" s="36">
        <f t="shared" si="188"/>
        <v>0</v>
      </c>
    </row>
    <row r="475353" spans="3:3" x14ac:dyDescent="0.15">
      <c r="C475353" s="36">
        <f t="shared" si="188"/>
        <v>0</v>
      </c>
    </row>
    <row r="475354" spans="3:3" x14ac:dyDescent="0.15">
      <c r="C475354" s="36">
        <f t="shared" si="188"/>
        <v>0</v>
      </c>
    </row>
    <row r="475355" spans="3:3" x14ac:dyDescent="0.15">
      <c r="C475355" s="36">
        <f t="shared" si="188"/>
        <v>0</v>
      </c>
    </row>
    <row r="475356" spans="3:3" x14ac:dyDescent="0.15">
      <c r="C475356" s="37">
        <f>C475323</f>
        <v>0</v>
      </c>
    </row>
    <row r="475357" spans="3:3" x14ac:dyDescent="0.15">
      <c r="C475357" s="37">
        <f>C475324</f>
        <v>0</v>
      </c>
    </row>
    <row r="475358" spans="3:3" x14ac:dyDescent="0.15">
      <c r="C475358" s="37">
        <f>C475325</f>
        <v>0</v>
      </c>
    </row>
    <row r="475359" spans="3:3" x14ac:dyDescent="0.15">
      <c r="C475359" s="37">
        <f>C475326</f>
        <v>0</v>
      </c>
    </row>
    <row r="475360" spans="3:3" x14ac:dyDescent="0.15">
      <c r="C475360" s="37">
        <f>C475327</f>
        <v>0</v>
      </c>
    </row>
    <row r="475361" spans="3:3" x14ac:dyDescent="0.15">
      <c r="C475361" s="28">
        <v>0</v>
      </c>
    </row>
    <row r="475362" spans="3:3" x14ac:dyDescent="0.15">
      <c r="C475362" s="28">
        <v>0</v>
      </c>
    </row>
    <row r="475363" spans="3:3" x14ac:dyDescent="0.15">
      <c r="C475363" s="28">
        <v>0</v>
      </c>
    </row>
    <row r="475364" spans="3:3" x14ac:dyDescent="0.15">
      <c r="C475364" s="28">
        <v>0</v>
      </c>
    </row>
    <row r="475365" spans="3:3" x14ac:dyDescent="0.15">
      <c r="C475365" s="28">
        <v>0</v>
      </c>
    </row>
    <row r="475366" spans="3:3" x14ac:dyDescent="0.15">
      <c r="C475366" s="28">
        <v>0</v>
      </c>
    </row>
    <row r="475367" spans="3:3" x14ac:dyDescent="0.15">
      <c r="C475367" s="28">
        <v>0</v>
      </c>
    </row>
    <row r="475368" spans="3:3" x14ac:dyDescent="0.15">
      <c r="C475368" s="28">
        <v>0</v>
      </c>
    </row>
    <row r="475369" spans="3:3" x14ac:dyDescent="0.15">
      <c r="C475369" s="28">
        <v>0</v>
      </c>
    </row>
    <row r="475370" spans="3:3" x14ac:dyDescent="0.15">
      <c r="C475370" s="28">
        <v>0</v>
      </c>
    </row>
    <row r="475371" spans="3:3" x14ac:dyDescent="0.15">
      <c r="C475371" s="38">
        <v>1</v>
      </c>
    </row>
    <row r="475372" spans="3:3" x14ac:dyDescent="0.15">
      <c r="C475372" s="38">
        <v>1</v>
      </c>
    </row>
    <row r="475373" spans="3:3" x14ac:dyDescent="0.15">
      <c r="C475373" s="38">
        <v>1</v>
      </c>
    </row>
    <row r="475374" spans="3:3" x14ac:dyDescent="0.15">
      <c r="C475374" s="38">
        <v>1</v>
      </c>
    </row>
    <row r="475375" spans="3:3" x14ac:dyDescent="0.15">
      <c r="C475375" s="38">
        <v>1</v>
      </c>
    </row>
    <row r="475376" spans="3:3" x14ac:dyDescent="0.15">
      <c r="C475376" s="38">
        <v>1</v>
      </c>
    </row>
    <row r="475377" spans="3:3" x14ac:dyDescent="0.15">
      <c r="C475377" s="38">
        <v>1</v>
      </c>
    </row>
    <row r="475378" spans="3:3" x14ac:dyDescent="0.15">
      <c r="C475378" s="38">
        <v>1</v>
      </c>
    </row>
    <row r="475379" spans="3:3" x14ac:dyDescent="0.15">
      <c r="C475379" s="38">
        <v>1</v>
      </c>
    </row>
    <row r="475380" spans="3:3" x14ac:dyDescent="0.15">
      <c r="C475380" s="38">
        <v>1</v>
      </c>
    </row>
    <row r="475381" spans="3:3" x14ac:dyDescent="0.15">
      <c r="C475381" s="25" t="s">
        <v>104</v>
      </c>
    </row>
    <row r="475382" spans="3:3" x14ac:dyDescent="0.15">
      <c r="C475382" s="25" t="s">
        <v>294</v>
      </c>
    </row>
    <row r="475383" spans="3:3" x14ac:dyDescent="0.15">
      <c r="C475383" s="24">
        <v>216</v>
      </c>
    </row>
    <row r="475384" spans="3:3" x14ac:dyDescent="0.15">
      <c r="C475384" s="24">
        <v>12</v>
      </c>
    </row>
    <row r="475385" spans="3:3" x14ac:dyDescent="0.15">
      <c r="C475385" s="24">
        <v>4.5999999999999996</v>
      </c>
    </row>
    <row r="475386" spans="3:3" x14ac:dyDescent="0.15">
      <c r="C475386" s="24">
        <v>368</v>
      </c>
    </row>
    <row r="475387" spans="3:3" x14ac:dyDescent="0.15">
      <c r="C475387" s="24">
        <v>260</v>
      </c>
    </row>
    <row r="475388" spans="3:3" x14ac:dyDescent="0.15">
      <c r="C475388" s="24">
        <v>394</v>
      </c>
    </row>
    <row r="475389" spans="3:3" x14ac:dyDescent="0.15">
      <c r="C475389" s="24">
        <v>222</v>
      </c>
    </row>
    <row r="475390" spans="3:3" x14ac:dyDescent="0.15">
      <c r="C475390" s="24">
        <v>123</v>
      </c>
    </row>
    <row r="475391" spans="3:3" x14ac:dyDescent="0.15">
      <c r="C475391" s="25" t="s">
        <v>153</v>
      </c>
    </row>
    <row r="475392" spans="3:3" x14ac:dyDescent="0.15">
      <c r="C475392" s="24">
        <v>20</v>
      </c>
    </row>
    <row r="475393" spans="3:3" x14ac:dyDescent="0.15">
      <c r="C475393" s="24">
        <v>0.9</v>
      </c>
    </row>
    <row r="475394" spans="3:3" x14ac:dyDescent="0.15">
      <c r="C475394" s="24">
        <v>0.8</v>
      </c>
    </row>
    <row r="475395" spans="3:3" x14ac:dyDescent="0.15">
      <c r="C475395" s="24">
        <v>0.4</v>
      </c>
    </row>
    <row r="475396" spans="3:3" x14ac:dyDescent="0.15">
      <c r="C475396" s="24">
        <v>2.5</v>
      </c>
    </row>
    <row r="475397" spans="3:3" x14ac:dyDescent="0.15">
      <c r="C475397" s="24">
        <v>3</v>
      </c>
    </row>
    <row r="475398" spans="3:3" x14ac:dyDescent="0.15">
      <c r="C475398" s="24">
        <v>10</v>
      </c>
    </row>
    <row r="475399" spans="3:3" x14ac:dyDescent="0.15">
      <c r="C475399" s="31">
        <v>0.8</v>
      </c>
    </row>
    <row r="475400" spans="3:3" x14ac:dyDescent="0.15">
      <c r="C475400" s="31">
        <v>0.6</v>
      </c>
    </row>
    <row r="475401" spans="3:3" x14ac:dyDescent="0.15">
      <c r="C475401" s="31">
        <v>0.3</v>
      </c>
    </row>
    <row r="475402" spans="3:3" x14ac:dyDescent="0.15">
      <c r="C475402" s="31">
        <v>0.9</v>
      </c>
    </row>
    <row r="475403" spans="3:3" x14ac:dyDescent="0.15">
      <c r="C475403" s="24">
        <v>45</v>
      </c>
    </row>
    <row r="475404" spans="3:3" x14ac:dyDescent="0.15">
      <c r="C475404" s="39">
        <f t="shared" ref="C475404:C475410" si="189">IFERROR(IF(ISNUMBER(C475292),C475292,0)+IF(ISNUMBER(C475273),1/C475273-IF(AND(C475361="ReplaceInsulation",NOT(ISERROR(C475349))),C475285/0.04,0),0),0)</f>
        <v>1.6666666666666667</v>
      </c>
    </row>
    <row r="475405" spans="3:3" x14ac:dyDescent="0.15">
      <c r="C475405" s="39">
        <f t="shared" si="189"/>
        <v>1.9666666666666668</v>
      </c>
    </row>
    <row r="475406" spans="3:3" x14ac:dyDescent="0.15">
      <c r="C475406" s="39">
        <f t="shared" si="189"/>
        <v>0.83333333333333337</v>
      </c>
    </row>
    <row r="475407" spans="3:3" x14ac:dyDescent="0.15">
      <c r="C475407" s="39">
        <f t="shared" si="189"/>
        <v>0.83333333333333337</v>
      </c>
    </row>
    <row r="475408" spans="3:3" x14ac:dyDescent="0.15">
      <c r="C475408" s="39">
        <f t="shared" si="189"/>
        <v>0.83333333333333337</v>
      </c>
    </row>
    <row r="475409" spans="3:3" x14ac:dyDescent="0.15">
      <c r="C475409" s="39">
        <f t="shared" si="189"/>
        <v>0.92500000000000004</v>
      </c>
    </row>
    <row r="475410" spans="3:3" x14ac:dyDescent="0.15">
      <c r="C475410" s="39">
        <f t="shared" si="189"/>
        <v>0.625</v>
      </c>
    </row>
    <row r="475411" spans="3:3" x14ac:dyDescent="0.15">
      <c r="C475411" s="40">
        <f>IFERROR(IF(ISNUMBER(C475280),1/C475280,0),0)</f>
        <v>0.35714285714285715</v>
      </c>
    </row>
    <row r="475412" spans="3:3" x14ac:dyDescent="0.15">
      <c r="C475412" s="40">
        <f>IFERROR(IF(ISNUMBER(C475281),1/C475281,0),0)</f>
        <v>0.35714285714285715</v>
      </c>
    </row>
    <row r="475413" spans="3:3" x14ac:dyDescent="0.15">
      <c r="C475413" s="40">
        <f>IFERROR(IF(ISNUMBER(C475282),1/C475282,0),0)</f>
        <v>0.33333333333333331</v>
      </c>
    </row>
    <row r="475414" spans="3:3" x14ac:dyDescent="0.15">
      <c r="C475414" s="39">
        <f t="shared" ref="C475414:C475420" si="190">IFERROR(1/(IF(C475361="Replace",IF(ISNUMBER(C475292),C475292,0),C475404)+IF(ISNUMBER(C475349),C475349,0)),0)</f>
        <v>0.6</v>
      </c>
    </row>
    <row r="475415" spans="3:3" x14ac:dyDescent="0.15">
      <c r="C475415" s="39">
        <f t="shared" si="190"/>
        <v>0.50847457627118642</v>
      </c>
    </row>
    <row r="475416" spans="3:3" x14ac:dyDescent="0.15">
      <c r="C475416" s="39">
        <f t="shared" si="190"/>
        <v>1.2</v>
      </c>
    </row>
    <row r="475417" spans="3:3" x14ac:dyDescent="0.15">
      <c r="C475417" s="39">
        <f t="shared" si="190"/>
        <v>1.2</v>
      </c>
    </row>
    <row r="475418" spans="3:3" x14ac:dyDescent="0.15">
      <c r="C475418" s="39">
        <f t="shared" si="190"/>
        <v>1.2</v>
      </c>
    </row>
    <row r="475419" spans="3:3" x14ac:dyDescent="0.15">
      <c r="C475419" s="39">
        <f t="shared" si="190"/>
        <v>1.0810810810810809</v>
      </c>
    </row>
    <row r="475420" spans="3:3" x14ac:dyDescent="0.15">
      <c r="C475420" s="39">
        <f t="shared" si="190"/>
        <v>1.6</v>
      </c>
    </row>
    <row r="475421" spans="3:3" x14ac:dyDescent="0.15">
      <c r="C475421" s="41">
        <f>IFERROR(1/(IF(C475368="Replace",0,C475411)+IF(ISNUMBER(C475356),C475356,0)),0)</f>
        <v>2.8</v>
      </c>
    </row>
    <row r="475422" spans="3:3" x14ac:dyDescent="0.15">
      <c r="C475422" s="41">
        <f>IFERROR(1/(IF(C475369="Replace",0,C475412)+IF(ISNUMBER(C475357),C475357,0)),0)</f>
        <v>2.8</v>
      </c>
    </row>
    <row r="475423" spans="3:3" x14ac:dyDescent="0.15">
      <c r="C475423" s="41">
        <f>IFERROR(1/(IF(C475370="Replace",0,C475413)+IF(ISNUMBER(C475358),C475358,0)),0)</f>
        <v>3</v>
      </c>
    </row>
    <row r="475424" spans="3:3" x14ac:dyDescent="0.15">
      <c r="C475424" s="42">
        <f t="shared" ref="C475424:C475430" si="191">IF(C475273&gt;0,(1-C475371)*1/(1/C475273+C475292),0)+C475371*C475414</f>
        <v>0.6</v>
      </c>
    </row>
    <row r="475425" spans="3:3" x14ac:dyDescent="0.15">
      <c r="C475425" s="42">
        <f t="shared" si="191"/>
        <v>0.50847457627118642</v>
      </c>
    </row>
    <row r="475426" spans="3:3" x14ac:dyDescent="0.15">
      <c r="C475426" s="42">
        <f t="shared" si="191"/>
        <v>1.2</v>
      </c>
    </row>
    <row r="475427" spans="3:3" x14ac:dyDescent="0.15">
      <c r="C475427" s="42">
        <f t="shared" si="191"/>
        <v>1.2</v>
      </c>
    </row>
    <row r="475428" spans="3:3" x14ac:dyDescent="0.15">
      <c r="C475428" s="42">
        <f t="shared" si="191"/>
        <v>1.2</v>
      </c>
    </row>
    <row r="475429" spans="3:3" x14ac:dyDescent="0.15">
      <c r="C475429" s="42">
        <f t="shared" si="191"/>
        <v>1.0810810810810809</v>
      </c>
    </row>
    <row r="475430" spans="3:3" x14ac:dyDescent="0.15">
      <c r="C475430" s="42">
        <f t="shared" si="191"/>
        <v>1.6</v>
      </c>
    </row>
    <row r="475431" spans="3:3" x14ac:dyDescent="0.15">
      <c r="C475431" s="43">
        <f>(1-C475378)*C475280+C475378*C475421</f>
        <v>2.8</v>
      </c>
    </row>
    <row r="475432" spans="3:3" x14ac:dyDescent="0.15">
      <c r="C475432" s="43">
        <f>(1-C475379)*C475281+C475379*C475422</f>
        <v>2.8</v>
      </c>
    </row>
    <row r="475433" spans="3:3" x14ac:dyDescent="0.15">
      <c r="C475433" s="43">
        <f>(1-C475380)*C475282+C475380*C475423</f>
        <v>3</v>
      </c>
    </row>
    <row r="475434" spans="3:3" x14ac:dyDescent="0.15">
      <c r="C475434" s="39">
        <f>IFERROR((IF(C475349&gt;0,C475371*C475235,0)+IF(C475350&gt;0,C475372*C475236,0)+IF(C475351&gt;0,C475373*C475237,0)+IF(C475352&gt;0,C475374*C475238,0)+IF(C475353&gt;0,C475375*C475239,0)+IF(C475354&gt;0,C475376*C475240,0)+IF(C475355&gt;0,C475377*C475241,0)+IF(C475356&gt;0,C475378*C475242,0)+IF(C475357&gt;0,C475379*C475243,0)+IF(C475358&gt;0,C475380*C475244,0))/SUM(C475235:C475244),0)</f>
        <v>0</v>
      </c>
    </row>
    <row r="475435" spans="3:3" x14ac:dyDescent="0.15">
      <c r="C475435" s="30" t="str">
        <f>IF(OR(C475251="",C475250=C475251),C475250,IF(C475145="Variation",C475251,IF(C475434=0,C475250,IF(C475434=1,C475251,C475250&amp;"("&amp;TEXT(1-C475434,"##0%")&amp;")."&amp;C475251&amp;"("&amp;TEXT(C475434,"##0%")&amp;")"))))</f>
        <v>Medium</v>
      </c>
    </row>
    <row r="475436" spans="3:3" x14ac:dyDescent="0.15">
      <c r="C475436" s="39">
        <f>IFERROR(IF(C475251&lt;&gt;"",IF(C475145="Variation",C475271,(1-C475434)*C475270+C475434*C475271),C475270),0)</f>
        <v>0.1</v>
      </c>
    </row>
    <row r="475437" spans="3:3" x14ac:dyDescent="0.15">
      <c r="C475437" s="39">
        <f t="shared" ref="C475437:C475443" si="192">IF(ISERROR(C475424*C475235*C475299),0,C475424*C475235*C475299)</f>
        <v>0</v>
      </c>
    </row>
    <row r="475438" spans="3:3" x14ac:dyDescent="0.15">
      <c r="C475438" s="39">
        <f t="shared" si="192"/>
        <v>23.491525423728813</v>
      </c>
    </row>
    <row r="475439" spans="3:3" x14ac:dyDescent="0.15">
      <c r="C475439" s="39">
        <f t="shared" si="192"/>
        <v>48.503999999999998</v>
      </c>
    </row>
    <row r="475440" spans="3:3" x14ac:dyDescent="0.15">
      <c r="C475440" s="39">
        <f t="shared" si="192"/>
        <v>0</v>
      </c>
    </row>
    <row r="475441" spans="3:3" x14ac:dyDescent="0.15">
      <c r="C475441" s="39">
        <f t="shared" si="192"/>
        <v>0</v>
      </c>
    </row>
    <row r="475442" spans="3:3" x14ac:dyDescent="0.15">
      <c r="C475442" s="39">
        <f t="shared" si="192"/>
        <v>24.972972972972972</v>
      </c>
    </row>
    <row r="475443" spans="3:3" x14ac:dyDescent="0.15">
      <c r="C475443" s="39">
        <f t="shared" si="192"/>
        <v>0</v>
      </c>
    </row>
    <row r="475444" spans="3:3" x14ac:dyDescent="0.15">
      <c r="C475444" s="40">
        <f>IF(ISERROR(C475431*C475242*1),0,C475431*C475242*1)</f>
        <v>37.855999999999995</v>
      </c>
    </row>
    <row r="475445" spans="3:3" x14ac:dyDescent="0.15">
      <c r="C475445" s="40">
        <f>IF(ISERROR(C475432*C475243*1),0,C475432*C475243*1)</f>
        <v>0</v>
      </c>
    </row>
    <row r="475446" spans="3:3" x14ac:dyDescent="0.15">
      <c r="C475446" s="40">
        <f>IF(ISERROR(C475433*C475244*1),0,C475433*C475244*1)</f>
        <v>6</v>
      </c>
    </row>
    <row r="475447" spans="3:3" x14ac:dyDescent="0.15">
      <c r="C475447" s="39">
        <f>SUM(C475235:C475244)*C475436</f>
        <v>14.834000000000001</v>
      </c>
    </row>
    <row r="475448" spans="3:3" x14ac:dyDescent="0.15">
      <c r="C475448" s="39">
        <f>IFERROR(SUM(C475437:C475447)/C475164,0)</f>
        <v>1.3262204856155895</v>
      </c>
    </row>
    <row r="475449" spans="3:3" x14ac:dyDescent="0.15">
      <c r="C475449" s="39">
        <f>0.34*(C475395+C475272)*C475396</f>
        <v>0.51000000000000012</v>
      </c>
    </row>
    <row r="475450" spans="3:3" x14ac:dyDescent="0.15">
      <c r="C475450" s="44">
        <f>(C475392-C475385)*C475383</f>
        <v>3326.4</v>
      </c>
    </row>
    <row r="475451" spans="3:3" x14ac:dyDescent="0.15">
      <c r="C475451" s="39">
        <f>IF(C475448&lt;=1,C475393+(1-C475448)/0.5*(1-C475393),IF(C475448&gt;=4,C475394,C475393+(C475448-1)*(C475394-C475393)/(4-1)))</f>
        <v>0.88912598381281371</v>
      </c>
    </row>
    <row r="475452" spans="3:3" x14ac:dyDescent="0.15">
      <c r="C475452" s="44">
        <f>C475448*0.024*C475450*C475451</f>
        <v>94.13795245360761</v>
      </c>
    </row>
    <row r="475453" spans="3:3" x14ac:dyDescent="0.15">
      <c r="C475453" s="44">
        <f>C475449*0.024*C475450*C475451</f>
        <v>36.200885352072518</v>
      </c>
    </row>
    <row r="475454" spans="3:3" x14ac:dyDescent="0.15">
      <c r="C475454" s="44">
        <f>C475452+C475453</f>
        <v>130.33883780568013</v>
      </c>
    </row>
    <row r="475455" spans="3:3" x14ac:dyDescent="0.15">
      <c r="C475455" s="39">
        <f>IFERROR((IF(LEN(C475313)&gt;1,IF(ISERROR(C475359),0,C475359),IF(ISERROR(C475283),0,C475283))*C475242+IF(LEN(C475314)&gt;1,IF(ISERROR(C475360),0,C475360),IF(ISERROR(C475284),0,C475284))*C475243)/(C475242+C475243),0)</f>
        <v>0.75000000000000011</v>
      </c>
    </row>
    <row r="475456" spans="3:3" x14ac:dyDescent="0.15">
      <c r="C475456" s="45">
        <f>C475245*C475386*C475399*(1-C475401)*C475402*C475455</f>
        <v>0</v>
      </c>
    </row>
    <row r="475457" spans="3:3" x14ac:dyDescent="0.15">
      <c r="C475457" s="44">
        <f>C475246*C475387*C$475400*(1-C$475401)*C$475402*C$475455</f>
        <v>0</v>
      </c>
    </row>
    <row r="475458" spans="3:3" x14ac:dyDescent="0.15">
      <c r="C475458" s="44">
        <f>C475247*C475388*C$475400*(1-C$475401)*C$475402*C$475455</f>
        <v>908.11287000000016</v>
      </c>
    </row>
    <row r="475459" spans="3:3" x14ac:dyDescent="0.15">
      <c r="C475459" s="44">
        <f>C475248*C475389*C$475400*(1-C$475401)*C$475402*C$475455</f>
        <v>0</v>
      </c>
    </row>
    <row r="475460" spans="3:3" x14ac:dyDescent="0.15">
      <c r="C475460" s="44">
        <f>C475249*C475390*C$475400*(1-C$475401)*C$475402*C$475455</f>
        <v>187.95199499999998</v>
      </c>
    </row>
    <row r="475461" spans="3:3" x14ac:dyDescent="0.15">
      <c r="C475461" s="44">
        <f>IFERROR(SUM(C475456:C475460)/C475164,0)</f>
        <v>9.3385436227315317</v>
      </c>
    </row>
    <row r="475462" spans="3:3" x14ac:dyDescent="0.15">
      <c r="C475462" s="44">
        <f>C475397*0.024*C475383</f>
        <v>15.552000000000001</v>
      </c>
    </row>
    <row r="475463" spans="3:3" x14ac:dyDescent="0.15">
      <c r="C475463" s="44">
        <f>C475403/(C475448+C475449)</f>
        <v>24.506860887631277</v>
      </c>
    </row>
    <row r="475464" spans="3:3" x14ac:dyDescent="0.15">
      <c r="C475464" s="39">
        <f>0.8+C475463/30</f>
        <v>1.6168953629210425</v>
      </c>
    </row>
    <row r="475465" spans="3:3" x14ac:dyDescent="0.15">
      <c r="C475465" s="42">
        <f>IFERROR((C475461+C475462)/C475454,0)</f>
        <v>0.19096797272230098</v>
      </c>
    </row>
    <row r="475466" spans="3:3" x14ac:dyDescent="0.15">
      <c r="C475466" s="39">
        <f>(1-C475465^C475464)/(1-C475465^(C475464+1))</f>
        <v>0.94362386271828624</v>
      </c>
    </row>
    <row r="475467" spans="3:3" x14ac:dyDescent="0.15">
      <c r="C475467" s="46">
        <f>C475454-C475466*(C475461+C475462)</f>
        <v>106.8515268872402</v>
      </c>
    </row>
    <row r="475469" spans="3:3" x14ac:dyDescent="0.15">
      <c r="C475469" s="48">
        <v>106.8515268872402</v>
      </c>
    </row>
    <row r="491521" spans="3:3" x14ac:dyDescent="0.15">
      <c r="C491521" s="24" t="s">
        <v>370</v>
      </c>
    </row>
    <row r="491522" spans="3:3" x14ac:dyDescent="0.15">
      <c r="C491522" s="25">
        <v>0</v>
      </c>
    </row>
    <row r="491523" spans="3:3" x14ac:dyDescent="0.15">
      <c r="C491523" s="25">
        <v>0</v>
      </c>
    </row>
    <row r="491524" spans="3:3" x14ac:dyDescent="0.15">
      <c r="C491524" s="26">
        <v>40428</v>
      </c>
    </row>
    <row r="491525" spans="3:3" x14ac:dyDescent="0.15">
      <c r="C491525" s="26">
        <v>0</v>
      </c>
    </row>
    <row r="491526" spans="3:3" x14ac:dyDescent="0.15">
      <c r="C491526" s="25" t="s">
        <v>152</v>
      </c>
    </row>
    <row r="491527" spans="3:3" x14ac:dyDescent="0.15">
      <c r="C491527" s="25" t="s">
        <v>15</v>
      </c>
    </row>
    <row r="491528" spans="3:3" x14ac:dyDescent="0.15">
      <c r="C491528" s="25">
        <v>1</v>
      </c>
    </row>
    <row r="491529" spans="3:3" x14ac:dyDescent="0.15">
      <c r="C491529" s="25" t="s">
        <v>208</v>
      </c>
    </row>
    <row r="491530" spans="3:3" x14ac:dyDescent="0.15">
      <c r="C491530" s="25" t="s">
        <v>371</v>
      </c>
    </row>
    <row r="491531" spans="3:3" x14ac:dyDescent="0.15">
      <c r="C491531" s="25">
        <v>0</v>
      </c>
    </row>
    <row r="491532" spans="3:3" x14ac:dyDescent="0.15">
      <c r="C491532" s="25">
        <v>0</v>
      </c>
    </row>
    <row r="491533" spans="3:3" x14ac:dyDescent="0.15">
      <c r="C491533" s="25" t="s">
        <v>372</v>
      </c>
    </row>
    <row r="491534" spans="3:3" x14ac:dyDescent="0.15">
      <c r="C491534" s="25" t="s">
        <v>360</v>
      </c>
    </row>
    <row r="491535" spans="3:3" x14ac:dyDescent="0.15">
      <c r="C491535" s="25" t="s">
        <v>373</v>
      </c>
    </row>
    <row r="491536" spans="3:3" x14ac:dyDescent="0.15">
      <c r="C491536" s="25" t="s">
        <v>105</v>
      </c>
    </row>
    <row r="491537" spans="3:3" x14ac:dyDescent="0.15">
      <c r="C491537" s="25">
        <v>1958</v>
      </c>
    </row>
    <row r="491538" spans="3:3" x14ac:dyDescent="0.15">
      <c r="C491538" s="25">
        <v>1968</v>
      </c>
    </row>
    <row r="491539" spans="3:3" x14ac:dyDescent="0.15">
      <c r="C491539" s="25" t="s">
        <v>289</v>
      </c>
    </row>
    <row r="491540" spans="3:3" x14ac:dyDescent="0.15">
      <c r="C491540" s="24">
        <v>374.2</v>
      </c>
    </row>
    <row r="491541" spans="3:3" x14ac:dyDescent="0.15">
      <c r="C491541" s="24">
        <v>119.744</v>
      </c>
    </row>
    <row r="491542" spans="3:3" x14ac:dyDescent="0.15">
      <c r="C491542" s="24">
        <v>0</v>
      </c>
    </row>
    <row r="491543" spans="3:3" x14ac:dyDescent="0.15">
      <c r="C491543" s="24">
        <v>0</v>
      </c>
    </row>
    <row r="491544" spans="3:3" x14ac:dyDescent="0.15">
      <c r="C491544" s="24">
        <v>0</v>
      </c>
    </row>
    <row r="491545" spans="3:3" x14ac:dyDescent="0.15">
      <c r="C491545" s="24">
        <v>106.7</v>
      </c>
    </row>
    <row r="491546" spans="3:3" x14ac:dyDescent="0.15">
      <c r="C491546" s="27">
        <f>IF(C491543&gt;0,C491543,IF(C491542&gt;0,0.85*C491542,IF(C491545&gt;0,1.1*C491545,IF(C491544&gt;0,1.4*C491544,0.85/3*C491540))))</f>
        <v>117.37000000000002</v>
      </c>
    </row>
    <row r="491547" spans="3:3" x14ac:dyDescent="0.15">
      <c r="C491547" s="24">
        <v>0</v>
      </c>
    </row>
    <row r="491548" spans="3:3" x14ac:dyDescent="0.15">
      <c r="C491548" s="27">
        <f>IF(C491547&gt;0,C491547,C491546)</f>
        <v>117.37000000000002</v>
      </c>
    </row>
    <row r="491549" spans="3:3" x14ac:dyDescent="0.15">
      <c r="C491549" s="24">
        <v>1</v>
      </c>
    </row>
    <row r="491550" spans="3:3" x14ac:dyDescent="0.15">
      <c r="C491550" s="24">
        <v>2</v>
      </c>
    </row>
    <row r="491551" spans="3:3" x14ac:dyDescent="0.15">
      <c r="C491551" s="28" t="s">
        <v>374</v>
      </c>
    </row>
    <row r="491552" spans="3:3" x14ac:dyDescent="0.15">
      <c r="C491552" s="28" t="s">
        <v>375</v>
      </c>
    </row>
    <row r="491553" spans="3:3" x14ac:dyDescent="0.15">
      <c r="C491553" s="28" t="s">
        <v>2</v>
      </c>
    </row>
    <row r="491554" spans="3:3" x14ac:dyDescent="0.15">
      <c r="C491554" s="28" t="s">
        <v>376</v>
      </c>
    </row>
    <row r="491555" spans="3:3" x14ac:dyDescent="0.15">
      <c r="C491555" s="24">
        <v>0</v>
      </c>
    </row>
    <row r="491556" spans="3:3" x14ac:dyDescent="0.15">
      <c r="C491556" s="24">
        <v>0</v>
      </c>
    </row>
    <row r="491557" spans="3:3" x14ac:dyDescent="0.15">
      <c r="C491557" s="24">
        <v>0</v>
      </c>
    </row>
    <row r="491558" spans="3:3" x14ac:dyDescent="0.15">
      <c r="C491558" s="24">
        <v>0</v>
      </c>
    </row>
    <row r="491559" spans="3:3" x14ac:dyDescent="0.15">
      <c r="C491559" s="24">
        <v>0</v>
      </c>
    </row>
    <row r="491560" spans="3:3" x14ac:dyDescent="0.15">
      <c r="C491560" s="24">
        <v>0</v>
      </c>
    </row>
    <row r="491561" spans="3:3" x14ac:dyDescent="0.15">
      <c r="C491561" s="28">
        <v>0</v>
      </c>
    </row>
    <row r="491562" spans="3:3" x14ac:dyDescent="0.15">
      <c r="C491562" s="28">
        <v>0</v>
      </c>
    </row>
    <row r="491563" spans="3:3" x14ac:dyDescent="0.15">
      <c r="C491563" s="24">
        <v>0</v>
      </c>
    </row>
    <row r="491564" spans="3:3" x14ac:dyDescent="0.15">
      <c r="C491564" s="24">
        <v>0</v>
      </c>
    </row>
    <row r="491565" spans="3:3" x14ac:dyDescent="0.15">
      <c r="C491565" s="24">
        <v>46.2</v>
      </c>
    </row>
    <row r="491566" spans="3:3" x14ac:dyDescent="0.15">
      <c r="C491566" s="24">
        <v>40.42</v>
      </c>
    </row>
    <row r="491567" spans="3:3" x14ac:dyDescent="0.15">
      <c r="C491567" s="24">
        <v>0</v>
      </c>
    </row>
    <row r="491568" spans="3:3" x14ac:dyDescent="0.15">
      <c r="C491568" s="24">
        <v>0</v>
      </c>
    </row>
    <row r="491569" spans="3:3" x14ac:dyDescent="0.15">
      <c r="C491569" s="24">
        <v>46.2</v>
      </c>
    </row>
    <row r="491570" spans="3:3" x14ac:dyDescent="0.15">
      <c r="C491570" s="24">
        <v>0</v>
      </c>
    </row>
    <row r="491571" spans="3:3" x14ac:dyDescent="0.15">
      <c r="C491571" s="24">
        <v>13.52</v>
      </c>
    </row>
    <row r="491572" spans="3:3" x14ac:dyDescent="0.15">
      <c r="C491572" s="24">
        <v>0</v>
      </c>
    </row>
    <row r="491573" spans="3:3" x14ac:dyDescent="0.15">
      <c r="C491573" s="24">
        <v>2</v>
      </c>
    </row>
    <row r="491574" spans="3:3" x14ac:dyDescent="0.15">
      <c r="C491574" s="24">
        <v>0</v>
      </c>
    </row>
    <row r="491575" spans="3:3" x14ac:dyDescent="0.15">
      <c r="C491575" s="24">
        <v>0</v>
      </c>
    </row>
    <row r="491576" spans="3:3" x14ac:dyDescent="0.15">
      <c r="C491576" s="24">
        <v>8.1300000000000008</v>
      </c>
    </row>
    <row r="491577" spans="3:3" x14ac:dyDescent="0.15">
      <c r="C491577" s="24">
        <v>0</v>
      </c>
    </row>
    <row r="491578" spans="3:3" x14ac:dyDescent="0.15">
      <c r="C491578" s="24">
        <v>5.39</v>
      </c>
    </row>
    <row r="491579" spans="3:3" x14ac:dyDescent="0.15">
      <c r="C491579" s="28" t="s">
        <v>295</v>
      </c>
    </row>
    <row r="491580" spans="3:3" x14ac:dyDescent="0.15">
      <c r="C491580" s="29">
        <f>IF(OR(C$491552="C",C$491552="PI",C$491552="NI"),1.6,IF(C$491552="P",0.8,IF(C$491552="-",1.2,0)))</f>
        <v>1.2</v>
      </c>
    </row>
    <row r="491581" spans="3:3" x14ac:dyDescent="0.15">
      <c r="C491581" s="29">
        <f>IF(OR(C$491552="C",C$491552="PI",C$491552="NI"),15,IF(C$491552="P",7,IF(C$491552="-",5,0)))</f>
        <v>5</v>
      </c>
    </row>
    <row r="491582" spans="3:3" x14ac:dyDescent="0.15">
      <c r="C491582" s="29">
        <f>IF(OR(C$491552="C",C$491552="PI",C$491552="NI"),0,IF(C$491552="P",0.6,IF(C$491552="-",0,1.2)))</f>
        <v>0</v>
      </c>
    </row>
    <row r="491583" spans="3:3" x14ac:dyDescent="0.15">
      <c r="C491583" s="29">
        <f>IF(OR(C$491552="C",C$491552="PI",C$491552="NI"),0,IF(C$491552="P",3,IF(C$491552="-",0,5)))</f>
        <v>0</v>
      </c>
    </row>
    <row r="491584" spans="3:3" x14ac:dyDescent="0.15">
      <c r="C491584" s="29">
        <f>IF(LEFT(C$491552,1)="C",1,IF(LEFT(C$491552,1)="P",0.5,0))</f>
        <v>0</v>
      </c>
    </row>
    <row r="491585" spans="3:3" x14ac:dyDescent="0.15">
      <c r="C491585" s="29">
        <f>IF(LEFT(C$491553,1)="C",1,IF(LEFT(C$491553,1)="P",0.5,0))</f>
        <v>0</v>
      </c>
    </row>
    <row r="491586" spans="3:3" x14ac:dyDescent="0.15">
      <c r="C491586" s="29">
        <f>0.7*C491584+C491550+C491585</f>
        <v>2</v>
      </c>
    </row>
    <row r="491587" spans="3:3" x14ac:dyDescent="0.15">
      <c r="C491587" s="27">
        <f>IFERROR(C491548/C491586,0)</f>
        <v>58.685000000000009</v>
      </c>
    </row>
    <row r="491588" spans="3:3" x14ac:dyDescent="0.15">
      <c r="C491588" s="29">
        <f>IF(RIGHT(C$491552,1)="I",1,C491584)*0.7+C491550+IF(RIGHT(C$491553,1)="I",1,C491585)</f>
        <v>2</v>
      </c>
    </row>
    <row r="491589" spans="3:3" x14ac:dyDescent="0.15">
      <c r="C491589" s="27">
        <f>IF(ISNUMBER(#REF!),#REF!/2.5,1)</f>
        <v>1</v>
      </c>
    </row>
    <row r="491590" spans="3:3" x14ac:dyDescent="0.15">
      <c r="C491590" s="27">
        <f>IF(C491562="Simple",0.9,IF(C491562="Complex",1.3,1))</f>
        <v>1</v>
      </c>
    </row>
    <row r="491591" spans="3:3" x14ac:dyDescent="0.15">
      <c r="C491591" s="27">
        <f>IF(C491561="Simple",0.9,IF(C491561="Complex",1.2,1))</f>
        <v>1</v>
      </c>
    </row>
    <row r="491592" spans="3:3" x14ac:dyDescent="0.15">
      <c r="C491592" s="27">
        <f>C491589*C491591*(0.7*C491587+IF(C491554="B_N2",5,IF(C491554="B_N1",25,50)))</f>
        <v>46.079500000000003</v>
      </c>
    </row>
    <row r="491593" spans="3:3" x14ac:dyDescent="0.15">
      <c r="C491593" s="27">
        <f>ROUND(3/0.85,1)*C491589*C491548</f>
        <v>410.79500000000007</v>
      </c>
    </row>
    <row r="491594" spans="3:3" x14ac:dyDescent="0.15">
      <c r="C491594" s="27">
        <f>C$491590*(C$491580*C$491587+C$491581)</f>
        <v>75.422000000000011</v>
      </c>
    </row>
    <row r="491595" spans="3:3" x14ac:dyDescent="0.15">
      <c r="C491595" s="27">
        <f>(C$491582*C$491587+C$491583)</f>
        <v>0</v>
      </c>
    </row>
    <row r="491596" spans="3:3" x14ac:dyDescent="0.15">
      <c r="C491596" s="27">
        <f>C491588*C491592-C491597-C491601-C491602</f>
        <v>71.03240000000001</v>
      </c>
    </row>
    <row r="491597" spans="3:3" x14ac:dyDescent="0.15">
      <c r="C491597" s="27">
        <f>0.5*IF(RIGHT(C491553,1)="I",1,C491585)*C491592</f>
        <v>0</v>
      </c>
    </row>
    <row r="491598" spans="3:3" x14ac:dyDescent="0.15">
      <c r="C491598" s="30" t="str">
        <f>IF(C$491553="P","Unh","Soil")</f>
        <v>Soil</v>
      </c>
    </row>
    <row r="491599" spans="3:3" x14ac:dyDescent="0.15">
      <c r="C491599" s="27">
        <f>1.2*C491587+5</f>
        <v>75.422000000000011</v>
      </c>
    </row>
    <row r="491600" spans="3:3" x14ac:dyDescent="0.15">
      <c r="C491600" s="30" t="str">
        <f>IF(C$491553="-","Soil","Cellar")</f>
        <v>Cellar</v>
      </c>
    </row>
    <row r="491601" spans="3:3" x14ac:dyDescent="0.15">
      <c r="C491601" s="27">
        <f>(0.18*C$491548)-C491602</f>
        <v>18.452900000000003</v>
      </c>
    </row>
    <row r="491602" spans="3:3" x14ac:dyDescent="0.15">
      <c r="C491602" s="27">
        <f>0.01*C$491548+1.5</f>
        <v>2.6737000000000002</v>
      </c>
    </row>
    <row r="491603" spans="3:3" x14ac:dyDescent="0.15">
      <c r="C491603" s="27">
        <f>SUM(C491594:C491602)</f>
        <v>243.00300000000004</v>
      </c>
    </row>
    <row r="491604" spans="3:3" x14ac:dyDescent="0.15">
      <c r="C491604" s="27">
        <f>SUM(C491564:C491573)</f>
        <v>148.34</v>
      </c>
    </row>
    <row r="491605" spans="3:3" x14ac:dyDescent="0.15">
      <c r="C491605" s="30">
        <f>IFERROR(C491604/C491603,0)</f>
        <v>0.61044513853738425</v>
      </c>
    </row>
    <row r="491606" spans="3:3" x14ac:dyDescent="0.15">
      <c r="C491606" s="31">
        <v>0.8</v>
      </c>
    </row>
    <row r="491607" spans="3:3" x14ac:dyDescent="0.15">
      <c r="C491607" s="31">
        <v>1.25</v>
      </c>
    </row>
    <row r="491608" spans="3:3" x14ac:dyDescent="0.15">
      <c r="C491608" s="32">
        <f>IF(AND(C491605&gt;=C491606,C491605&lt;=C491607),1,0)</f>
        <v>0</v>
      </c>
    </row>
    <row r="491609" spans="3:3" x14ac:dyDescent="0.15">
      <c r="C491609" s="30">
        <f>IFERROR((C491569+C491570)/(C491599),0)</f>
        <v>0.61255336639176894</v>
      </c>
    </row>
    <row r="491610" spans="3:3" x14ac:dyDescent="0.15">
      <c r="C491610" s="31">
        <v>0.9</v>
      </c>
    </row>
    <row r="491611" spans="3:3" x14ac:dyDescent="0.15">
      <c r="C491611" s="31">
        <v>1.3</v>
      </c>
    </row>
    <row r="491612" spans="3:3" x14ac:dyDescent="0.15">
      <c r="C491612" s="32">
        <f>IF(AND(C491609&gt;=C491610,C491609&lt;=C491611),1,0)</f>
        <v>0</v>
      </c>
    </row>
    <row r="491613" spans="3:3" x14ac:dyDescent="0.15">
      <c r="C491613" s="33">
        <f>IF(C491584+C491585=0,1,0)</f>
        <v>1</v>
      </c>
    </row>
    <row r="491614" spans="3:3" x14ac:dyDescent="0.15">
      <c r="C491614" s="30">
        <f>IFERROR((C491571+C491572+C491573)/(C491601+C491602),0)</f>
        <v>0.73461891643709809</v>
      </c>
    </row>
    <row r="491615" spans="3:3" x14ac:dyDescent="0.15">
      <c r="C491615" s="31">
        <v>0.67</v>
      </c>
    </row>
    <row r="491616" spans="3:3" x14ac:dyDescent="0.15">
      <c r="C491616" s="31">
        <v>1.5</v>
      </c>
    </row>
    <row r="491617" spans="3:3" x14ac:dyDescent="0.15">
      <c r="C491617" s="34">
        <f>IF(AND(C491614&gt;=C491615,C491614&lt;=C491616),1,0)</f>
        <v>1</v>
      </c>
    </row>
    <row r="491618" spans="3:3" x14ac:dyDescent="0.15">
      <c r="C491618" s="34">
        <f>C491608*IF(C491613=1,C491612,1)*C491617</f>
        <v>0</v>
      </c>
    </row>
    <row r="491619" spans="3:3" x14ac:dyDescent="0.15">
      <c r="C491619" s="27">
        <f>IF(C$491579="Estimation",C491594,C491564)</f>
        <v>0</v>
      </c>
    </row>
    <row r="491620" spans="3:3" x14ac:dyDescent="0.15">
      <c r="C491620" s="27">
        <f>IF(C$491579="Estimation",C491595,C491565)</f>
        <v>46.2</v>
      </c>
    </row>
    <row r="491621" spans="3:3" x14ac:dyDescent="0.15">
      <c r="C491621" s="27">
        <f>IF(C$491579="Estimation",C491596,C491566)</f>
        <v>40.42</v>
      </c>
    </row>
    <row r="491622" spans="3:3" x14ac:dyDescent="0.15">
      <c r="C491622" s="27">
        <f>IF(C$491579="Estimation",IF(C491598="Soil",0,C491597),C491567)</f>
        <v>0</v>
      </c>
    </row>
    <row r="491623" spans="3:3" x14ac:dyDescent="0.15">
      <c r="C491623" s="27">
        <f>IF(C$491579="Estimation",C491597-C491622,C491568)</f>
        <v>0</v>
      </c>
    </row>
    <row r="491624" spans="3:3" x14ac:dyDescent="0.15">
      <c r="C491624" s="27">
        <f>IF(C$491579="Estimation",IF(C491600="Soil",0,C491599),C491569)</f>
        <v>46.2</v>
      </c>
    </row>
    <row r="491625" spans="3:3" x14ac:dyDescent="0.15">
      <c r="C491625" s="27">
        <f>IF(C$491579="Estimation",C491599-C491624,C491570)</f>
        <v>0</v>
      </c>
    </row>
    <row r="491626" spans="3:3" x14ac:dyDescent="0.15">
      <c r="C491626" s="27">
        <f>IF(C$491579="Estimation",C491601,C491571)</f>
        <v>13.52</v>
      </c>
    </row>
    <row r="491627" spans="3:3" x14ac:dyDescent="0.15">
      <c r="C491627" s="27">
        <f>IF(C$491579="Estimation",0,C491572)</f>
        <v>0</v>
      </c>
    </row>
    <row r="491628" spans="3:3" x14ac:dyDescent="0.15">
      <c r="C491628" s="27">
        <f>IF(C$491579="Estimation",C491602,C491573)</f>
        <v>2</v>
      </c>
    </row>
    <row r="491629" spans="3:3" x14ac:dyDescent="0.15">
      <c r="C491629" s="35">
        <f>IF(C$491579="Estimation",0,C491574)</f>
        <v>0</v>
      </c>
    </row>
    <row r="491630" spans="3:3" x14ac:dyDescent="0.15">
      <c r="C491630" s="35">
        <f>IF(C$491579="Estimation",0.5*SUM(C$491626:C$491627),C491575)</f>
        <v>0</v>
      </c>
    </row>
    <row r="491631" spans="3:3" x14ac:dyDescent="0.15">
      <c r="C491631" s="35">
        <f>IF(C$491579="Estimation",0,C491576)</f>
        <v>8.1300000000000008</v>
      </c>
    </row>
    <row r="491632" spans="3:3" x14ac:dyDescent="0.15">
      <c r="C491632" s="35">
        <f>IF(C$491579="Estimation",0.5*SUM(C$491626:C$491627),C491577)</f>
        <v>0</v>
      </c>
    </row>
    <row r="491633" spans="3:3" x14ac:dyDescent="0.15">
      <c r="C491633" s="35">
        <f>IF(C$491579="Estimation",0,C491578)</f>
        <v>5.39</v>
      </c>
    </row>
    <row r="491634" spans="3:3" x14ac:dyDescent="0.15">
      <c r="C491634" s="25" t="s">
        <v>288</v>
      </c>
    </row>
    <row r="491635" spans="3:3" x14ac:dyDescent="0.15">
      <c r="C491635" s="25">
        <v>0</v>
      </c>
    </row>
    <row r="491636" spans="3:3" x14ac:dyDescent="0.15">
      <c r="C491636" s="25" t="s">
        <v>288</v>
      </c>
    </row>
    <row r="491637" spans="3:3" x14ac:dyDescent="0.15">
      <c r="C491637" s="25" t="s">
        <v>377</v>
      </c>
    </row>
    <row r="491638" spans="3:3" x14ac:dyDescent="0.15">
      <c r="C491638" s="25" t="s">
        <v>300</v>
      </c>
    </row>
    <row r="491639" spans="3:3" x14ac:dyDescent="0.15">
      <c r="C491639" s="25" t="s">
        <v>302</v>
      </c>
    </row>
    <row r="491640" spans="3:3" x14ac:dyDescent="0.15">
      <c r="C491640" s="25" t="s">
        <v>302</v>
      </c>
    </row>
    <row r="491641" spans="3:3" x14ac:dyDescent="0.15">
      <c r="C491641" s="25" t="s">
        <v>302</v>
      </c>
    </row>
    <row r="491642" spans="3:3" x14ac:dyDescent="0.15">
      <c r="C491642" s="25" t="s">
        <v>301</v>
      </c>
    </row>
    <row r="491643" spans="3:3" x14ac:dyDescent="0.15">
      <c r="C491643" s="25" t="s">
        <v>301</v>
      </c>
    </row>
    <row r="491644" spans="3:3" x14ac:dyDescent="0.15">
      <c r="C491644" s="25" t="s">
        <v>292</v>
      </c>
    </row>
    <row r="491645" spans="3:3" x14ac:dyDescent="0.15">
      <c r="C491645" s="25" t="s">
        <v>292</v>
      </c>
    </row>
    <row r="491646" spans="3:3" x14ac:dyDescent="0.15">
      <c r="C491646" s="25" t="s">
        <v>291</v>
      </c>
    </row>
    <row r="491647" spans="3:3" x14ac:dyDescent="0.15">
      <c r="C491647" s="25" t="s">
        <v>298</v>
      </c>
    </row>
    <row r="491648" spans="3:3" x14ac:dyDescent="0.15">
      <c r="C491648" s="25" t="s">
        <v>299</v>
      </c>
    </row>
    <row r="491649" spans="3:3" x14ac:dyDescent="0.15">
      <c r="C491649" s="25" t="s">
        <v>298</v>
      </c>
    </row>
    <row r="491650" spans="3:3" x14ac:dyDescent="0.15">
      <c r="C491650" s="25" t="s">
        <v>297</v>
      </c>
    </row>
    <row r="491651" spans="3:3" x14ac:dyDescent="0.15">
      <c r="C491651" s="25" t="s">
        <v>296</v>
      </c>
    </row>
    <row r="491652" spans="3:3" x14ac:dyDescent="0.15">
      <c r="C491652" s="25" t="s">
        <v>297</v>
      </c>
    </row>
    <row r="491653" spans="3:3" x14ac:dyDescent="0.15">
      <c r="C491653" s="25" t="s">
        <v>296</v>
      </c>
    </row>
    <row r="491654" spans="3:3" x14ac:dyDescent="0.15">
      <c r="C491654" s="24">
        <v>0.1</v>
      </c>
    </row>
    <row r="491655" spans="3:3" x14ac:dyDescent="0.15">
      <c r="C491655" s="24">
        <v>0</v>
      </c>
    </row>
    <row r="491656" spans="3:3" x14ac:dyDescent="0.15">
      <c r="C491656" s="24">
        <v>0.2</v>
      </c>
    </row>
    <row r="491657" spans="3:3" x14ac:dyDescent="0.15">
      <c r="C491657" s="24">
        <v>0.6</v>
      </c>
    </row>
    <row r="491658" spans="3:3" x14ac:dyDescent="0.15">
      <c r="C491658" s="24">
        <v>0.6</v>
      </c>
    </row>
    <row r="491659" spans="3:3" x14ac:dyDescent="0.15">
      <c r="C491659" s="24">
        <v>1.2</v>
      </c>
    </row>
    <row r="491660" spans="3:3" x14ac:dyDescent="0.15">
      <c r="C491660" s="24">
        <v>1.2</v>
      </c>
    </row>
    <row r="491661" spans="3:3" x14ac:dyDescent="0.15">
      <c r="C491661" s="24">
        <v>1.2</v>
      </c>
    </row>
    <row r="491662" spans="3:3" x14ac:dyDescent="0.15">
      <c r="C491662" s="24">
        <v>1.6</v>
      </c>
    </row>
    <row r="491663" spans="3:3" x14ac:dyDescent="0.15">
      <c r="C491663" s="24">
        <v>1.6</v>
      </c>
    </row>
    <row r="491664" spans="3:3" x14ac:dyDescent="0.15">
      <c r="C491664" s="24">
        <v>2.8</v>
      </c>
    </row>
    <row r="491665" spans="3:3" x14ac:dyDescent="0.15">
      <c r="C491665" s="24">
        <v>2.8</v>
      </c>
    </row>
    <row r="491666" spans="3:3" x14ac:dyDescent="0.15">
      <c r="C491666" s="24">
        <v>3</v>
      </c>
    </row>
    <row r="491667" spans="3:3" x14ac:dyDescent="0.15">
      <c r="C491667" s="24">
        <v>0.75</v>
      </c>
    </row>
    <row r="491668" spans="3:3" x14ac:dyDescent="0.15">
      <c r="C491668" s="24">
        <v>0.75</v>
      </c>
    </row>
    <row r="491669" spans="3:3" x14ac:dyDescent="0.15">
      <c r="C491669" s="24">
        <v>0.05</v>
      </c>
    </row>
    <row r="491670" spans="3:3" x14ac:dyDescent="0.15">
      <c r="C491670" s="24">
        <v>0.05</v>
      </c>
    </row>
    <row r="491671" spans="3:3" x14ac:dyDescent="0.15">
      <c r="C491671" s="24">
        <v>0</v>
      </c>
    </row>
    <row r="491672" spans="3:3" x14ac:dyDescent="0.15">
      <c r="C491672" s="24">
        <v>0</v>
      </c>
    </row>
    <row r="491673" spans="3:3" x14ac:dyDescent="0.15">
      <c r="C491673" s="24">
        <v>0</v>
      </c>
    </row>
    <row r="491674" spans="3:3" x14ac:dyDescent="0.15">
      <c r="C491674" s="24">
        <v>0.01</v>
      </c>
    </row>
    <row r="491675" spans="3:3" x14ac:dyDescent="0.15">
      <c r="C491675" s="24">
        <v>0.01</v>
      </c>
    </row>
    <row r="491676" spans="3:3" x14ac:dyDescent="0.15">
      <c r="C491676" s="24">
        <v>0</v>
      </c>
    </row>
    <row r="491677" spans="3:3" x14ac:dyDescent="0.15">
      <c r="C491677" s="24">
        <v>0.3</v>
      </c>
    </row>
    <row r="491678" spans="3:3" x14ac:dyDescent="0.15">
      <c r="C491678" s="24">
        <v>0</v>
      </c>
    </row>
    <row r="491679" spans="3:3" x14ac:dyDescent="0.15">
      <c r="C491679" s="24">
        <v>0</v>
      </c>
    </row>
    <row r="491680" spans="3:3" x14ac:dyDescent="0.15">
      <c r="C491680" s="24">
        <v>0</v>
      </c>
    </row>
    <row r="491681" spans="3:3" x14ac:dyDescent="0.15">
      <c r="C491681" s="24">
        <v>0.3</v>
      </c>
    </row>
    <row r="491682" spans="3:3" x14ac:dyDescent="0.15">
      <c r="C491682" s="24">
        <v>0</v>
      </c>
    </row>
    <row r="491683" spans="3:3" x14ac:dyDescent="0.15">
      <c r="C491683" s="24">
        <v>0</v>
      </c>
    </row>
    <row r="491684" spans="3:3" x14ac:dyDescent="0.15">
      <c r="C491684" s="24">
        <v>1</v>
      </c>
    </row>
    <row r="491685" spans="3:3" x14ac:dyDescent="0.15">
      <c r="C491685" s="24">
        <v>1</v>
      </c>
    </row>
    <row r="491686" spans="3:3" x14ac:dyDescent="0.15">
      <c r="C491686" s="24">
        <v>0</v>
      </c>
    </row>
    <row r="491687" spans="3:3" x14ac:dyDescent="0.15">
      <c r="C491687" s="24">
        <v>0</v>
      </c>
    </row>
    <row r="491688" spans="3:3" x14ac:dyDescent="0.15">
      <c r="C491688" s="24">
        <v>0.5</v>
      </c>
    </row>
    <row r="491689" spans="3:3" x14ac:dyDescent="0.15">
      <c r="C491689" s="24">
        <v>0</v>
      </c>
    </row>
    <row r="491690" spans="3:3" x14ac:dyDescent="0.15">
      <c r="C491690" s="25">
        <v>0</v>
      </c>
    </row>
    <row r="491691" spans="3:3" x14ac:dyDescent="0.15">
      <c r="C491691" s="25">
        <v>0</v>
      </c>
    </row>
    <row r="491692" spans="3:3" x14ac:dyDescent="0.15">
      <c r="C491692" s="25">
        <v>0</v>
      </c>
    </row>
    <row r="491693" spans="3:3" x14ac:dyDescent="0.15">
      <c r="C491693" s="25">
        <v>0</v>
      </c>
    </row>
    <row r="491694" spans="3:3" x14ac:dyDescent="0.15">
      <c r="C491694" s="25">
        <v>0</v>
      </c>
    </row>
    <row r="491695" spans="3:3" x14ac:dyDescent="0.15">
      <c r="C491695" s="25">
        <v>0</v>
      </c>
    </row>
    <row r="491696" spans="3:3" x14ac:dyDescent="0.15">
      <c r="C491696" s="25">
        <v>0</v>
      </c>
    </row>
    <row r="491697" spans="3:3" x14ac:dyDescent="0.15">
      <c r="C491697" s="25">
        <v>0</v>
      </c>
    </row>
    <row r="491698" spans="3:3" x14ac:dyDescent="0.15">
      <c r="C491698" s="25">
        <v>0</v>
      </c>
    </row>
    <row r="491699" spans="3:3" x14ac:dyDescent="0.15">
      <c r="C491699" s="25">
        <v>0</v>
      </c>
    </row>
    <row r="491700" spans="3:3" x14ac:dyDescent="0.15">
      <c r="C491700" s="24">
        <v>0</v>
      </c>
    </row>
    <row r="491701" spans="3:3" x14ac:dyDescent="0.15">
      <c r="C491701" s="24">
        <v>0</v>
      </c>
    </row>
    <row r="491702" spans="3:3" x14ac:dyDescent="0.15">
      <c r="C491702" s="24">
        <v>0</v>
      </c>
    </row>
    <row r="491703" spans="3:3" x14ac:dyDescent="0.15">
      <c r="C491703" s="24">
        <v>0</v>
      </c>
    </row>
    <row r="491704" spans="3:3" x14ac:dyDescent="0.15">
      <c r="C491704" s="24">
        <v>0</v>
      </c>
    </row>
    <row r="491705" spans="3:3" x14ac:dyDescent="0.15">
      <c r="C491705" s="24">
        <v>0</v>
      </c>
    </row>
    <row r="491706" spans="3:3" x14ac:dyDescent="0.15">
      <c r="C491706" s="24">
        <v>0</v>
      </c>
    </row>
    <row r="491707" spans="3:3" x14ac:dyDescent="0.15">
      <c r="C491707" s="24">
        <v>0</v>
      </c>
    </row>
    <row r="491708" spans="3:3" x14ac:dyDescent="0.15">
      <c r="C491708" s="24">
        <v>0</v>
      </c>
    </row>
    <row r="491709" spans="3:3" x14ac:dyDescent="0.15">
      <c r="C491709" s="24">
        <v>0</v>
      </c>
    </row>
    <row r="491710" spans="3:3" x14ac:dyDescent="0.15">
      <c r="C491710" s="24">
        <v>0</v>
      </c>
    </row>
    <row r="491711" spans="3:3" x14ac:dyDescent="0.15">
      <c r="C491711" s="24">
        <v>0</v>
      </c>
    </row>
    <row r="491712" spans="3:3" x14ac:dyDescent="0.15">
      <c r="C491712" s="24">
        <v>0</v>
      </c>
    </row>
    <row r="491713" spans="3:3" x14ac:dyDescent="0.15">
      <c r="C491713" s="24">
        <v>0</v>
      </c>
    </row>
    <row r="491714" spans="3:3" x14ac:dyDescent="0.15">
      <c r="C491714" s="24">
        <v>0</v>
      </c>
    </row>
    <row r="491715" spans="3:3" x14ac:dyDescent="0.15">
      <c r="C491715" s="24">
        <v>0</v>
      </c>
    </row>
    <row r="491716" spans="3:3" x14ac:dyDescent="0.15">
      <c r="C491716" s="24">
        <v>0</v>
      </c>
    </row>
    <row r="491717" spans="3:3" x14ac:dyDescent="0.15">
      <c r="C491717" s="24">
        <v>0</v>
      </c>
    </row>
    <row r="491718" spans="3:3" x14ac:dyDescent="0.15">
      <c r="C491718" s="24">
        <v>0</v>
      </c>
    </row>
    <row r="491719" spans="3:3" x14ac:dyDescent="0.15">
      <c r="C491719" s="24">
        <v>0</v>
      </c>
    </row>
    <row r="491720" spans="3:3" x14ac:dyDescent="0.15">
      <c r="C491720" s="24">
        <v>0</v>
      </c>
    </row>
    <row r="491721" spans="3:3" x14ac:dyDescent="0.15">
      <c r="C491721" s="24">
        <v>0</v>
      </c>
    </row>
    <row r="491722" spans="3:3" x14ac:dyDescent="0.15">
      <c r="C491722" s="24">
        <v>0</v>
      </c>
    </row>
    <row r="491723" spans="3:3" x14ac:dyDescent="0.15">
      <c r="C491723" s="24">
        <v>0</v>
      </c>
    </row>
    <row r="491724" spans="3:3" x14ac:dyDescent="0.15">
      <c r="C491724" s="24">
        <v>0</v>
      </c>
    </row>
    <row r="491725" spans="3:3" x14ac:dyDescent="0.15">
      <c r="C491725" s="24">
        <v>0</v>
      </c>
    </row>
    <row r="491726" spans="3:3" x14ac:dyDescent="0.15">
      <c r="C491726" s="36">
        <f t="shared" ref="C491726:C491732" si="193">IF(C491719&lt;&gt;0,C491719,C491712)</f>
        <v>0</v>
      </c>
    </row>
    <row r="491727" spans="3:3" x14ac:dyDescent="0.15">
      <c r="C491727" s="36">
        <f t="shared" si="193"/>
        <v>0</v>
      </c>
    </row>
    <row r="491728" spans="3:3" x14ac:dyDescent="0.15">
      <c r="C491728" s="36">
        <f t="shared" si="193"/>
        <v>0</v>
      </c>
    </row>
    <row r="491729" spans="3:3" x14ac:dyDescent="0.15">
      <c r="C491729" s="36">
        <f t="shared" si="193"/>
        <v>0</v>
      </c>
    </row>
    <row r="491730" spans="3:3" x14ac:dyDescent="0.15">
      <c r="C491730" s="36">
        <f t="shared" si="193"/>
        <v>0</v>
      </c>
    </row>
    <row r="491731" spans="3:3" x14ac:dyDescent="0.15">
      <c r="C491731" s="36">
        <f t="shared" si="193"/>
        <v>0</v>
      </c>
    </row>
    <row r="491732" spans="3:3" x14ac:dyDescent="0.15">
      <c r="C491732" s="36">
        <f t="shared" si="193"/>
        <v>0</v>
      </c>
    </row>
    <row r="491733" spans="3:3" x14ac:dyDescent="0.15">
      <c r="C491733" s="36">
        <f t="shared" ref="C491733:C491739" si="194">IFERROR(IF(C491712&lt;&gt;0,C491726/C491712,1)*C491700,0)</f>
        <v>0</v>
      </c>
    </row>
    <row r="491734" spans="3:3" x14ac:dyDescent="0.15">
      <c r="C491734" s="36">
        <f t="shared" si="194"/>
        <v>0</v>
      </c>
    </row>
    <row r="491735" spans="3:3" x14ac:dyDescent="0.15">
      <c r="C491735" s="36">
        <f t="shared" si="194"/>
        <v>0</v>
      </c>
    </row>
    <row r="491736" spans="3:3" x14ac:dyDescent="0.15">
      <c r="C491736" s="36">
        <f t="shared" si="194"/>
        <v>0</v>
      </c>
    </row>
    <row r="491737" spans="3:3" x14ac:dyDescent="0.15">
      <c r="C491737" s="36">
        <f t="shared" si="194"/>
        <v>0</v>
      </c>
    </row>
    <row r="491738" spans="3:3" x14ac:dyDescent="0.15">
      <c r="C491738" s="36">
        <f t="shared" si="194"/>
        <v>0</v>
      </c>
    </row>
    <row r="491739" spans="3:3" x14ac:dyDescent="0.15">
      <c r="C491739" s="36">
        <f t="shared" si="194"/>
        <v>0</v>
      </c>
    </row>
    <row r="491740" spans="3:3" x14ac:dyDescent="0.15">
      <c r="C491740" s="37">
        <f>C491707</f>
        <v>0</v>
      </c>
    </row>
    <row r="491741" spans="3:3" x14ac:dyDescent="0.15">
      <c r="C491741" s="37">
        <f>C491708</f>
        <v>0</v>
      </c>
    </row>
    <row r="491742" spans="3:3" x14ac:dyDescent="0.15">
      <c r="C491742" s="37">
        <f>C491709</f>
        <v>0</v>
      </c>
    </row>
    <row r="491743" spans="3:3" x14ac:dyDescent="0.15">
      <c r="C491743" s="37">
        <f>C491710</f>
        <v>0</v>
      </c>
    </row>
    <row r="491744" spans="3:3" x14ac:dyDescent="0.15">
      <c r="C491744" s="37">
        <f>C491711</f>
        <v>0</v>
      </c>
    </row>
    <row r="491745" spans="3:3" x14ac:dyDescent="0.15">
      <c r="C491745" s="28">
        <v>0</v>
      </c>
    </row>
    <row r="491746" spans="3:3" x14ac:dyDescent="0.15">
      <c r="C491746" s="28">
        <v>0</v>
      </c>
    </row>
    <row r="491747" spans="3:3" x14ac:dyDescent="0.15">
      <c r="C491747" s="28">
        <v>0</v>
      </c>
    </row>
    <row r="491748" spans="3:3" x14ac:dyDescent="0.15">
      <c r="C491748" s="28">
        <v>0</v>
      </c>
    </row>
    <row r="491749" spans="3:3" x14ac:dyDescent="0.15">
      <c r="C491749" s="28">
        <v>0</v>
      </c>
    </row>
    <row r="491750" spans="3:3" x14ac:dyDescent="0.15">
      <c r="C491750" s="28">
        <v>0</v>
      </c>
    </row>
    <row r="491751" spans="3:3" x14ac:dyDescent="0.15">
      <c r="C491751" s="28">
        <v>0</v>
      </c>
    </row>
    <row r="491752" spans="3:3" x14ac:dyDescent="0.15">
      <c r="C491752" s="28">
        <v>0</v>
      </c>
    </row>
    <row r="491753" spans="3:3" x14ac:dyDescent="0.15">
      <c r="C491753" s="28">
        <v>0</v>
      </c>
    </row>
    <row r="491754" spans="3:3" x14ac:dyDescent="0.15">
      <c r="C491754" s="28">
        <v>0</v>
      </c>
    </row>
    <row r="491755" spans="3:3" x14ac:dyDescent="0.15">
      <c r="C491755" s="38">
        <v>1</v>
      </c>
    </row>
    <row r="491756" spans="3:3" x14ac:dyDescent="0.15">
      <c r="C491756" s="38">
        <v>1</v>
      </c>
    </row>
    <row r="491757" spans="3:3" x14ac:dyDescent="0.15">
      <c r="C491757" s="38">
        <v>1</v>
      </c>
    </row>
    <row r="491758" spans="3:3" x14ac:dyDescent="0.15">
      <c r="C491758" s="38">
        <v>1</v>
      </c>
    </row>
    <row r="491759" spans="3:3" x14ac:dyDescent="0.15">
      <c r="C491759" s="38">
        <v>1</v>
      </c>
    </row>
    <row r="491760" spans="3:3" x14ac:dyDescent="0.15">
      <c r="C491760" s="38">
        <v>1</v>
      </c>
    </row>
    <row r="491761" spans="3:3" x14ac:dyDescent="0.15">
      <c r="C491761" s="38">
        <v>1</v>
      </c>
    </row>
    <row r="491762" spans="3:3" x14ac:dyDescent="0.15">
      <c r="C491762" s="38">
        <v>1</v>
      </c>
    </row>
    <row r="491763" spans="3:3" x14ac:dyDescent="0.15">
      <c r="C491763" s="38">
        <v>1</v>
      </c>
    </row>
    <row r="491764" spans="3:3" x14ac:dyDescent="0.15">
      <c r="C491764" s="38">
        <v>1</v>
      </c>
    </row>
    <row r="491765" spans="3:3" x14ac:dyDescent="0.15">
      <c r="C491765" s="25" t="s">
        <v>104</v>
      </c>
    </row>
    <row r="491766" spans="3:3" x14ac:dyDescent="0.15">
      <c r="C491766" s="25" t="s">
        <v>294</v>
      </c>
    </row>
    <row r="491767" spans="3:3" x14ac:dyDescent="0.15">
      <c r="C491767" s="24">
        <v>216</v>
      </c>
    </row>
    <row r="491768" spans="3:3" x14ac:dyDescent="0.15">
      <c r="C491768" s="24">
        <v>12</v>
      </c>
    </row>
    <row r="491769" spans="3:3" x14ac:dyDescent="0.15">
      <c r="C491769" s="24">
        <v>4.5999999999999996</v>
      </c>
    </row>
    <row r="491770" spans="3:3" x14ac:dyDescent="0.15">
      <c r="C491770" s="24">
        <v>368</v>
      </c>
    </row>
    <row r="491771" spans="3:3" x14ac:dyDescent="0.15">
      <c r="C491771" s="24">
        <v>260</v>
      </c>
    </row>
    <row r="491772" spans="3:3" x14ac:dyDescent="0.15">
      <c r="C491772" s="24">
        <v>394</v>
      </c>
    </row>
    <row r="491773" spans="3:3" x14ac:dyDescent="0.15">
      <c r="C491773" s="24">
        <v>222</v>
      </c>
    </row>
    <row r="491774" spans="3:3" x14ac:dyDescent="0.15">
      <c r="C491774" s="24">
        <v>123</v>
      </c>
    </row>
    <row r="491775" spans="3:3" x14ac:dyDescent="0.15">
      <c r="C491775" s="25" t="s">
        <v>153</v>
      </c>
    </row>
    <row r="491776" spans="3:3" x14ac:dyDescent="0.15">
      <c r="C491776" s="24">
        <v>20</v>
      </c>
    </row>
    <row r="491777" spans="3:3" x14ac:dyDescent="0.15">
      <c r="C491777" s="24">
        <v>0.9</v>
      </c>
    </row>
    <row r="491778" spans="3:3" x14ac:dyDescent="0.15">
      <c r="C491778" s="24">
        <v>0.8</v>
      </c>
    </row>
    <row r="491779" spans="3:3" x14ac:dyDescent="0.15">
      <c r="C491779" s="24">
        <v>0.4</v>
      </c>
    </row>
    <row r="491780" spans="3:3" x14ac:dyDescent="0.15">
      <c r="C491780" s="24">
        <v>2.5</v>
      </c>
    </row>
    <row r="491781" spans="3:3" x14ac:dyDescent="0.15">
      <c r="C491781" s="24">
        <v>3</v>
      </c>
    </row>
    <row r="491782" spans="3:3" x14ac:dyDescent="0.15">
      <c r="C491782" s="24">
        <v>10</v>
      </c>
    </row>
    <row r="491783" spans="3:3" x14ac:dyDescent="0.15">
      <c r="C491783" s="31">
        <v>0.8</v>
      </c>
    </row>
    <row r="491784" spans="3:3" x14ac:dyDescent="0.15">
      <c r="C491784" s="31">
        <v>0.6</v>
      </c>
    </row>
    <row r="491785" spans="3:3" x14ac:dyDescent="0.15">
      <c r="C491785" s="31">
        <v>0.3</v>
      </c>
    </row>
    <row r="491786" spans="3:3" x14ac:dyDescent="0.15">
      <c r="C491786" s="31">
        <v>0.9</v>
      </c>
    </row>
    <row r="491787" spans="3:3" x14ac:dyDescent="0.15">
      <c r="C491787" s="24">
        <v>45</v>
      </c>
    </row>
    <row r="491788" spans="3:3" x14ac:dyDescent="0.15">
      <c r="C491788" s="39">
        <f t="shared" ref="C491788:C491794" si="195">IFERROR(IF(ISNUMBER(C491676),C491676,0)+IF(ISNUMBER(C491657),1/C491657-IF(AND(C491745="ReplaceInsulation",NOT(ISERROR(C491733))),C491669/0.04,0),0),0)</f>
        <v>1.6666666666666667</v>
      </c>
    </row>
    <row r="491789" spans="3:3" x14ac:dyDescent="0.15">
      <c r="C491789" s="39">
        <f t="shared" si="195"/>
        <v>1.9666666666666668</v>
      </c>
    </row>
    <row r="491790" spans="3:3" x14ac:dyDescent="0.15">
      <c r="C491790" s="39">
        <f t="shared" si="195"/>
        <v>0.83333333333333337</v>
      </c>
    </row>
    <row r="491791" spans="3:3" x14ac:dyDescent="0.15">
      <c r="C491791" s="39">
        <f t="shared" si="195"/>
        <v>0.83333333333333337</v>
      </c>
    </row>
    <row r="491792" spans="3:3" x14ac:dyDescent="0.15">
      <c r="C491792" s="39">
        <f t="shared" si="195"/>
        <v>0.83333333333333337</v>
      </c>
    </row>
    <row r="491793" spans="3:3" x14ac:dyDescent="0.15">
      <c r="C491793" s="39">
        <f t="shared" si="195"/>
        <v>0.92500000000000004</v>
      </c>
    </row>
    <row r="491794" spans="3:3" x14ac:dyDescent="0.15">
      <c r="C491794" s="39">
        <f t="shared" si="195"/>
        <v>0.625</v>
      </c>
    </row>
    <row r="491795" spans="3:3" x14ac:dyDescent="0.15">
      <c r="C491795" s="40">
        <f>IFERROR(IF(ISNUMBER(C491664),1/C491664,0),0)</f>
        <v>0.35714285714285715</v>
      </c>
    </row>
    <row r="491796" spans="3:3" x14ac:dyDescent="0.15">
      <c r="C491796" s="40">
        <f>IFERROR(IF(ISNUMBER(C491665),1/C491665,0),0)</f>
        <v>0.35714285714285715</v>
      </c>
    </row>
    <row r="491797" spans="3:3" x14ac:dyDescent="0.15">
      <c r="C491797" s="40">
        <f>IFERROR(IF(ISNUMBER(C491666),1/C491666,0),0)</f>
        <v>0.33333333333333331</v>
      </c>
    </row>
    <row r="491798" spans="3:3" x14ac:dyDescent="0.15">
      <c r="C491798" s="39">
        <f t="shared" ref="C491798:C491804" si="196">IFERROR(1/(IF(C491745="Replace",IF(ISNUMBER(C491676),C491676,0),C491788)+IF(ISNUMBER(C491733),C491733,0)),0)</f>
        <v>0.6</v>
      </c>
    </row>
    <row r="491799" spans="3:3" x14ac:dyDescent="0.15">
      <c r="C491799" s="39">
        <f t="shared" si="196"/>
        <v>0.50847457627118642</v>
      </c>
    </row>
    <row r="491800" spans="3:3" x14ac:dyDescent="0.15">
      <c r="C491800" s="39">
        <f t="shared" si="196"/>
        <v>1.2</v>
      </c>
    </row>
    <row r="491801" spans="3:3" x14ac:dyDescent="0.15">
      <c r="C491801" s="39">
        <f t="shared" si="196"/>
        <v>1.2</v>
      </c>
    </row>
    <row r="491802" spans="3:3" x14ac:dyDescent="0.15">
      <c r="C491802" s="39">
        <f t="shared" si="196"/>
        <v>1.2</v>
      </c>
    </row>
    <row r="491803" spans="3:3" x14ac:dyDescent="0.15">
      <c r="C491803" s="39">
        <f t="shared" si="196"/>
        <v>1.0810810810810809</v>
      </c>
    </row>
    <row r="491804" spans="3:3" x14ac:dyDescent="0.15">
      <c r="C491804" s="39">
        <f t="shared" si="196"/>
        <v>1.6</v>
      </c>
    </row>
    <row r="491805" spans="3:3" x14ac:dyDescent="0.15">
      <c r="C491805" s="41">
        <f>IFERROR(1/(IF(C491752="Replace",0,C491795)+IF(ISNUMBER(C491740),C491740,0)),0)</f>
        <v>2.8</v>
      </c>
    </row>
    <row r="491806" spans="3:3" x14ac:dyDescent="0.15">
      <c r="C491806" s="41">
        <f>IFERROR(1/(IF(C491753="Replace",0,C491796)+IF(ISNUMBER(C491741),C491741,0)),0)</f>
        <v>2.8</v>
      </c>
    </row>
    <row r="491807" spans="3:3" x14ac:dyDescent="0.15">
      <c r="C491807" s="41">
        <f>IFERROR(1/(IF(C491754="Replace",0,C491797)+IF(ISNUMBER(C491742),C491742,0)),0)</f>
        <v>3</v>
      </c>
    </row>
    <row r="491808" spans="3:3" x14ac:dyDescent="0.15">
      <c r="C491808" s="42">
        <f t="shared" ref="C491808:C491814" si="197">IF(C491657&gt;0,(1-C491755)*1/(1/C491657+C491676),0)+C491755*C491798</f>
        <v>0.6</v>
      </c>
    </row>
    <row r="491809" spans="3:3" x14ac:dyDescent="0.15">
      <c r="C491809" s="42">
        <f t="shared" si="197"/>
        <v>0.50847457627118642</v>
      </c>
    </row>
    <row r="491810" spans="3:3" x14ac:dyDescent="0.15">
      <c r="C491810" s="42">
        <f t="shared" si="197"/>
        <v>1.2</v>
      </c>
    </row>
    <row r="491811" spans="3:3" x14ac:dyDescent="0.15">
      <c r="C491811" s="42">
        <f t="shared" si="197"/>
        <v>1.2</v>
      </c>
    </row>
    <row r="491812" spans="3:3" x14ac:dyDescent="0.15">
      <c r="C491812" s="42">
        <f t="shared" si="197"/>
        <v>1.2</v>
      </c>
    </row>
    <row r="491813" spans="3:3" x14ac:dyDescent="0.15">
      <c r="C491813" s="42">
        <f t="shared" si="197"/>
        <v>1.0810810810810809</v>
      </c>
    </row>
    <row r="491814" spans="3:3" x14ac:dyDescent="0.15">
      <c r="C491814" s="42">
        <f t="shared" si="197"/>
        <v>1.6</v>
      </c>
    </row>
    <row r="491815" spans="3:3" x14ac:dyDescent="0.15">
      <c r="C491815" s="43">
        <f>(1-C491762)*C491664+C491762*C491805</f>
        <v>2.8</v>
      </c>
    </row>
    <row r="491816" spans="3:3" x14ac:dyDescent="0.15">
      <c r="C491816" s="43">
        <f>(1-C491763)*C491665+C491763*C491806</f>
        <v>2.8</v>
      </c>
    </row>
    <row r="491817" spans="3:3" x14ac:dyDescent="0.15">
      <c r="C491817" s="43">
        <f>(1-C491764)*C491666+C491764*C491807</f>
        <v>3</v>
      </c>
    </row>
    <row r="491818" spans="3:3" x14ac:dyDescent="0.15">
      <c r="C491818" s="39">
        <f>IFERROR((IF(C491733&gt;0,C491755*C491619,0)+IF(C491734&gt;0,C491756*C491620,0)+IF(C491735&gt;0,C491757*C491621,0)+IF(C491736&gt;0,C491758*C491622,0)+IF(C491737&gt;0,C491759*C491623,0)+IF(C491738&gt;0,C491760*C491624,0)+IF(C491739&gt;0,C491761*C491625,0)+IF(C491740&gt;0,C491762*C491626,0)+IF(C491741&gt;0,C491763*C491627,0)+IF(C491742&gt;0,C491764*C491628,0))/SUM(C491619:C491628),0)</f>
        <v>0</v>
      </c>
    </row>
    <row r="491819" spans="3:3" x14ac:dyDescent="0.15">
      <c r="C491819" s="30" t="str">
        <f>IF(OR(C491635="",C491634=C491635),C491634,IF(C491529="Variation",C491635,IF(C491818=0,C491634,IF(C491818=1,C491635,C491634&amp;"("&amp;TEXT(1-C491818,"##0%")&amp;")."&amp;C491635&amp;"("&amp;TEXT(C491818,"##0%")&amp;")"))))</f>
        <v>Medium</v>
      </c>
    </row>
    <row r="491820" spans="3:3" x14ac:dyDescent="0.15">
      <c r="C491820" s="39">
        <f>IFERROR(IF(C491635&lt;&gt;"",IF(C491529="Variation",C491655,(1-C491818)*C491654+C491818*C491655),C491654),0)</f>
        <v>0.1</v>
      </c>
    </row>
    <row r="491821" spans="3:3" x14ac:dyDescent="0.15">
      <c r="C491821" s="39">
        <f t="shared" ref="C491821:C491827" si="198">IF(ISERROR(C491808*C491619*C491683),0,C491808*C491619*C491683)</f>
        <v>0</v>
      </c>
    </row>
    <row r="491822" spans="3:3" x14ac:dyDescent="0.15">
      <c r="C491822" s="39">
        <f t="shared" si="198"/>
        <v>23.491525423728813</v>
      </c>
    </row>
    <row r="491823" spans="3:3" x14ac:dyDescent="0.15">
      <c r="C491823" s="39">
        <f t="shared" si="198"/>
        <v>48.503999999999998</v>
      </c>
    </row>
    <row r="491824" spans="3:3" x14ac:dyDescent="0.15">
      <c r="C491824" s="39">
        <f t="shared" si="198"/>
        <v>0</v>
      </c>
    </row>
    <row r="491825" spans="3:3" x14ac:dyDescent="0.15">
      <c r="C491825" s="39">
        <f t="shared" si="198"/>
        <v>0</v>
      </c>
    </row>
    <row r="491826" spans="3:3" x14ac:dyDescent="0.15">
      <c r="C491826" s="39">
        <f t="shared" si="198"/>
        <v>24.972972972972972</v>
      </c>
    </row>
    <row r="491827" spans="3:3" x14ac:dyDescent="0.15">
      <c r="C491827" s="39">
        <f t="shared" si="198"/>
        <v>0</v>
      </c>
    </row>
    <row r="491828" spans="3:3" x14ac:dyDescent="0.15">
      <c r="C491828" s="40">
        <f>IF(ISERROR(C491815*C491626*1),0,C491815*C491626*1)</f>
        <v>37.855999999999995</v>
      </c>
    </row>
    <row r="491829" spans="3:3" x14ac:dyDescent="0.15">
      <c r="C491829" s="40">
        <f>IF(ISERROR(C491816*C491627*1),0,C491816*C491627*1)</f>
        <v>0</v>
      </c>
    </row>
    <row r="491830" spans="3:3" x14ac:dyDescent="0.15">
      <c r="C491830" s="40">
        <f>IF(ISERROR(C491817*C491628*1),0,C491817*C491628*1)</f>
        <v>6</v>
      </c>
    </row>
    <row r="491831" spans="3:3" x14ac:dyDescent="0.15">
      <c r="C491831" s="39">
        <f>SUM(C491619:C491628)*C491820</f>
        <v>14.834000000000001</v>
      </c>
    </row>
    <row r="491832" spans="3:3" x14ac:dyDescent="0.15">
      <c r="C491832" s="39">
        <f>IFERROR(SUM(C491821:C491831)/C491548,0)</f>
        <v>1.3262204856155895</v>
      </c>
    </row>
    <row r="491833" spans="3:3" x14ac:dyDescent="0.15">
      <c r="C491833" s="39">
        <f>0.34*(C491779+C491656)*C491780</f>
        <v>0.51000000000000012</v>
      </c>
    </row>
    <row r="491834" spans="3:3" x14ac:dyDescent="0.15">
      <c r="C491834" s="44">
        <f>(C491776-C491769)*C491767</f>
        <v>3326.4</v>
      </c>
    </row>
    <row r="491835" spans="3:3" x14ac:dyDescent="0.15">
      <c r="C491835" s="39">
        <f>IF(C491832&lt;=1,C491777+(1-C491832)/0.5*(1-C491777),IF(C491832&gt;=4,C491778,C491777+(C491832-1)*(C491778-C491777)/(4-1)))</f>
        <v>0.88912598381281371</v>
      </c>
    </row>
    <row r="491836" spans="3:3" x14ac:dyDescent="0.15">
      <c r="C491836" s="44">
        <f>C491832*0.024*C491834*C491835</f>
        <v>94.13795245360761</v>
      </c>
    </row>
    <row r="491837" spans="3:3" x14ac:dyDescent="0.15">
      <c r="C491837" s="44">
        <f>C491833*0.024*C491834*C491835</f>
        <v>36.200885352072518</v>
      </c>
    </row>
    <row r="491838" spans="3:3" x14ac:dyDescent="0.15">
      <c r="C491838" s="44">
        <f>C491836+C491837</f>
        <v>130.33883780568013</v>
      </c>
    </row>
    <row r="491839" spans="3:3" x14ac:dyDescent="0.15">
      <c r="C491839" s="39">
        <f>IFERROR((IF(LEN(C491697)&gt;1,IF(ISERROR(C491743),0,C491743),IF(ISERROR(C491667),0,C491667))*C491626+IF(LEN(C491698)&gt;1,IF(ISERROR(C491744),0,C491744),IF(ISERROR(C491668),0,C491668))*C491627)/(C491626+C491627),0)</f>
        <v>0.75000000000000011</v>
      </c>
    </row>
    <row r="491840" spans="3:3" x14ac:dyDescent="0.15">
      <c r="C491840" s="45">
        <f>C491629*C491770*C491783*(1-C491785)*C491786*C491839</f>
        <v>0</v>
      </c>
    </row>
    <row r="491841" spans="3:3" x14ac:dyDescent="0.15">
      <c r="C491841" s="44">
        <f>C491630*C491771*C$491784*(1-C$491785)*C$491786*C$491839</f>
        <v>0</v>
      </c>
    </row>
    <row r="491842" spans="3:3" x14ac:dyDescent="0.15">
      <c r="C491842" s="44">
        <f>C491631*C491772*C$491784*(1-C$491785)*C$491786*C$491839</f>
        <v>908.11287000000016</v>
      </c>
    </row>
    <row r="491843" spans="3:3" x14ac:dyDescent="0.15">
      <c r="C491843" s="44">
        <f>C491632*C491773*C$491784*(1-C$491785)*C$491786*C$491839</f>
        <v>0</v>
      </c>
    </row>
    <row r="491844" spans="3:3" x14ac:dyDescent="0.15">
      <c r="C491844" s="44">
        <f>C491633*C491774*C$491784*(1-C$491785)*C$491786*C$491839</f>
        <v>187.95199499999998</v>
      </c>
    </row>
    <row r="491845" spans="3:3" x14ac:dyDescent="0.15">
      <c r="C491845" s="44">
        <f>IFERROR(SUM(C491840:C491844)/C491548,0)</f>
        <v>9.3385436227315317</v>
      </c>
    </row>
    <row r="491846" spans="3:3" x14ac:dyDescent="0.15">
      <c r="C491846" s="44">
        <f>C491781*0.024*C491767</f>
        <v>15.552000000000001</v>
      </c>
    </row>
    <row r="491847" spans="3:3" x14ac:dyDescent="0.15">
      <c r="C491847" s="44">
        <f>C491787/(C491832+C491833)</f>
        <v>24.506860887631277</v>
      </c>
    </row>
    <row r="491848" spans="3:3" x14ac:dyDescent="0.15">
      <c r="C491848" s="39">
        <f>0.8+C491847/30</f>
        <v>1.6168953629210425</v>
      </c>
    </row>
    <row r="491849" spans="3:3" x14ac:dyDescent="0.15">
      <c r="C491849" s="42">
        <f>IFERROR((C491845+C491846)/C491838,0)</f>
        <v>0.19096797272230098</v>
      </c>
    </row>
    <row r="491850" spans="3:3" x14ac:dyDescent="0.15">
      <c r="C491850" s="39">
        <f>(1-C491849^C491848)/(1-C491849^(C491848+1))</f>
        <v>0.94362386271828624</v>
      </c>
    </row>
    <row r="491851" spans="3:3" x14ac:dyDescent="0.15">
      <c r="C491851" s="46">
        <f>C491838-C491850*(C491845+C491846)</f>
        <v>106.8515268872402</v>
      </c>
    </row>
    <row r="491853" spans="3:3" x14ac:dyDescent="0.15">
      <c r="C491853" s="48">
        <v>106.8515268872402</v>
      </c>
    </row>
    <row r="507905" spans="3:3" x14ac:dyDescent="0.15">
      <c r="C507905" s="24" t="s">
        <v>370</v>
      </c>
    </row>
    <row r="507906" spans="3:3" x14ac:dyDescent="0.15">
      <c r="C507906" s="25">
        <v>0</v>
      </c>
    </row>
    <row r="507907" spans="3:3" x14ac:dyDescent="0.15">
      <c r="C507907" s="25">
        <v>0</v>
      </c>
    </row>
    <row r="507908" spans="3:3" x14ac:dyDescent="0.15">
      <c r="C507908" s="26">
        <v>40428</v>
      </c>
    </row>
    <row r="507909" spans="3:3" x14ac:dyDescent="0.15">
      <c r="C507909" s="26">
        <v>0</v>
      </c>
    </row>
    <row r="507910" spans="3:3" x14ac:dyDescent="0.15">
      <c r="C507910" s="25" t="s">
        <v>152</v>
      </c>
    </row>
    <row r="507911" spans="3:3" x14ac:dyDescent="0.15">
      <c r="C507911" s="25" t="s">
        <v>15</v>
      </c>
    </row>
    <row r="507912" spans="3:3" x14ac:dyDescent="0.15">
      <c r="C507912" s="25">
        <v>1</v>
      </c>
    </row>
    <row r="507913" spans="3:3" x14ac:dyDescent="0.15">
      <c r="C507913" s="25" t="s">
        <v>208</v>
      </c>
    </row>
    <row r="507914" spans="3:3" x14ac:dyDescent="0.15">
      <c r="C507914" s="25" t="s">
        <v>371</v>
      </c>
    </row>
    <row r="507915" spans="3:3" x14ac:dyDescent="0.15">
      <c r="C507915" s="25">
        <v>0</v>
      </c>
    </row>
    <row r="507916" spans="3:3" x14ac:dyDescent="0.15">
      <c r="C507916" s="25">
        <v>0</v>
      </c>
    </row>
    <row r="507917" spans="3:3" x14ac:dyDescent="0.15">
      <c r="C507917" s="25" t="s">
        <v>372</v>
      </c>
    </row>
    <row r="507918" spans="3:3" x14ac:dyDescent="0.15">
      <c r="C507918" s="25" t="s">
        <v>360</v>
      </c>
    </row>
    <row r="507919" spans="3:3" x14ac:dyDescent="0.15">
      <c r="C507919" s="25" t="s">
        <v>373</v>
      </c>
    </row>
    <row r="507920" spans="3:3" x14ac:dyDescent="0.15">
      <c r="C507920" s="25" t="s">
        <v>105</v>
      </c>
    </row>
    <row r="507921" spans="3:3" x14ac:dyDescent="0.15">
      <c r="C507921" s="25">
        <v>1958</v>
      </c>
    </row>
    <row r="507922" spans="3:3" x14ac:dyDescent="0.15">
      <c r="C507922" s="25">
        <v>1968</v>
      </c>
    </row>
    <row r="507923" spans="3:3" x14ac:dyDescent="0.15">
      <c r="C507923" s="25" t="s">
        <v>289</v>
      </c>
    </row>
    <row r="507924" spans="3:3" x14ac:dyDescent="0.15">
      <c r="C507924" s="24">
        <v>374.2</v>
      </c>
    </row>
    <row r="507925" spans="3:3" x14ac:dyDescent="0.15">
      <c r="C507925" s="24">
        <v>119.744</v>
      </c>
    </row>
    <row r="507926" spans="3:3" x14ac:dyDescent="0.15">
      <c r="C507926" s="24">
        <v>0</v>
      </c>
    </row>
    <row r="507927" spans="3:3" x14ac:dyDescent="0.15">
      <c r="C507927" s="24">
        <v>0</v>
      </c>
    </row>
    <row r="507928" spans="3:3" x14ac:dyDescent="0.15">
      <c r="C507928" s="24">
        <v>0</v>
      </c>
    </row>
    <row r="507929" spans="3:3" x14ac:dyDescent="0.15">
      <c r="C507929" s="24">
        <v>106.7</v>
      </c>
    </row>
    <row r="507930" spans="3:3" x14ac:dyDescent="0.15">
      <c r="C507930" s="27">
        <f>IF(C507927&gt;0,C507927,IF(C507926&gt;0,0.85*C507926,IF(C507929&gt;0,1.1*C507929,IF(C507928&gt;0,1.4*C507928,0.85/3*C507924))))</f>
        <v>117.37000000000002</v>
      </c>
    </row>
    <row r="507931" spans="3:3" x14ac:dyDescent="0.15">
      <c r="C507931" s="24">
        <v>0</v>
      </c>
    </row>
    <row r="507932" spans="3:3" x14ac:dyDescent="0.15">
      <c r="C507932" s="27">
        <f>IF(C507931&gt;0,C507931,C507930)</f>
        <v>117.37000000000002</v>
      </c>
    </row>
    <row r="507933" spans="3:3" x14ac:dyDescent="0.15">
      <c r="C507933" s="24">
        <v>1</v>
      </c>
    </row>
    <row r="507934" spans="3:3" x14ac:dyDescent="0.15">
      <c r="C507934" s="24">
        <v>2</v>
      </c>
    </row>
    <row r="507935" spans="3:3" x14ac:dyDescent="0.15">
      <c r="C507935" s="28" t="s">
        <v>374</v>
      </c>
    </row>
    <row r="507936" spans="3:3" x14ac:dyDescent="0.15">
      <c r="C507936" s="28" t="s">
        <v>375</v>
      </c>
    </row>
    <row r="507937" spans="3:3" x14ac:dyDescent="0.15">
      <c r="C507937" s="28" t="s">
        <v>2</v>
      </c>
    </row>
    <row r="507938" spans="3:3" x14ac:dyDescent="0.15">
      <c r="C507938" s="28" t="s">
        <v>376</v>
      </c>
    </row>
    <row r="507939" spans="3:3" x14ac:dyDescent="0.15">
      <c r="C507939" s="24">
        <v>0</v>
      </c>
    </row>
    <row r="507940" spans="3:3" x14ac:dyDescent="0.15">
      <c r="C507940" s="24">
        <v>0</v>
      </c>
    </row>
    <row r="507941" spans="3:3" x14ac:dyDescent="0.15">
      <c r="C507941" s="24">
        <v>0</v>
      </c>
    </row>
    <row r="507942" spans="3:3" x14ac:dyDescent="0.15">
      <c r="C507942" s="24">
        <v>0</v>
      </c>
    </row>
    <row r="507943" spans="3:3" x14ac:dyDescent="0.15">
      <c r="C507943" s="24">
        <v>0</v>
      </c>
    </row>
    <row r="507944" spans="3:3" x14ac:dyDescent="0.15">
      <c r="C507944" s="24">
        <v>0</v>
      </c>
    </row>
    <row r="507945" spans="3:3" x14ac:dyDescent="0.15">
      <c r="C507945" s="28">
        <v>0</v>
      </c>
    </row>
    <row r="507946" spans="3:3" x14ac:dyDescent="0.15">
      <c r="C507946" s="28">
        <v>0</v>
      </c>
    </row>
    <row r="507947" spans="3:3" x14ac:dyDescent="0.15">
      <c r="C507947" s="24">
        <v>0</v>
      </c>
    </row>
    <row r="507948" spans="3:3" x14ac:dyDescent="0.15">
      <c r="C507948" s="24">
        <v>0</v>
      </c>
    </row>
    <row r="507949" spans="3:3" x14ac:dyDescent="0.15">
      <c r="C507949" s="24">
        <v>46.2</v>
      </c>
    </row>
    <row r="507950" spans="3:3" x14ac:dyDescent="0.15">
      <c r="C507950" s="24">
        <v>40.42</v>
      </c>
    </row>
    <row r="507951" spans="3:3" x14ac:dyDescent="0.15">
      <c r="C507951" s="24">
        <v>0</v>
      </c>
    </row>
    <row r="507952" spans="3:3" x14ac:dyDescent="0.15">
      <c r="C507952" s="24">
        <v>0</v>
      </c>
    </row>
    <row r="507953" spans="3:3" x14ac:dyDescent="0.15">
      <c r="C507953" s="24">
        <v>46.2</v>
      </c>
    </row>
    <row r="507954" spans="3:3" x14ac:dyDescent="0.15">
      <c r="C507954" s="24">
        <v>0</v>
      </c>
    </row>
    <row r="507955" spans="3:3" x14ac:dyDescent="0.15">
      <c r="C507955" s="24">
        <v>13.52</v>
      </c>
    </row>
    <row r="507956" spans="3:3" x14ac:dyDescent="0.15">
      <c r="C507956" s="24">
        <v>0</v>
      </c>
    </row>
    <row r="507957" spans="3:3" x14ac:dyDescent="0.15">
      <c r="C507957" s="24">
        <v>2</v>
      </c>
    </row>
    <row r="507958" spans="3:3" x14ac:dyDescent="0.15">
      <c r="C507958" s="24">
        <v>0</v>
      </c>
    </row>
    <row r="507959" spans="3:3" x14ac:dyDescent="0.15">
      <c r="C507959" s="24">
        <v>0</v>
      </c>
    </row>
    <row r="507960" spans="3:3" x14ac:dyDescent="0.15">
      <c r="C507960" s="24">
        <v>8.1300000000000008</v>
      </c>
    </row>
    <row r="507961" spans="3:3" x14ac:dyDescent="0.15">
      <c r="C507961" s="24">
        <v>0</v>
      </c>
    </row>
    <row r="507962" spans="3:3" x14ac:dyDescent="0.15">
      <c r="C507962" s="24">
        <v>5.39</v>
      </c>
    </row>
    <row r="507963" spans="3:3" x14ac:dyDescent="0.15">
      <c r="C507963" s="28" t="s">
        <v>295</v>
      </c>
    </row>
    <row r="507964" spans="3:3" x14ac:dyDescent="0.15">
      <c r="C507964" s="29">
        <f>IF(OR(C$507936="C",C$507936="PI",C$507936="NI"),1.6,IF(C$507936="P",0.8,IF(C$507936="-",1.2,0)))</f>
        <v>1.2</v>
      </c>
    </row>
    <row r="507965" spans="3:3" x14ac:dyDescent="0.15">
      <c r="C507965" s="29">
        <f>IF(OR(C$507936="C",C$507936="PI",C$507936="NI"),15,IF(C$507936="P",7,IF(C$507936="-",5,0)))</f>
        <v>5</v>
      </c>
    </row>
    <row r="507966" spans="3:3" x14ac:dyDescent="0.15">
      <c r="C507966" s="29">
        <f>IF(OR(C$507936="C",C$507936="PI",C$507936="NI"),0,IF(C$507936="P",0.6,IF(C$507936="-",0,1.2)))</f>
        <v>0</v>
      </c>
    </row>
    <row r="507967" spans="3:3" x14ac:dyDescent="0.15">
      <c r="C507967" s="29">
        <f>IF(OR(C$507936="C",C$507936="PI",C$507936="NI"),0,IF(C$507936="P",3,IF(C$507936="-",0,5)))</f>
        <v>0</v>
      </c>
    </row>
    <row r="507968" spans="3:3" x14ac:dyDescent="0.15">
      <c r="C507968" s="29">
        <f>IF(LEFT(C$507936,1)="C",1,IF(LEFT(C$507936,1)="P",0.5,0))</f>
        <v>0</v>
      </c>
    </row>
    <row r="507969" spans="3:3" x14ac:dyDescent="0.15">
      <c r="C507969" s="29">
        <f>IF(LEFT(C$507937,1)="C",1,IF(LEFT(C$507937,1)="P",0.5,0))</f>
        <v>0</v>
      </c>
    </row>
    <row r="507970" spans="3:3" x14ac:dyDescent="0.15">
      <c r="C507970" s="29">
        <f>0.7*C507968+C507934+C507969</f>
        <v>2</v>
      </c>
    </row>
    <row r="507971" spans="3:3" x14ac:dyDescent="0.15">
      <c r="C507971" s="27">
        <f>IFERROR(C507932/C507970,0)</f>
        <v>58.685000000000009</v>
      </c>
    </row>
    <row r="507972" spans="3:3" x14ac:dyDescent="0.15">
      <c r="C507972" s="29">
        <f>IF(RIGHT(C$507936,1)="I",1,C507968)*0.7+C507934+IF(RIGHT(C$507937,1)="I",1,C507969)</f>
        <v>2</v>
      </c>
    </row>
    <row r="507973" spans="3:3" x14ac:dyDescent="0.15">
      <c r="C507973" s="27">
        <f>IF(ISNUMBER(#REF!),#REF!/2.5,1)</f>
        <v>1</v>
      </c>
    </row>
    <row r="507974" spans="3:3" x14ac:dyDescent="0.15">
      <c r="C507974" s="27">
        <f>IF(C507946="Simple",0.9,IF(C507946="Complex",1.3,1))</f>
        <v>1</v>
      </c>
    </row>
    <row r="507975" spans="3:3" x14ac:dyDescent="0.15">
      <c r="C507975" s="27">
        <f>IF(C507945="Simple",0.9,IF(C507945="Complex",1.2,1))</f>
        <v>1</v>
      </c>
    </row>
    <row r="507976" spans="3:3" x14ac:dyDescent="0.15">
      <c r="C507976" s="27">
        <f>C507973*C507975*(0.7*C507971+IF(C507938="B_N2",5,IF(C507938="B_N1",25,50)))</f>
        <v>46.079500000000003</v>
      </c>
    </row>
    <row r="507977" spans="3:3" x14ac:dyDescent="0.15">
      <c r="C507977" s="27">
        <f>ROUND(3/0.85,1)*C507973*C507932</f>
        <v>410.79500000000007</v>
      </c>
    </row>
    <row r="507978" spans="3:3" x14ac:dyDescent="0.15">
      <c r="C507978" s="27">
        <f>C$507974*(C$507964*C$507971+C$507965)</f>
        <v>75.422000000000011</v>
      </c>
    </row>
    <row r="507979" spans="3:3" x14ac:dyDescent="0.15">
      <c r="C507979" s="27">
        <f>(C$507966*C$507971+C$507967)</f>
        <v>0</v>
      </c>
    </row>
    <row r="507980" spans="3:3" x14ac:dyDescent="0.15">
      <c r="C507980" s="27">
        <f>C507972*C507976-C507981-C507985-C507986</f>
        <v>71.03240000000001</v>
      </c>
    </row>
    <row r="507981" spans="3:3" x14ac:dyDescent="0.15">
      <c r="C507981" s="27">
        <f>0.5*IF(RIGHT(C507937,1)="I",1,C507969)*C507976</f>
        <v>0</v>
      </c>
    </row>
    <row r="507982" spans="3:3" x14ac:dyDescent="0.15">
      <c r="C507982" s="30" t="str">
        <f>IF(C$507937="P","Unh","Soil")</f>
        <v>Soil</v>
      </c>
    </row>
    <row r="507983" spans="3:3" x14ac:dyDescent="0.15">
      <c r="C507983" s="27">
        <f>1.2*C507971+5</f>
        <v>75.422000000000011</v>
      </c>
    </row>
    <row r="507984" spans="3:3" x14ac:dyDescent="0.15">
      <c r="C507984" s="30" t="str">
        <f>IF(C$507937="-","Soil","Cellar")</f>
        <v>Cellar</v>
      </c>
    </row>
    <row r="507985" spans="3:3" x14ac:dyDescent="0.15">
      <c r="C507985" s="27">
        <f>(0.18*C$507932)-C507986</f>
        <v>18.452900000000003</v>
      </c>
    </row>
    <row r="507986" spans="3:3" x14ac:dyDescent="0.15">
      <c r="C507986" s="27">
        <f>0.01*C$507932+1.5</f>
        <v>2.6737000000000002</v>
      </c>
    </row>
    <row r="507987" spans="3:3" x14ac:dyDescent="0.15">
      <c r="C507987" s="27">
        <f>SUM(C507978:C507986)</f>
        <v>243.00300000000004</v>
      </c>
    </row>
    <row r="507988" spans="3:3" x14ac:dyDescent="0.15">
      <c r="C507988" s="27">
        <f>SUM(C507948:C507957)</f>
        <v>148.34</v>
      </c>
    </row>
    <row r="507989" spans="3:3" x14ac:dyDescent="0.15">
      <c r="C507989" s="30">
        <f>IFERROR(C507988/C507987,0)</f>
        <v>0.61044513853738425</v>
      </c>
    </row>
    <row r="507990" spans="3:3" x14ac:dyDescent="0.15">
      <c r="C507990" s="31">
        <v>0.8</v>
      </c>
    </row>
    <row r="507991" spans="3:3" x14ac:dyDescent="0.15">
      <c r="C507991" s="31">
        <v>1.25</v>
      </c>
    </row>
    <row r="507992" spans="3:3" x14ac:dyDescent="0.15">
      <c r="C507992" s="32">
        <f>IF(AND(C507989&gt;=C507990,C507989&lt;=C507991),1,0)</f>
        <v>0</v>
      </c>
    </row>
    <row r="507993" spans="3:3" x14ac:dyDescent="0.15">
      <c r="C507993" s="30">
        <f>IFERROR((C507953+C507954)/(C507983),0)</f>
        <v>0.61255336639176894</v>
      </c>
    </row>
    <row r="507994" spans="3:3" x14ac:dyDescent="0.15">
      <c r="C507994" s="31">
        <v>0.9</v>
      </c>
    </row>
    <row r="507995" spans="3:3" x14ac:dyDescent="0.15">
      <c r="C507995" s="31">
        <v>1.3</v>
      </c>
    </row>
    <row r="507996" spans="3:3" x14ac:dyDescent="0.15">
      <c r="C507996" s="32">
        <f>IF(AND(C507993&gt;=C507994,C507993&lt;=C507995),1,0)</f>
        <v>0</v>
      </c>
    </row>
    <row r="507997" spans="3:3" x14ac:dyDescent="0.15">
      <c r="C507997" s="33">
        <f>IF(C507968+C507969=0,1,0)</f>
        <v>1</v>
      </c>
    </row>
    <row r="507998" spans="3:3" x14ac:dyDescent="0.15">
      <c r="C507998" s="30">
        <f>IFERROR((C507955+C507956+C507957)/(C507985+C507986),0)</f>
        <v>0.73461891643709809</v>
      </c>
    </row>
    <row r="507999" spans="3:3" x14ac:dyDescent="0.15">
      <c r="C507999" s="31">
        <v>0.67</v>
      </c>
    </row>
    <row r="508000" spans="3:3" x14ac:dyDescent="0.15">
      <c r="C508000" s="31">
        <v>1.5</v>
      </c>
    </row>
    <row r="508001" spans="3:3" x14ac:dyDescent="0.15">
      <c r="C508001" s="34">
        <f>IF(AND(C507998&gt;=C507999,C507998&lt;=C508000),1,0)</f>
        <v>1</v>
      </c>
    </row>
    <row r="508002" spans="3:3" x14ac:dyDescent="0.15">
      <c r="C508002" s="34">
        <f>C507992*IF(C507997=1,C507996,1)*C508001</f>
        <v>0</v>
      </c>
    </row>
    <row r="508003" spans="3:3" x14ac:dyDescent="0.15">
      <c r="C508003" s="27">
        <f>IF(C$507963="Estimation",C507978,C507948)</f>
        <v>0</v>
      </c>
    </row>
    <row r="508004" spans="3:3" x14ac:dyDescent="0.15">
      <c r="C508004" s="27">
        <f>IF(C$507963="Estimation",C507979,C507949)</f>
        <v>46.2</v>
      </c>
    </row>
    <row r="508005" spans="3:3" x14ac:dyDescent="0.15">
      <c r="C508005" s="27">
        <f>IF(C$507963="Estimation",C507980,C507950)</f>
        <v>40.42</v>
      </c>
    </row>
    <row r="508006" spans="3:3" x14ac:dyDescent="0.15">
      <c r="C508006" s="27">
        <f>IF(C$507963="Estimation",IF(C507982="Soil",0,C507981),C507951)</f>
        <v>0</v>
      </c>
    </row>
    <row r="508007" spans="3:3" x14ac:dyDescent="0.15">
      <c r="C508007" s="27">
        <f>IF(C$507963="Estimation",C507981-C508006,C507952)</f>
        <v>0</v>
      </c>
    </row>
    <row r="508008" spans="3:3" x14ac:dyDescent="0.15">
      <c r="C508008" s="27">
        <f>IF(C$507963="Estimation",IF(C507984="Soil",0,C507983),C507953)</f>
        <v>46.2</v>
      </c>
    </row>
    <row r="508009" spans="3:3" x14ac:dyDescent="0.15">
      <c r="C508009" s="27">
        <f>IF(C$507963="Estimation",C507983-C508008,C507954)</f>
        <v>0</v>
      </c>
    </row>
    <row r="508010" spans="3:3" x14ac:dyDescent="0.15">
      <c r="C508010" s="27">
        <f>IF(C$507963="Estimation",C507985,C507955)</f>
        <v>13.52</v>
      </c>
    </row>
    <row r="508011" spans="3:3" x14ac:dyDescent="0.15">
      <c r="C508011" s="27">
        <f>IF(C$507963="Estimation",0,C507956)</f>
        <v>0</v>
      </c>
    </row>
    <row r="508012" spans="3:3" x14ac:dyDescent="0.15">
      <c r="C508012" s="27">
        <f>IF(C$507963="Estimation",C507986,C507957)</f>
        <v>2</v>
      </c>
    </row>
    <row r="508013" spans="3:3" x14ac:dyDescent="0.15">
      <c r="C508013" s="35">
        <f>IF(C$507963="Estimation",0,C507958)</f>
        <v>0</v>
      </c>
    </row>
    <row r="508014" spans="3:3" x14ac:dyDescent="0.15">
      <c r="C508014" s="35">
        <f>IF(C$507963="Estimation",0.5*SUM(C$508010:C$508011),C507959)</f>
        <v>0</v>
      </c>
    </row>
    <row r="508015" spans="3:3" x14ac:dyDescent="0.15">
      <c r="C508015" s="35">
        <f>IF(C$507963="Estimation",0,C507960)</f>
        <v>8.1300000000000008</v>
      </c>
    </row>
    <row r="508016" spans="3:3" x14ac:dyDescent="0.15">
      <c r="C508016" s="35">
        <f>IF(C$507963="Estimation",0.5*SUM(C$508010:C$508011),C507961)</f>
        <v>0</v>
      </c>
    </row>
    <row r="508017" spans="3:3" x14ac:dyDescent="0.15">
      <c r="C508017" s="35">
        <f>IF(C$507963="Estimation",0,C507962)</f>
        <v>5.39</v>
      </c>
    </row>
    <row r="508018" spans="3:3" x14ac:dyDescent="0.15">
      <c r="C508018" s="25" t="s">
        <v>288</v>
      </c>
    </row>
    <row r="508019" spans="3:3" x14ac:dyDescent="0.15">
      <c r="C508019" s="25">
        <v>0</v>
      </c>
    </row>
    <row r="508020" spans="3:3" x14ac:dyDescent="0.15">
      <c r="C508020" s="25" t="s">
        <v>288</v>
      </c>
    </row>
    <row r="508021" spans="3:3" x14ac:dyDescent="0.15">
      <c r="C508021" s="25" t="s">
        <v>377</v>
      </c>
    </row>
    <row r="508022" spans="3:3" x14ac:dyDescent="0.15">
      <c r="C508022" s="25" t="s">
        <v>300</v>
      </c>
    </row>
    <row r="508023" spans="3:3" x14ac:dyDescent="0.15">
      <c r="C508023" s="25" t="s">
        <v>302</v>
      </c>
    </row>
    <row r="508024" spans="3:3" x14ac:dyDescent="0.15">
      <c r="C508024" s="25" t="s">
        <v>302</v>
      </c>
    </row>
    <row r="508025" spans="3:3" x14ac:dyDescent="0.15">
      <c r="C508025" s="25" t="s">
        <v>302</v>
      </c>
    </row>
    <row r="508026" spans="3:3" x14ac:dyDescent="0.15">
      <c r="C508026" s="25" t="s">
        <v>301</v>
      </c>
    </row>
    <row r="508027" spans="3:3" x14ac:dyDescent="0.15">
      <c r="C508027" s="25" t="s">
        <v>301</v>
      </c>
    </row>
    <row r="508028" spans="3:3" x14ac:dyDescent="0.15">
      <c r="C508028" s="25" t="s">
        <v>292</v>
      </c>
    </row>
    <row r="508029" spans="3:3" x14ac:dyDescent="0.15">
      <c r="C508029" s="25" t="s">
        <v>292</v>
      </c>
    </row>
    <row r="508030" spans="3:3" x14ac:dyDescent="0.15">
      <c r="C508030" s="25" t="s">
        <v>291</v>
      </c>
    </row>
    <row r="508031" spans="3:3" x14ac:dyDescent="0.15">
      <c r="C508031" s="25" t="s">
        <v>298</v>
      </c>
    </row>
    <row r="508032" spans="3:3" x14ac:dyDescent="0.15">
      <c r="C508032" s="25" t="s">
        <v>299</v>
      </c>
    </row>
    <row r="508033" spans="3:3" x14ac:dyDescent="0.15">
      <c r="C508033" s="25" t="s">
        <v>298</v>
      </c>
    </row>
    <row r="508034" spans="3:3" x14ac:dyDescent="0.15">
      <c r="C508034" s="25" t="s">
        <v>297</v>
      </c>
    </row>
    <row r="508035" spans="3:3" x14ac:dyDescent="0.15">
      <c r="C508035" s="25" t="s">
        <v>296</v>
      </c>
    </row>
    <row r="508036" spans="3:3" x14ac:dyDescent="0.15">
      <c r="C508036" s="25" t="s">
        <v>297</v>
      </c>
    </row>
    <row r="508037" spans="3:3" x14ac:dyDescent="0.15">
      <c r="C508037" s="25" t="s">
        <v>296</v>
      </c>
    </row>
    <row r="508038" spans="3:3" x14ac:dyDescent="0.15">
      <c r="C508038" s="24">
        <v>0.1</v>
      </c>
    </row>
    <row r="508039" spans="3:3" x14ac:dyDescent="0.15">
      <c r="C508039" s="24">
        <v>0</v>
      </c>
    </row>
    <row r="508040" spans="3:3" x14ac:dyDescent="0.15">
      <c r="C508040" s="24">
        <v>0.2</v>
      </c>
    </row>
    <row r="508041" spans="3:3" x14ac:dyDescent="0.15">
      <c r="C508041" s="24">
        <v>0.6</v>
      </c>
    </row>
    <row r="508042" spans="3:3" x14ac:dyDescent="0.15">
      <c r="C508042" s="24">
        <v>0.6</v>
      </c>
    </row>
    <row r="508043" spans="3:3" x14ac:dyDescent="0.15">
      <c r="C508043" s="24">
        <v>1.2</v>
      </c>
    </row>
    <row r="508044" spans="3:3" x14ac:dyDescent="0.15">
      <c r="C508044" s="24">
        <v>1.2</v>
      </c>
    </row>
    <row r="508045" spans="3:3" x14ac:dyDescent="0.15">
      <c r="C508045" s="24">
        <v>1.2</v>
      </c>
    </row>
    <row r="508046" spans="3:3" x14ac:dyDescent="0.15">
      <c r="C508046" s="24">
        <v>1.6</v>
      </c>
    </row>
    <row r="508047" spans="3:3" x14ac:dyDescent="0.15">
      <c r="C508047" s="24">
        <v>1.6</v>
      </c>
    </row>
    <row r="508048" spans="3:3" x14ac:dyDescent="0.15">
      <c r="C508048" s="24">
        <v>2.8</v>
      </c>
    </row>
    <row r="508049" spans="3:3" x14ac:dyDescent="0.15">
      <c r="C508049" s="24">
        <v>2.8</v>
      </c>
    </row>
    <row r="508050" spans="3:3" x14ac:dyDescent="0.15">
      <c r="C508050" s="24">
        <v>3</v>
      </c>
    </row>
    <row r="508051" spans="3:3" x14ac:dyDescent="0.15">
      <c r="C508051" s="24">
        <v>0.75</v>
      </c>
    </row>
    <row r="508052" spans="3:3" x14ac:dyDescent="0.15">
      <c r="C508052" s="24">
        <v>0.75</v>
      </c>
    </row>
    <row r="508053" spans="3:3" x14ac:dyDescent="0.15">
      <c r="C508053" s="24">
        <v>0.05</v>
      </c>
    </row>
    <row r="508054" spans="3:3" x14ac:dyDescent="0.15">
      <c r="C508054" s="24">
        <v>0.05</v>
      </c>
    </row>
    <row r="508055" spans="3:3" x14ac:dyDescent="0.15">
      <c r="C508055" s="24">
        <v>0</v>
      </c>
    </row>
    <row r="508056" spans="3:3" x14ac:dyDescent="0.15">
      <c r="C508056" s="24">
        <v>0</v>
      </c>
    </row>
    <row r="508057" spans="3:3" x14ac:dyDescent="0.15">
      <c r="C508057" s="24">
        <v>0</v>
      </c>
    </row>
    <row r="508058" spans="3:3" x14ac:dyDescent="0.15">
      <c r="C508058" s="24">
        <v>0.01</v>
      </c>
    </row>
    <row r="508059" spans="3:3" x14ac:dyDescent="0.15">
      <c r="C508059" s="24">
        <v>0.01</v>
      </c>
    </row>
    <row r="508060" spans="3:3" x14ac:dyDescent="0.15">
      <c r="C508060" s="24">
        <v>0</v>
      </c>
    </row>
    <row r="508061" spans="3:3" x14ac:dyDescent="0.15">
      <c r="C508061" s="24">
        <v>0.3</v>
      </c>
    </row>
    <row r="508062" spans="3:3" x14ac:dyDescent="0.15">
      <c r="C508062" s="24">
        <v>0</v>
      </c>
    </row>
    <row r="508063" spans="3:3" x14ac:dyDescent="0.15">
      <c r="C508063" s="24">
        <v>0</v>
      </c>
    </row>
    <row r="508064" spans="3:3" x14ac:dyDescent="0.15">
      <c r="C508064" s="24">
        <v>0</v>
      </c>
    </row>
    <row r="508065" spans="3:3" x14ac:dyDescent="0.15">
      <c r="C508065" s="24">
        <v>0.3</v>
      </c>
    </row>
    <row r="508066" spans="3:3" x14ac:dyDescent="0.15">
      <c r="C508066" s="24">
        <v>0</v>
      </c>
    </row>
    <row r="508067" spans="3:3" x14ac:dyDescent="0.15">
      <c r="C508067" s="24">
        <v>0</v>
      </c>
    </row>
    <row r="508068" spans="3:3" x14ac:dyDescent="0.15">
      <c r="C508068" s="24">
        <v>1</v>
      </c>
    </row>
    <row r="508069" spans="3:3" x14ac:dyDescent="0.15">
      <c r="C508069" s="24">
        <v>1</v>
      </c>
    </row>
    <row r="508070" spans="3:3" x14ac:dyDescent="0.15">
      <c r="C508070" s="24">
        <v>0</v>
      </c>
    </row>
    <row r="508071" spans="3:3" x14ac:dyDescent="0.15">
      <c r="C508071" s="24">
        <v>0</v>
      </c>
    </row>
    <row r="508072" spans="3:3" x14ac:dyDescent="0.15">
      <c r="C508072" s="24">
        <v>0.5</v>
      </c>
    </row>
    <row r="508073" spans="3:3" x14ac:dyDescent="0.15">
      <c r="C508073" s="24">
        <v>0</v>
      </c>
    </row>
    <row r="508074" spans="3:3" x14ac:dyDescent="0.15">
      <c r="C508074" s="25">
        <v>0</v>
      </c>
    </row>
    <row r="508075" spans="3:3" x14ac:dyDescent="0.15">
      <c r="C508075" s="25">
        <v>0</v>
      </c>
    </row>
    <row r="508076" spans="3:3" x14ac:dyDescent="0.15">
      <c r="C508076" s="25">
        <v>0</v>
      </c>
    </row>
    <row r="508077" spans="3:3" x14ac:dyDescent="0.15">
      <c r="C508077" s="25">
        <v>0</v>
      </c>
    </row>
    <row r="508078" spans="3:3" x14ac:dyDescent="0.15">
      <c r="C508078" s="25">
        <v>0</v>
      </c>
    </row>
    <row r="508079" spans="3:3" x14ac:dyDescent="0.15">
      <c r="C508079" s="25">
        <v>0</v>
      </c>
    </row>
    <row r="508080" spans="3:3" x14ac:dyDescent="0.15">
      <c r="C508080" s="25">
        <v>0</v>
      </c>
    </row>
    <row r="508081" spans="3:3" x14ac:dyDescent="0.15">
      <c r="C508081" s="25">
        <v>0</v>
      </c>
    </row>
    <row r="508082" spans="3:3" x14ac:dyDescent="0.15">
      <c r="C508082" s="25">
        <v>0</v>
      </c>
    </row>
    <row r="508083" spans="3:3" x14ac:dyDescent="0.15">
      <c r="C508083" s="25">
        <v>0</v>
      </c>
    </row>
    <row r="508084" spans="3:3" x14ac:dyDescent="0.15">
      <c r="C508084" s="24">
        <v>0</v>
      </c>
    </row>
    <row r="508085" spans="3:3" x14ac:dyDescent="0.15">
      <c r="C508085" s="24">
        <v>0</v>
      </c>
    </row>
    <row r="508086" spans="3:3" x14ac:dyDescent="0.15">
      <c r="C508086" s="24">
        <v>0</v>
      </c>
    </row>
    <row r="508087" spans="3:3" x14ac:dyDescent="0.15">
      <c r="C508087" s="24">
        <v>0</v>
      </c>
    </row>
    <row r="508088" spans="3:3" x14ac:dyDescent="0.15">
      <c r="C508088" s="24">
        <v>0</v>
      </c>
    </row>
    <row r="508089" spans="3:3" x14ac:dyDescent="0.15">
      <c r="C508089" s="24">
        <v>0</v>
      </c>
    </row>
    <row r="508090" spans="3:3" x14ac:dyDescent="0.15">
      <c r="C508090" s="24">
        <v>0</v>
      </c>
    </row>
    <row r="508091" spans="3:3" x14ac:dyDescent="0.15">
      <c r="C508091" s="24">
        <v>0</v>
      </c>
    </row>
    <row r="508092" spans="3:3" x14ac:dyDescent="0.15">
      <c r="C508092" s="24">
        <v>0</v>
      </c>
    </row>
    <row r="508093" spans="3:3" x14ac:dyDescent="0.15">
      <c r="C508093" s="24">
        <v>0</v>
      </c>
    </row>
    <row r="508094" spans="3:3" x14ac:dyDescent="0.15">
      <c r="C508094" s="24">
        <v>0</v>
      </c>
    </row>
    <row r="508095" spans="3:3" x14ac:dyDescent="0.15">
      <c r="C508095" s="24">
        <v>0</v>
      </c>
    </row>
    <row r="508096" spans="3:3" x14ac:dyDescent="0.15">
      <c r="C508096" s="24">
        <v>0</v>
      </c>
    </row>
    <row r="508097" spans="3:3" x14ac:dyDescent="0.15">
      <c r="C508097" s="24">
        <v>0</v>
      </c>
    </row>
    <row r="508098" spans="3:3" x14ac:dyDescent="0.15">
      <c r="C508098" s="24">
        <v>0</v>
      </c>
    </row>
    <row r="508099" spans="3:3" x14ac:dyDescent="0.15">
      <c r="C508099" s="24">
        <v>0</v>
      </c>
    </row>
    <row r="508100" spans="3:3" x14ac:dyDescent="0.15">
      <c r="C508100" s="24">
        <v>0</v>
      </c>
    </row>
    <row r="508101" spans="3:3" x14ac:dyDescent="0.15">
      <c r="C508101" s="24">
        <v>0</v>
      </c>
    </row>
    <row r="508102" spans="3:3" x14ac:dyDescent="0.15">
      <c r="C508102" s="24">
        <v>0</v>
      </c>
    </row>
    <row r="508103" spans="3:3" x14ac:dyDescent="0.15">
      <c r="C508103" s="24">
        <v>0</v>
      </c>
    </row>
    <row r="508104" spans="3:3" x14ac:dyDescent="0.15">
      <c r="C508104" s="24">
        <v>0</v>
      </c>
    </row>
    <row r="508105" spans="3:3" x14ac:dyDescent="0.15">
      <c r="C508105" s="24">
        <v>0</v>
      </c>
    </row>
    <row r="508106" spans="3:3" x14ac:dyDescent="0.15">
      <c r="C508106" s="24">
        <v>0</v>
      </c>
    </row>
    <row r="508107" spans="3:3" x14ac:dyDescent="0.15">
      <c r="C508107" s="24">
        <v>0</v>
      </c>
    </row>
    <row r="508108" spans="3:3" x14ac:dyDescent="0.15">
      <c r="C508108" s="24">
        <v>0</v>
      </c>
    </row>
    <row r="508109" spans="3:3" x14ac:dyDescent="0.15">
      <c r="C508109" s="24">
        <v>0</v>
      </c>
    </row>
    <row r="508110" spans="3:3" x14ac:dyDescent="0.15">
      <c r="C508110" s="36">
        <f t="shared" ref="C508110:C508116" si="199">IF(C508103&lt;&gt;0,C508103,C508096)</f>
        <v>0</v>
      </c>
    </row>
    <row r="508111" spans="3:3" x14ac:dyDescent="0.15">
      <c r="C508111" s="36">
        <f t="shared" si="199"/>
        <v>0</v>
      </c>
    </row>
    <row r="508112" spans="3:3" x14ac:dyDescent="0.15">
      <c r="C508112" s="36">
        <f t="shared" si="199"/>
        <v>0</v>
      </c>
    </row>
    <row r="508113" spans="3:3" x14ac:dyDescent="0.15">
      <c r="C508113" s="36">
        <f t="shared" si="199"/>
        <v>0</v>
      </c>
    </row>
    <row r="508114" spans="3:3" x14ac:dyDescent="0.15">
      <c r="C508114" s="36">
        <f t="shared" si="199"/>
        <v>0</v>
      </c>
    </row>
    <row r="508115" spans="3:3" x14ac:dyDescent="0.15">
      <c r="C508115" s="36">
        <f t="shared" si="199"/>
        <v>0</v>
      </c>
    </row>
    <row r="508116" spans="3:3" x14ac:dyDescent="0.15">
      <c r="C508116" s="36">
        <f t="shared" si="199"/>
        <v>0</v>
      </c>
    </row>
    <row r="508117" spans="3:3" x14ac:dyDescent="0.15">
      <c r="C508117" s="36">
        <f t="shared" ref="C508117:C508123" si="200">IFERROR(IF(C508096&lt;&gt;0,C508110/C508096,1)*C508084,0)</f>
        <v>0</v>
      </c>
    </row>
    <row r="508118" spans="3:3" x14ac:dyDescent="0.15">
      <c r="C508118" s="36">
        <f t="shared" si="200"/>
        <v>0</v>
      </c>
    </row>
    <row r="508119" spans="3:3" x14ac:dyDescent="0.15">
      <c r="C508119" s="36">
        <f t="shared" si="200"/>
        <v>0</v>
      </c>
    </row>
    <row r="508120" spans="3:3" x14ac:dyDescent="0.15">
      <c r="C508120" s="36">
        <f t="shared" si="200"/>
        <v>0</v>
      </c>
    </row>
    <row r="508121" spans="3:3" x14ac:dyDescent="0.15">
      <c r="C508121" s="36">
        <f t="shared" si="200"/>
        <v>0</v>
      </c>
    </row>
    <row r="508122" spans="3:3" x14ac:dyDescent="0.15">
      <c r="C508122" s="36">
        <f t="shared" si="200"/>
        <v>0</v>
      </c>
    </row>
    <row r="508123" spans="3:3" x14ac:dyDescent="0.15">
      <c r="C508123" s="36">
        <f t="shared" si="200"/>
        <v>0</v>
      </c>
    </row>
    <row r="508124" spans="3:3" x14ac:dyDescent="0.15">
      <c r="C508124" s="37">
        <f>C508091</f>
        <v>0</v>
      </c>
    </row>
    <row r="508125" spans="3:3" x14ac:dyDescent="0.15">
      <c r="C508125" s="37">
        <f>C508092</f>
        <v>0</v>
      </c>
    </row>
    <row r="508126" spans="3:3" x14ac:dyDescent="0.15">
      <c r="C508126" s="37">
        <f>C508093</f>
        <v>0</v>
      </c>
    </row>
    <row r="508127" spans="3:3" x14ac:dyDescent="0.15">
      <c r="C508127" s="37">
        <f>C508094</f>
        <v>0</v>
      </c>
    </row>
    <row r="508128" spans="3:3" x14ac:dyDescent="0.15">
      <c r="C508128" s="37">
        <f>C508095</f>
        <v>0</v>
      </c>
    </row>
    <row r="508129" spans="3:3" x14ac:dyDescent="0.15">
      <c r="C508129" s="28">
        <v>0</v>
      </c>
    </row>
    <row r="508130" spans="3:3" x14ac:dyDescent="0.15">
      <c r="C508130" s="28">
        <v>0</v>
      </c>
    </row>
    <row r="508131" spans="3:3" x14ac:dyDescent="0.15">
      <c r="C508131" s="28">
        <v>0</v>
      </c>
    </row>
    <row r="508132" spans="3:3" x14ac:dyDescent="0.15">
      <c r="C508132" s="28">
        <v>0</v>
      </c>
    </row>
    <row r="508133" spans="3:3" x14ac:dyDescent="0.15">
      <c r="C508133" s="28">
        <v>0</v>
      </c>
    </row>
    <row r="508134" spans="3:3" x14ac:dyDescent="0.15">
      <c r="C508134" s="28">
        <v>0</v>
      </c>
    </row>
    <row r="508135" spans="3:3" x14ac:dyDescent="0.15">
      <c r="C508135" s="28">
        <v>0</v>
      </c>
    </row>
    <row r="508136" spans="3:3" x14ac:dyDescent="0.15">
      <c r="C508136" s="28">
        <v>0</v>
      </c>
    </row>
    <row r="508137" spans="3:3" x14ac:dyDescent="0.15">
      <c r="C508137" s="28">
        <v>0</v>
      </c>
    </row>
    <row r="508138" spans="3:3" x14ac:dyDescent="0.15">
      <c r="C508138" s="28">
        <v>0</v>
      </c>
    </row>
    <row r="508139" spans="3:3" x14ac:dyDescent="0.15">
      <c r="C508139" s="38">
        <v>1</v>
      </c>
    </row>
    <row r="508140" spans="3:3" x14ac:dyDescent="0.15">
      <c r="C508140" s="38">
        <v>1</v>
      </c>
    </row>
    <row r="508141" spans="3:3" x14ac:dyDescent="0.15">
      <c r="C508141" s="38">
        <v>1</v>
      </c>
    </row>
    <row r="508142" spans="3:3" x14ac:dyDescent="0.15">
      <c r="C508142" s="38">
        <v>1</v>
      </c>
    </row>
    <row r="508143" spans="3:3" x14ac:dyDescent="0.15">
      <c r="C508143" s="38">
        <v>1</v>
      </c>
    </row>
    <row r="508144" spans="3:3" x14ac:dyDescent="0.15">
      <c r="C508144" s="38">
        <v>1</v>
      </c>
    </row>
    <row r="508145" spans="3:3" x14ac:dyDescent="0.15">
      <c r="C508145" s="38">
        <v>1</v>
      </c>
    </row>
    <row r="508146" spans="3:3" x14ac:dyDescent="0.15">
      <c r="C508146" s="38">
        <v>1</v>
      </c>
    </row>
    <row r="508147" spans="3:3" x14ac:dyDescent="0.15">
      <c r="C508147" s="38">
        <v>1</v>
      </c>
    </row>
    <row r="508148" spans="3:3" x14ac:dyDescent="0.15">
      <c r="C508148" s="38">
        <v>1</v>
      </c>
    </row>
    <row r="508149" spans="3:3" x14ac:dyDescent="0.15">
      <c r="C508149" s="25" t="s">
        <v>104</v>
      </c>
    </row>
    <row r="508150" spans="3:3" x14ac:dyDescent="0.15">
      <c r="C508150" s="25" t="s">
        <v>294</v>
      </c>
    </row>
    <row r="508151" spans="3:3" x14ac:dyDescent="0.15">
      <c r="C508151" s="24">
        <v>216</v>
      </c>
    </row>
    <row r="508152" spans="3:3" x14ac:dyDescent="0.15">
      <c r="C508152" s="24">
        <v>12</v>
      </c>
    </row>
    <row r="508153" spans="3:3" x14ac:dyDescent="0.15">
      <c r="C508153" s="24">
        <v>4.5999999999999996</v>
      </c>
    </row>
    <row r="508154" spans="3:3" x14ac:dyDescent="0.15">
      <c r="C508154" s="24">
        <v>368</v>
      </c>
    </row>
    <row r="508155" spans="3:3" x14ac:dyDescent="0.15">
      <c r="C508155" s="24">
        <v>260</v>
      </c>
    </row>
    <row r="508156" spans="3:3" x14ac:dyDescent="0.15">
      <c r="C508156" s="24">
        <v>394</v>
      </c>
    </row>
    <row r="508157" spans="3:3" x14ac:dyDescent="0.15">
      <c r="C508157" s="24">
        <v>222</v>
      </c>
    </row>
    <row r="508158" spans="3:3" x14ac:dyDescent="0.15">
      <c r="C508158" s="24">
        <v>123</v>
      </c>
    </row>
    <row r="508159" spans="3:3" x14ac:dyDescent="0.15">
      <c r="C508159" s="25" t="s">
        <v>153</v>
      </c>
    </row>
    <row r="508160" spans="3:3" x14ac:dyDescent="0.15">
      <c r="C508160" s="24">
        <v>20</v>
      </c>
    </row>
    <row r="508161" spans="3:3" x14ac:dyDescent="0.15">
      <c r="C508161" s="24">
        <v>0.9</v>
      </c>
    </row>
    <row r="508162" spans="3:3" x14ac:dyDescent="0.15">
      <c r="C508162" s="24">
        <v>0.8</v>
      </c>
    </row>
    <row r="508163" spans="3:3" x14ac:dyDescent="0.15">
      <c r="C508163" s="24">
        <v>0.4</v>
      </c>
    </row>
    <row r="508164" spans="3:3" x14ac:dyDescent="0.15">
      <c r="C508164" s="24">
        <v>2.5</v>
      </c>
    </row>
    <row r="508165" spans="3:3" x14ac:dyDescent="0.15">
      <c r="C508165" s="24">
        <v>3</v>
      </c>
    </row>
    <row r="508166" spans="3:3" x14ac:dyDescent="0.15">
      <c r="C508166" s="24">
        <v>10</v>
      </c>
    </row>
    <row r="508167" spans="3:3" x14ac:dyDescent="0.15">
      <c r="C508167" s="31">
        <v>0.8</v>
      </c>
    </row>
    <row r="508168" spans="3:3" x14ac:dyDescent="0.15">
      <c r="C508168" s="31">
        <v>0.6</v>
      </c>
    </row>
    <row r="508169" spans="3:3" x14ac:dyDescent="0.15">
      <c r="C508169" s="31">
        <v>0.3</v>
      </c>
    </row>
    <row r="508170" spans="3:3" x14ac:dyDescent="0.15">
      <c r="C508170" s="31">
        <v>0.9</v>
      </c>
    </row>
    <row r="508171" spans="3:3" x14ac:dyDescent="0.15">
      <c r="C508171" s="24">
        <v>45</v>
      </c>
    </row>
    <row r="508172" spans="3:3" x14ac:dyDescent="0.15">
      <c r="C508172" s="39">
        <f t="shared" ref="C508172:C508178" si="201">IFERROR(IF(ISNUMBER(C508060),C508060,0)+IF(ISNUMBER(C508041),1/C508041-IF(AND(C508129="ReplaceInsulation",NOT(ISERROR(C508117))),C508053/0.04,0),0),0)</f>
        <v>1.6666666666666667</v>
      </c>
    </row>
    <row r="508173" spans="3:3" x14ac:dyDescent="0.15">
      <c r="C508173" s="39">
        <f t="shared" si="201"/>
        <v>1.9666666666666668</v>
      </c>
    </row>
    <row r="508174" spans="3:3" x14ac:dyDescent="0.15">
      <c r="C508174" s="39">
        <f t="shared" si="201"/>
        <v>0.83333333333333337</v>
      </c>
    </row>
    <row r="508175" spans="3:3" x14ac:dyDescent="0.15">
      <c r="C508175" s="39">
        <f t="shared" si="201"/>
        <v>0.83333333333333337</v>
      </c>
    </row>
    <row r="508176" spans="3:3" x14ac:dyDescent="0.15">
      <c r="C508176" s="39">
        <f t="shared" si="201"/>
        <v>0.83333333333333337</v>
      </c>
    </row>
    <row r="508177" spans="3:3" x14ac:dyDescent="0.15">
      <c r="C508177" s="39">
        <f t="shared" si="201"/>
        <v>0.92500000000000004</v>
      </c>
    </row>
    <row r="508178" spans="3:3" x14ac:dyDescent="0.15">
      <c r="C508178" s="39">
        <f t="shared" si="201"/>
        <v>0.625</v>
      </c>
    </row>
    <row r="508179" spans="3:3" x14ac:dyDescent="0.15">
      <c r="C508179" s="40">
        <f>IFERROR(IF(ISNUMBER(C508048),1/C508048,0),0)</f>
        <v>0.35714285714285715</v>
      </c>
    </row>
    <row r="508180" spans="3:3" x14ac:dyDescent="0.15">
      <c r="C508180" s="40">
        <f>IFERROR(IF(ISNUMBER(C508049),1/C508049,0),0)</f>
        <v>0.35714285714285715</v>
      </c>
    </row>
    <row r="508181" spans="3:3" x14ac:dyDescent="0.15">
      <c r="C508181" s="40">
        <f>IFERROR(IF(ISNUMBER(C508050),1/C508050,0),0)</f>
        <v>0.33333333333333331</v>
      </c>
    </row>
    <row r="508182" spans="3:3" x14ac:dyDescent="0.15">
      <c r="C508182" s="39">
        <f t="shared" ref="C508182:C508188" si="202">IFERROR(1/(IF(C508129="Replace",IF(ISNUMBER(C508060),C508060,0),C508172)+IF(ISNUMBER(C508117),C508117,0)),0)</f>
        <v>0.6</v>
      </c>
    </row>
    <row r="508183" spans="3:3" x14ac:dyDescent="0.15">
      <c r="C508183" s="39">
        <f t="shared" si="202"/>
        <v>0.50847457627118642</v>
      </c>
    </row>
    <row r="508184" spans="3:3" x14ac:dyDescent="0.15">
      <c r="C508184" s="39">
        <f t="shared" si="202"/>
        <v>1.2</v>
      </c>
    </row>
    <row r="508185" spans="3:3" x14ac:dyDescent="0.15">
      <c r="C508185" s="39">
        <f t="shared" si="202"/>
        <v>1.2</v>
      </c>
    </row>
    <row r="508186" spans="3:3" x14ac:dyDescent="0.15">
      <c r="C508186" s="39">
        <f t="shared" si="202"/>
        <v>1.2</v>
      </c>
    </row>
    <row r="508187" spans="3:3" x14ac:dyDescent="0.15">
      <c r="C508187" s="39">
        <f t="shared" si="202"/>
        <v>1.0810810810810809</v>
      </c>
    </row>
    <row r="508188" spans="3:3" x14ac:dyDescent="0.15">
      <c r="C508188" s="39">
        <f t="shared" si="202"/>
        <v>1.6</v>
      </c>
    </row>
    <row r="508189" spans="3:3" x14ac:dyDescent="0.15">
      <c r="C508189" s="41">
        <f>IFERROR(1/(IF(C508136="Replace",0,C508179)+IF(ISNUMBER(C508124),C508124,0)),0)</f>
        <v>2.8</v>
      </c>
    </row>
    <row r="508190" spans="3:3" x14ac:dyDescent="0.15">
      <c r="C508190" s="41">
        <f>IFERROR(1/(IF(C508137="Replace",0,C508180)+IF(ISNUMBER(C508125),C508125,0)),0)</f>
        <v>2.8</v>
      </c>
    </row>
    <row r="508191" spans="3:3" x14ac:dyDescent="0.15">
      <c r="C508191" s="41">
        <f>IFERROR(1/(IF(C508138="Replace",0,C508181)+IF(ISNUMBER(C508126),C508126,0)),0)</f>
        <v>3</v>
      </c>
    </row>
    <row r="508192" spans="3:3" x14ac:dyDescent="0.15">
      <c r="C508192" s="42">
        <f t="shared" ref="C508192:C508198" si="203">IF(C508041&gt;0,(1-C508139)*1/(1/C508041+C508060),0)+C508139*C508182</f>
        <v>0.6</v>
      </c>
    </row>
    <row r="508193" spans="3:3" x14ac:dyDescent="0.15">
      <c r="C508193" s="42">
        <f t="shared" si="203"/>
        <v>0.50847457627118642</v>
      </c>
    </row>
    <row r="508194" spans="3:3" x14ac:dyDescent="0.15">
      <c r="C508194" s="42">
        <f t="shared" si="203"/>
        <v>1.2</v>
      </c>
    </row>
    <row r="508195" spans="3:3" x14ac:dyDescent="0.15">
      <c r="C508195" s="42">
        <f t="shared" si="203"/>
        <v>1.2</v>
      </c>
    </row>
    <row r="508196" spans="3:3" x14ac:dyDescent="0.15">
      <c r="C508196" s="42">
        <f t="shared" si="203"/>
        <v>1.2</v>
      </c>
    </row>
    <row r="508197" spans="3:3" x14ac:dyDescent="0.15">
      <c r="C508197" s="42">
        <f t="shared" si="203"/>
        <v>1.0810810810810809</v>
      </c>
    </row>
    <row r="508198" spans="3:3" x14ac:dyDescent="0.15">
      <c r="C508198" s="42">
        <f t="shared" si="203"/>
        <v>1.6</v>
      </c>
    </row>
    <row r="508199" spans="3:3" x14ac:dyDescent="0.15">
      <c r="C508199" s="43">
        <f>(1-C508146)*C508048+C508146*C508189</f>
        <v>2.8</v>
      </c>
    </row>
    <row r="508200" spans="3:3" x14ac:dyDescent="0.15">
      <c r="C508200" s="43">
        <f>(1-C508147)*C508049+C508147*C508190</f>
        <v>2.8</v>
      </c>
    </row>
    <row r="508201" spans="3:3" x14ac:dyDescent="0.15">
      <c r="C508201" s="43">
        <f>(1-C508148)*C508050+C508148*C508191</f>
        <v>3</v>
      </c>
    </row>
    <row r="508202" spans="3:3" x14ac:dyDescent="0.15">
      <c r="C508202" s="39">
        <f>IFERROR((IF(C508117&gt;0,C508139*C508003,0)+IF(C508118&gt;0,C508140*C508004,0)+IF(C508119&gt;0,C508141*C508005,0)+IF(C508120&gt;0,C508142*C508006,0)+IF(C508121&gt;0,C508143*C508007,0)+IF(C508122&gt;0,C508144*C508008,0)+IF(C508123&gt;0,C508145*C508009,0)+IF(C508124&gt;0,C508146*C508010,0)+IF(C508125&gt;0,C508147*C508011,0)+IF(C508126&gt;0,C508148*C508012,0))/SUM(C508003:C508012),0)</f>
        <v>0</v>
      </c>
    </row>
    <row r="508203" spans="3:3" x14ac:dyDescent="0.15">
      <c r="C508203" s="30" t="str">
        <f>IF(OR(C508019="",C508018=C508019),C508018,IF(C507913="Variation",C508019,IF(C508202=0,C508018,IF(C508202=1,C508019,C508018&amp;"("&amp;TEXT(1-C508202,"##0%")&amp;")."&amp;C508019&amp;"("&amp;TEXT(C508202,"##0%")&amp;")"))))</f>
        <v>Medium</v>
      </c>
    </row>
    <row r="508204" spans="3:3" x14ac:dyDescent="0.15">
      <c r="C508204" s="39">
        <f>IFERROR(IF(C508019&lt;&gt;"",IF(C507913="Variation",C508039,(1-C508202)*C508038+C508202*C508039),C508038),0)</f>
        <v>0.1</v>
      </c>
    </row>
    <row r="508205" spans="3:3" x14ac:dyDescent="0.15">
      <c r="C508205" s="39">
        <f t="shared" ref="C508205:C508211" si="204">IF(ISERROR(C508192*C508003*C508067),0,C508192*C508003*C508067)</f>
        <v>0</v>
      </c>
    </row>
    <row r="508206" spans="3:3" x14ac:dyDescent="0.15">
      <c r="C508206" s="39">
        <f t="shared" si="204"/>
        <v>23.491525423728813</v>
      </c>
    </row>
    <row r="508207" spans="3:3" x14ac:dyDescent="0.15">
      <c r="C508207" s="39">
        <f t="shared" si="204"/>
        <v>48.503999999999998</v>
      </c>
    </row>
    <row r="508208" spans="3:3" x14ac:dyDescent="0.15">
      <c r="C508208" s="39">
        <f t="shared" si="204"/>
        <v>0</v>
      </c>
    </row>
    <row r="508209" spans="3:3" x14ac:dyDescent="0.15">
      <c r="C508209" s="39">
        <f t="shared" si="204"/>
        <v>0</v>
      </c>
    </row>
    <row r="508210" spans="3:3" x14ac:dyDescent="0.15">
      <c r="C508210" s="39">
        <f t="shared" si="204"/>
        <v>24.972972972972972</v>
      </c>
    </row>
    <row r="508211" spans="3:3" x14ac:dyDescent="0.15">
      <c r="C508211" s="39">
        <f t="shared" si="204"/>
        <v>0</v>
      </c>
    </row>
    <row r="508212" spans="3:3" x14ac:dyDescent="0.15">
      <c r="C508212" s="40">
        <f>IF(ISERROR(C508199*C508010*1),0,C508199*C508010*1)</f>
        <v>37.855999999999995</v>
      </c>
    </row>
    <row r="508213" spans="3:3" x14ac:dyDescent="0.15">
      <c r="C508213" s="40">
        <f>IF(ISERROR(C508200*C508011*1),0,C508200*C508011*1)</f>
        <v>0</v>
      </c>
    </row>
    <row r="508214" spans="3:3" x14ac:dyDescent="0.15">
      <c r="C508214" s="40">
        <f>IF(ISERROR(C508201*C508012*1),0,C508201*C508012*1)</f>
        <v>6</v>
      </c>
    </row>
    <row r="508215" spans="3:3" x14ac:dyDescent="0.15">
      <c r="C508215" s="39">
        <f>SUM(C508003:C508012)*C508204</f>
        <v>14.834000000000001</v>
      </c>
    </row>
    <row r="508216" spans="3:3" x14ac:dyDescent="0.15">
      <c r="C508216" s="39">
        <f>IFERROR(SUM(C508205:C508215)/C507932,0)</f>
        <v>1.3262204856155895</v>
      </c>
    </row>
    <row r="508217" spans="3:3" x14ac:dyDescent="0.15">
      <c r="C508217" s="39">
        <f>0.34*(C508163+C508040)*C508164</f>
        <v>0.51000000000000012</v>
      </c>
    </row>
    <row r="508218" spans="3:3" x14ac:dyDescent="0.15">
      <c r="C508218" s="44">
        <f>(C508160-C508153)*C508151</f>
        <v>3326.4</v>
      </c>
    </row>
    <row r="508219" spans="3:3" x14ac:dyDescent="0.15">
      <c r="C508219" s="39">
        <f>IF(C508216&lt;=1,C508161+(1-C508216)/0.5*(1-C508161),IF(C508216&gt;=4,C508162,C508161+(C508216-1)*(C508162-C508161)/(4-1)))</f>
        <v>0.88912598381281371</v>
      </c>
    </row>
    <row r="508220" spans="3:3" x14ac:dyDescent="0.15">
      <c r="C508220" s="44">
        <f>C508216*0.024*C508218*C508219</f>
        <v>94.13795245360761</v>
      </c>
    </row>
    <row r="508221" spans="3:3" x14ac:dyDescent="0.15">
      <c r="C508221" s="44">
        <f>C508217*0.024*C508218*C508219</f>
        <v>36.200885352072518</v>
      </c>
    </row>
    <row r="508222" spans="3:3" x14ac:dyDescent="0.15">
      <c r="C508222" s="44">
        <f>C508220+C508221</f>
        <v>130.33883780568013</v>
      </c>
    </row>
    <row r="508223" spans="3:3" x14ac:dyDescent="0.15">
      <c r="C508223" s="39">
        <f>IFERROR((IF(LEN(C508081)&gt;1,IF(ISERROR(C508127),0,C508127),IF(ISERROR(C508051),0,C508051))*C508010+IF(LEN(C508082)&gt;1,IF(ISERROR(C508128),0,C508128),IF(ISERROR(C508052),0,C508052))*C508011)/(C508010+C508011),0)</f>
        <v>0.75000000000000011</v>
      </c>
    </row>
    <row r="508224" spans="3:3" x14ac:dyDescent="0.15">
      <c r="C508224" s="45">
        <f>C508013*C508154*C508167*(1-C508169)*C508170*C508223</f>
        <v>0</v>
      </c>
    </row>
    <row r="508225" spans="3:3" x14ac:dyDescent="0.15">
      <c r="C508225" s="44">
        <f>C508014*C508155*C$508168*(1-C$508169)*C$508170*C$508223</f>
        <v>0</v>
      </c>
    </row>
    <row r="508226" spans="3:3" x14ac:dyDescent="0.15">
      <c r="C508226" s="44">
        <f>C508015*C508156*C$508168*(1-C$508169)*C$508170*C$508223</f>
        <v>908.11287000000016</v>
      </c>
    </row>
    <row r="508227" spans="3:3" x14ac:dyDescent="0.15">
      <c r="C508227" s="44">
        <f>C508016*C508157*C$508168*(1-C$508169)*C$508170*C$508223</f>
        <v>0</v>
      </c>
    </row>
    <row r="508228" spans="3:3" x14ac:dyDescent="0.15">
      <c r="C508228" s="44">
        <f>C508017*C508158*C$508168*(1-C$508169)*C$508170*C$508223</f>
        <v>187.95199499999998</v>
      </c>
    </row>
    <row r="508229" spans="3:3" x14ac:dyDescent="0.15">
      <c r="C508229" s="44">
        <f>IFERROR(SUM(C508224:C508228)/C507932,0)</f>
        <v>9.3385436227315317</v>
      </c>
    </row>
    <row r="508230" spans="3:3" x14ac:dyDescent="0.15">
      <c r="C508230" s="44">
        <f>C508165*0.024*C508151</f>
        <v>15.552000000000001</v>
      </c>
    </row>
    <row r="508231" spans="3:3" x14ac:dyDescent="0.15">
      <c r="C508231" s="44">
        <f>C508171/(C508216+C508217)</f>
        <v>24.506860887631277</v>
      </c>
    </row>
    <row r="508232" spans="3:3" x14ac:dyDescent="0.15">
      <c r="C508232" s="39">
        <f>0.8+C508231/30</f>
        <v>1.6168953629210425</v>
      </c>
    </row>
    <row r="508233" spans="3:3" x14ac:dyDescent="0.15">
      <c r="C508233" s="42">
        <f>IFERROR((C508229+C508230)/C508222,0)</f>
        <v>0.19096797272230098</v>
      </c>
    </row>
    <row r="508234" spans="3:3" x14ac:dyDescent="0.15">
      <c r="C508234" s="39">
        <f>(1-C508233^C508232)/(1-C508233^(C508232+1))</f>
        <v>0.94362386271828624</v>
      </c>
    </row>
    <row r="508235" spans="3:3" x14ac:dyDescent="0.15">
      <c r="C508235" s="46">
        <f>C508222-C508234*(C508229+C508230)</f>
        <v>106.8515268872402</v>
      </c>
    </row>
    <row r="508237" spans="3:3" x14ac:dyDescent="0.15">
      <c r="C508237" s="48">
        <v>106.8515268872402</v>
      </c>
    </row>
    <row r="524289" spans="3:3" x14ac:dyDescent="0.15">
      <c r="C524289" s="24" t="s">
        <v>370</v>
      </c>
    </row>
    <row r="524290" spans="3:3" x14ac:dyDescent="0.15">
      <c r="C524290" s="25">
        <v>0</v>
      </c>
    </row>
    <row r="524291" spans="3:3" x14ac:dyDescent="0.15">
      <c r="C524291" s="25">
        <v>0</v>
      </c>
    </row>
    <row r="524292" spans="3:3" x14ac:dyDescent="0.15">
      <c r="C524292" s="26">
        <v>40428</v>
      </c>
    </row>
    <row r="524293" spans="3:3" x14ac:dyDescent="0.15">
      <c r="C524293" s="26">
        <v>0</v>
      </c>
    </row>
    <row r="524294" spans="3:3" x14ac:dyDescent="0.15">
      <c r="C524294" s="25" t="s">
        <v>152</v>
      </c>
    </row>
    <row r="524295" spans="3:3" x14ac:dyDescent="0.15">
      <c r="C524295" s="25" t="s">
        <v>15</v>
      </c>
    </row>
    <row r="524296" spans="3:3" x14ac:dyDescent="0.15">
      <c r="C524296" s="25">
        <v>1</v>
      </c>
    </row>
    <row r="524297" spans="3:3" x14ac:dyDescent="0.15">
      <c r="C524297" s="25" t="s">
        <v>208</v>
      </c>
    </row>
    <row r="524298" spans="3:3" x14ac:dyDescent="0.15">
      <c r="C524298" s="25" t="s">
        <v>371</v>
      </c>
    </row>
    <row r="524299" spans="3:3" x14ac:dyDescent="0.15">
      <c r="C524299" s="25">
        <v>0</v>
      </c>
    </row>
    <row r="524300" spans="3:3" x14ac:dyDescent="0.15">
      <c r="C524300" s="25">
        <v>0</v>
      </c>
    </row>
    <row r="524301" spans="3:3" x14ac:dyDescent="0.15">
      <c r="C524301" s="25" t="s">
        <v>372</v>
      </c>
    </row>
    <row r="524302" spans="3:3" x14ac:dyDescent="0.15">
      <c r="C524302" s="25" t="s">
        <v>360</v>
      </c>
    </row>
    <row r="524303" spans="3:3" x14ac:dyDescent="0.15">
      <c r="C524303" s="25" t="s">
        <v>373</v>
      </c>
    </row>
    <row r="524304" spans="3:3" x14ac:dyDescent="0.15">
      <c r="C524304" s="25" t="s">
        <v>105</v>
      </c>
    </row>
    <row r="524305" spans="3:3" x14ac:dyDescent="0.15">
      <c r="C524305" s="25">
        <v>1958</v>
      </c>
    </row>
    <row r="524306" spans="3:3" x14ac:dyDescent="0.15">
      <c r="C524306" s="25">
        <v>1968</v>
      </c>
    </row>
    <row r="524307" spans="3:3" x14ac:dyDescent="0.15">
      <c r="C524307" s="25" t="s">
        <v>289</v>
      </c>
    </row>
    <row r="524308" spans="3:3" x14ac:dyDescent="0.15">
      <c r="C524308" s="24">
        <v>374.2</v>
      </c>
    </row>
    <row r="524309" spans="3:3" x14ac:dyDescent="0.15">
      <c r="C524309" s="24">
        <v>119.744</v>
      </c>
    </row>
    <row r="524310" spans="3:3" x14ac:dyDescent="0.15">
      <c r="C524310" s="24">
        <v>0</v>
      </c>
    </row>
    <row r="524311" spans="3:3" x14ac:dyDescent="0.15">
      <c r="C524311" s="24">
        <v>0</v>
      </c>
    </row>
    <row r="524312" spans="3:3" x14ac:dyDescent="0.15">
      <c r="C524312" s="24">
        <v>0</v>
      </c>
    </row>
    <row r="524313" spans="3:3" x14ac:dyDescent="0.15">
      <c r="C524313" s="24">
        <v>106.7</v>
      </c>
    </row>
    <row r="524314" spans="3:3" x14ac:dyDescent="0.15">
      <c r="C524314" s="27">
        <f>IF(C524311&gt;0,C524311,IF(C524310&gt;0,0.85*C524310,IF(C524313&gt;0,1.1*C524313,IF(C524312&gt;0,1.4*C524312,0.85/3*C524308))))</f>
        <v>117.37000000000002</v>
      </c>
    </row>
    <row r="524315" spans="3:3" x14ac:dyDescent="0.15">
      <c r="C524315" s="24">
        <v>0</v>
      </c>
    </row>
    <row r="524316" spans="3:3" x14ac:dyDescent="0.15">
      <c r="C524316" s="27">
        <f>IF(C524315&gt;0,C524315,C524314)</f>
        <v>117.37000000000002</v>
      </c>
    </row>
    <row r="524317" spans="3:3" x14ac:dyDescent="0.15">
      <c r="C524317" s="24">
        <v>1</v>
      </c>
    </row>
    <row r="524318" spans="3:3" x14ac:dyDescent="0.15">
      <c r="C524318" s="24">
        <v>2</v>
      </c>
    </row>
    <row r="524319" spans="3:3" x14ac:dyDescent="0.15">
      <c r="C524319" s="28" t="s">
        <v>374</v>
      </c>
    </row>
    <row r="524320" spans="3:3" x14ac:dyDescent="0.15">
      <c r="C524320" s="28" t="s">
        <v>375</v>
      </c>
    </row>
    <row r="524321" spans="3:3" x14ac:dyDescent="0.15">
      <c r="C524321" s="28" t="s">
        <v>2</v>
      </c>
    </row>
    <row r="524322" spans="3:3" x14ac:dyDescent="0.15">
      <c r="C524322" s="28" t="s">
        <v>376</v>
      </c>
    </row>
    <row r="524323" spans="3:3" x14ac:dyDescent="0.15">
      <c r="C524323" s="24">
        <v>0</v>
      </c>
    </row>
    <row r="524324" spans="3:3" x14ac:dyDescent="0.15">
      <c r="C524324" s="24">
        <v>0</v>
      </c>
    </row>
    <row r="524325" spans="3:3" x14ac:dyDescent="0.15">
      <c r="C524325" s="24">
        <v>0</v>
      </c>
    </row>
    <row r="524326" spans="3:3" x14ac:dyDescent="0.15">
      <c r="C524326" s="24">
        <v>0</v>
      </c>
    </row>
    <row r="524327" spans="3:3" x14ac:dyDescent="0.15">
      <c r="C524327" s="24">
        <v>0</v>
      </c>
    </row>
    <row r="524328" spans="3:3" x14ac:dyDescent="0.15">
      <c r="C524328" s="24">
        <v>0</v>
      </c>
    </row>
    <row r="524329" spans="3:3" x14ac:dyDescent="0.15">
      <c r="C524329" s="28">
        <v>0</v>
      </c>
    </row>
    <row r="524330" spans="3:3" x14ac:dyDescent="0.15">
      <c r="C524330" s="28">
        <v>0</v>
      </c>
    </row>
    <row r="524331" spans="3:3" x14ac:dyDescent="0.15">
      <c r="C524331" s="24">
        <v>0</v>
      </c>
    </row>
    <row r="524332" spans="3:3" x14ac:dyDescent="0.15">
      <c r="C524332" s="24">
        <v>0</v>
      </c>
    </row>
    <row r="524333" spans="3:3" x14ac:dyDescent="0.15">
      <c r="C524333" s="24">
        <v>46.2</v>
      </c>
    </row>
    <row r="524334" spans="3:3" x14ac:dyDescent="0.15">
      <c r="C524334" s="24">
        <v>40.42</v>
      </c>
    </row>
    <row r="524335" spans="3:3" x14ac:dyDescent="0.15">
      <c r="C524335" s="24">
        <v>0</v>
      </c>
    </row>
    <row r="524336" spans="3:3" x14ac:dyDescent="0.15">
      <c r="C524336" s="24">
        <v>0</v>
      </c>
    </row>
    <row r="524337" spans="3:3" x14ac:dyDescent="0.15">
      <c r="C524337" s="24">
        <v>46.2</v>
      </c>
    </row>
    <row r="524338" spans="3:3" x14ac:dyDescent="0.15">
      <c r="C524338" s="24">
        <v>0</v>
      </c>
    </row>
    <row r="524339" spans="3:3" x14ac:dyDescent="0.15">
      <c r="C524339" s="24">
        <v>13.52</v>
      </c>
    </row>
    <row r="524340" spans="3:3" x14ac:dyDescent="0.15">
      <c r="C524340" s="24">
        <v>0</v>
      </c>
    </row>
    <row r="524341" spans="3:3" x14ac:dyDescent="0.15">
      <c r="C524341" s="24">
        <v>2</v>
      </c>
    </row>
    <row r="524342" spans="3:3" x14ac:dyDescent="0.15">
      <c r="C524342" s="24">
        <v>0</v>
      </c>
    </row>
    <row r="524343" spans="3:3" x14ac:dyDescent="0.15">
      <c r="C524343" s="24">
        <v>0</v>
      </c>
    </row>
    <row r="524344" spans="3:3" x14ac:dyDescent="0.15">
      <c r="C524344" s="24">
        <v>8.1300000000000008</v>
      </c>
    </row>
    <row r="524345" spans="3:3" x14ac:dyDescent="0.15">
      <c r="C524345" s="24">
        <v>0</v>
      </c>
    </row>
    <row r="524346" spans="3:3" x14ac:dyDescent="0.15">
      <c r="C524346" s="24">
        <v>5.39</v>
      </c>
    </row>
    <row r="524347" spans="3:3" x14ac:dyDescent="0.15">
      <c r="C524347" s="28" t="s">
        <v>295</v>
      </c>
    </row>
    <row r="524348" spans="3:3" x14ac:dyDescent="0.15">
      <c r="C524348" s="29">
        <f>IF(OR(C$524320="C",C$524320="PI",C$524320="NI"),1.6,IF(C$524320="P",0.8,IF(C$524320="-",1.2,0)))</f>
        <v>1.2</v>
      </c>
    </row>
    <row r="524349" spans="3:3" x14ac:dyDescent="0.15">
      <c r="C524349" s="29">
        <f>IF(OR(C$524320="C",C$524320="PI",C$524320="NI"),15,IF(C$524320="P",7,IF(C$524320="-",5,0)))</f>
        <v>5</v>
      </c>
    </row>
    <row r="524350" spans="3:3" x14ac:dyDescent="0.15">
      <c r="C524350" s="29">
        <f>IF(OR(C$524320="C",C$524320="PI",C$524320="NI"),0,IF(C$524320="P",0.6,IF(C$524320="-",0,1.2)))</f>
        <v>0</v>
      </c>
    </row>
    <row r="524351" spans="3:3" x14ac:dyDescent="0.15">
      <c r="C524351" s="29">
        <f>IF(OR(C$524320="C",C$524320="PI",C$524320="NI"),0,IF(C$524320="P",3,IF(C$524320="-",0,5)))</f>
        <v>0</v>
      </c>
    </row>
    <row r="524352" spans="3:3" x14ac:dyDescent="0.15">
      <c r="C524352" s="29">
        <f>IF(LEFT(C$524320,1)="C",1,IF(LEFT(C$524320,1)="P",0.5,0))</f>
        <v>0</v>
      </c>
    </row>
    <row r="524353" spans="3:3" x14ac:dyDescent="0.15">
      <c r="C524353" s="29">
        <f>IF(LEFT(C$524321,1)="C",1,IF(LEFT(C$524321,1)="P",0.5,0))</f>
        <v>0</v>
      </c>
    </row>
    <row r="524354" spans="3:3" x14ac:dyDescent="0.15">
      <c r="C524354" s="29">
        <f>0.7*C524352+C524318+C524353</f>
        <v>2</v>
      </c>
    </row>
    <row r="524355" spans="3:3" x14ac:dyDescent="0.15">
      <c r="C524355" s="27">
        <f>IFERROR(C524316/C524354,0)</f>
        <v>58.685000000000009</v>
      </c>
    </row>
    <row r="524356" spans="3:3" x14ac:dyDescent="0.15">
      <c r="C524356" s="29">
        <f>IF(RIGHT(C$524320,1)="I",1,C524352)*0.7+C524318+IF(RIGHT(C$524321,1)="I",1,C524353)</f>
        <v>2</v>
      </c>
    </row>
    <row r="524357" spans="3:3" x14ac:dyDescent="0.15">
      <c r="C524357" s="27">
        <f>IF(ISNUMBER(#REF!),#REF!/2.5,1)</f>
        <v>1</v>
      </c>
    </row>
    <row r="524358" spans="3:3" x14ac:dyDescent="0.15">
      <c r="C524358" s="27">
        <f>IF(C524330="Simple",0.9,IF(C524330="Complex",1.3,1))</f>
        <v>1</v>
      </c>
    </row>
    <row r="524359" spans="3:3" x14ac:dyDescent="0.15">
      <c r="C524359" s="27">
        <f>IF(C524329="Simple",0.9,IF(C524329="Complex",1.2,1))</f>
        <v>1</v>
      </c>
    </row>
    <row r="524360" spans="3:3" x14ac:dyDescent="0.15">
      <c r="C524360" s="27">
        <f>C524357*C524359*(0.7*C524355+IF(C524322="B_N2",5,IF(C524322="B_N1",25,50)))</f>
        <v>46.079500000000003</v>
      </c>
    </row>
    <row r="524361" spans="3:3" x14ac:dyDescent="0.15">
      <c r="C524361" s="27">
        <f>ROUND(3/0.85,1)*C524357*C524316</f>
        <v>410.79500000000007</v>
      </c>
    </row>
    <row r="524362" spans="3:3" x14ac:dyDescent="0.15">
      <c r="C524362" s="27">
        <f>C$524358*(C$524348*C$524355+C$524349)</f>
        <v>75.422000000000011</v>
      </c>
    </row>
    <row r="524363" spans="3:3" x14ac:dyDescent="0.15">
      <c r="C524363" s="27">
        <f>(C$524350*C$524355+C$524351)</f>
        <v>0</v>
      </c>
    </row>
    <row r="524364" spans="3:3" x14ac:dyDescent="0.15">
      <c r="C524364" s="27">
        <f>C524356*C524360-C524365-C524369-C524370</f>
        <v>71.03240000000001</v>
      </c>
    </row>
    <row r="524365" spans="3:3" x14ac:dyDescent="0.15">
      <c r="C524365" s="27">
        <f>0.5*IF(RIGHT(C524321,1)="I",1,C524353)*C524360</f>
        <v>0</v>
      </c>
    </row>
    <row r="524366" spans="3:3" x14ac:dyDescent="0.15">
      <c r="C524366" s="30" t="str">
        <f>IF(C$524321="P","Unh","Soil")</f>
        <v>Soil</v>
      </c>
    </row>
    <row r="524367" spans="3:3" x14ac:dyDescent="0.15">
      <c r="C524367" s="27">
        <f>1.2*C524355+5</f>
        <v>75.422000000000011</v>
      </c>
    </row>
    <row r="524368" spans="3:3" x14ac:dyDescent="0.15">
      <c r="C524368" s="30" t="str">
        <f>IF(C$524321="-","Soil","Cellar")</f>
        <v>Cellar</v>
      </c>
    </row>
    <row r="524369" spans="3:3" x14ac:dyDescent="0.15">
      <c r="C524369" s="27">
        <f>(0.18*C$524316)-C524370</f>
        <v>18.452900000000003</v>
      </c>
    </row>
    <row r="524370" spans="3:3" x14ac:dyDescent="0.15">
      <c r="C524370" s="27">
        <f>0.01*C$524316+1.5</f>
        <v>2.6737000000000002</v>
      </c>
    </row>
    <row r="524371" spans="3:3" x14ac:dyDescent="0.15">
      <c r="C524371" s="27">
        <f>SUM(C524362:C524370)</f>
        <v>243.00300000000004</v>
      </c>
    </row>
    <row r="524372" spans="3:3" x14ac:dyDescent="0.15">
      <c r="C524372" s="27">
        <f>SUM(C524332:C524341)</f>
        <v>148.34</v>
      </c>
    </row>
    <row r="524373" spans="3:3" x14ac:dyDescent="0.15">
      <c r="C524373" s="30">
        <f>IFERROR(C524372/C524371,0)</f>
        <v>0.61044513853738425</v>
      </c>
    </row>
    <row r="524374" spans="3:3" x14ac:dyDescent="0.15">
      <c r="C524374" s="31">
        <v>0.8</v>
      </c>
    </row>
    <row r="524375" spans="3:3" x14ac:dyDescent="0.15">
      <c r="C524375" s="31">
        <v>1.25</v>
      </c>
    </row>
    <row r="524376" spans="3:3" x14ac:dyDescent="0.15">
      <c r="C524376" s="32">
        <f>IF(AND(C524373&gt;=C524374,C524373&lt;=C524375),1,0)</f>
        <v>0</v>
      </c>
    </row>
    <row r="524377" spans="3:3" x14ac:dyDescent="0.15">
      <c r="C524377" s="30">
        <f>IFERROR((C524337+C524338)/(C524367),0)</f>
        <v>0.61255336639176894</v>
      </c>
    </row>
    <row r="524378" spans="3:3" x14ac:dyDescent="0.15">
      <c r="C524378" s="31">
        <v>0.9</v>
      </c>
    </row>
    <row r="524379" spans="3:3" x14ac:dyDescent="0.15">
      <c r="C524379" s="31">
        <v>1.3</v>
      </c>
    </row>
    <row r="524380" spans="3:3" x14ac:dyDescent="0.15">
      <c r="C524380" s="32">
        <f>IF(AND(C524377&gt;=C524378,C524377&lt;=C524379),1,0)</f>
        <v>0</v>
      </c>
    </row>
    <row r="524381" spans="3:3" x14ac:dyDescent="0.15">
      <c r="C524381" s="33">
        <f>IF(C524352+C524353=0,1,0)</f>
        <v>1</v>
      </c>
    </row>
    <row r="524382" spans="3:3" x14ac:dyDescent="0.15">
      <c r="C524382" s="30">
        <f>IFERROR((C524339+C524340+C524341)/(C524369+C524370),0)</f>
        <v>0.73461891643709809</v>
      </c>
    </row>
    <row r="524383" spans="3:3" x14ac:dyDescent="0.15">
      <c r="C524383" s="31">
        <v>0.67</v>
      </c>
    </row>
    <row r="524384" spans="3:3" x14ac:dyDescent="0.15">
      <c r="C524384" s="31">
        <v>1.5</v>
      </c>
    </row>
    <row r="524385" spans="3:3" x14ac:dyDescent="0.15">
      <c r="C524385" s="34">
        <f>IF(AND(C524382&gt;=C524383,C524382&lt;=C524384),1,0)</f>
        <v>1</v>
      </c>
    </row>
    <row r="524386" spans="3:3" x14ac:dyDescent="0.15">
      <c r="C524386" s="34">
        <f>C524376*IF(C524381=1,C524380,1)*C524385</f>
        <v>0</v>
      </c>
    </row>
    <row r="524387" spans="3:3" x14ac:dyDescent="0.15">
      <c r="C524387" s="27">
        <f>IF(C$524347="Estimation",C524362,C524332)</f>
        <v>0</v>
      </c>
    </row>
    <row r="524388" spans="3:3" x14ac:dyDescent="0.15">
      <c r="C524388" s="27">
        <f>IF(C$524347="Estimation",C524363,C524333)</f>
        <v>46.2</v>
      </c>
    </row>
    <row r="524389" spans="3:3" x14ac:dyDescent="0.15">
      <c r="C524389" s="27">
        <f>IF(C$524347="Estimation",C524364,C524334)</f>
        <v>40.42</v>
      </c>
    </row>
    <row r="524390" spans="3:3" x14ac:dyDescent="0.15">
      <c r="C524390" s="27">
        <f>IF(C$524347="Estimation",IF(C524366="Soil",0,C524365),C524335)</f>
        <v>0</v>
      </c>
    </row>
    <row r="524391" spans="3:3" x14ac:dyDescent="0.15">
      <c r="C524391" s="27">
        <f>IF(C$524347="Estimation",C524365-C524390,C524336)</f>
        <v>0</v>
      </c>
    </row>
    <row r="524392" spans="3:3" x14ac:dyDescent="0.15">
      <c r="C524392" s="27">
        <f>IF(C$524347="Estimation",IF(C524368="Soil",0,C524367),C524337)</f>
        <v>46.2</v>
      </c>
    </row>
    <row r="524393" spans="3:3" x14ac:dyDescent="0.15">
      <c r="C524393" s="27">
        <f>IF(C$524347="Estimation",C524367-C524392,C524338)</f>
        <v>0</v>
      </c>
    </row>
    <row r="524394" spans="3:3" x14ac:dyDescent="0.15">
      <c r="C524394" s="27">
        <f>IF(C$524347="Estimation",C524369,C524339)</f>
        <v>13.52</v>
      </c>
    </row>
    <row r="524395" spans="3:3" x14ac:dyDescent="0.15">
      <c r="C524395" s="27">
        <f>IF(C$524347="Estimation",0,C524340)</f>
        <v>0</v>
      </c>
    </row>
    <row r="524396" spans="3:3" x14ac:dyDescent="0.15">
      <c r="C524396" s="27">
        <f>IF(C$524347="Estimation",C524370,C524341)</f>
        <v>2</v>
      </c>
    </row>
    <row r="524397" spans="3:3" x14ac:dyDescent="0.15">
      <c r="C524397" s="35">
        <f>IF(C$524347="Estimation",0,C524342)</f>
        <v>0</v>
      </c>
    </row>
    <row r="524398" spans="3:3" x14ac:dyDescent="0.15">
      <c r="C524398" s="35">
        <f>IF(C$524347="Estimation",0.5*SUM(C$524394:C$524395),C524343)</f>
        <v>0</v>
      </c>
    </row>
    <row r="524399" spans="3:3" x14ac:dyDescent="0.15">
      <c r="C524399" s="35">
        <f>IF(C$524347="Estimation",0,C524344)</f>
        <v>8.1300000000000008</v>
      </c>
    </row>
    <row r="524400" spans="3:3" x14ac:dyDescent="0.15">
      <c r="C524400" s="35">
        <f>IF(C$524347="Estimation",0.5*SUM(C$524394:C$524395),C524345)</f>
        <v>0</v>
      </c>
    </row>
    <row r="524401" spans="3:3" x14ac:dyDescent="0.15">
      <c r="C524401" s="35">
        <f>IF(C$524347="Estimation",0,C524346)</f>
        <v>5.39</v>
      </c>
    </row>
    <row r="524402" spans="3:3" x14ac:dyDescent="0.15">
      <c r="C524402" s="25" t="s">
        <v>288</v>
      </c>
    </row>
    <row r="524403" spans="3:3" x14ac:dyDescent="0.15">
      <c r="C524403" s="25">
        <v>0</v>
      </c>
    </row>
    <row r="524404" spans="3:3" x14ac:dyDescent="0.15">
      <c r="C524404" s="25" t="s">
        <v>288</v>
      </c>
    </row>
    <row r="524405" spans="3:3" x14ac:dyDescent="0.15">
      <c r="C524405" s="25" t="s">
        <v>377</v>
      </c>
    </row>
    <row r="524406" spans="3:3" x14ac:dyDescent="0.15">
      <c r="C524406" s="25" t="s">
        <v>300</v>
      </c>
    </row>
    <row r="524407" spans="3:3" x14ac:dyDescent="0.15">
      <c r="C524407" s="25" t="s">
        <v>302</v>
      </c>
    </row>
    <row r="524408" spans="3:3" x14ac:dyDescent="0.15">
      <c r="C524408" s="25" t="s">
        <v>302</v>
      </c>
    </row>
    <row r="524409" spans="3:3" x14ac:dyDescent="0.15">
      <c r="C524409" s="25" t="s">
        <v>302</v>
      </c>
    </row>
    <row r="524410" spans="3:3" x14ac:dyDescent="0.15">
      <c r="C524410" s="25" t="s">
        <v>301</v>
      </c>
    </row>
    <row r="524411" spans="3:3" x14ac:dyDescent="0.15">
      <c r="C524411" s="25" t="s">
        <v>301</v>
      </c>
    </row>
    <row r="524412" spans="3:3" x14ac:dyDescent="0.15">
      <c r="C524412" s="25" t="s">
        <v>292</v>
      </c>
    </row>
    <row r="524413" spans="3:3" x14ac:dyDescent="0.15">
      <c r="C524413" s="25" t="s">
        <v>292</v>
      </c>
    </row>
    <row r="524414" spans="3:3" x14ac:dyDescent="0.15">
      <c r="C524414" s="25" t="s">
        <v>291</v>
      </c>
    </row>
    <row r="524415" spans="3:3" x14ac:dyDescent="0.15">
      <c r="C524415" s="25" t="s">
        <v>298</v>
      </c>
    </row>
    <row r="524416" spans="3:3" x14ac:dyDescent="0.15">
      <c r="C524416" s="25" t="s">
        <v>299</v>
      </c>
    </row>
    <row r="524417" spans="3:3" x14ac:dyDescent="0.15">
      <c r="C524417" s="25" t="s">
        <v>298</v>
      </c>
    </row>
    <row r="524418" spans="3:3" x14ac:dyDescent="0.15">
      <c r="C524418" s="25" t="s">
        <v>297</v>
      </c>
    </row>
    <row r="524419" spans="3:3" x14ac:dyDescent="0.15">
      <c r="C524419" s="25" t="s">
        <v>296</v>
      </c>
    </row>
    <row r="524420" spans="3:3" x14ac:dyDescent="0.15">
      <c r="C524420" s="25" t="s">
        <v>297</v>
      </c>
    </row>
    <row r="524421" spans="3:3" x14ac:dyDescent="0.15">
      <c r="C524421" s="25" t="s">
        <v>296</v>
      </c>
    </row>
    <row r="524422" spans="3:3" x14ac:dyDescent="0.15">
      <c r="C524422" s="24">
        <v>0.1</v>
      </c>
    </row>
    <row r="524423" spans="3:3" x14ac:dyDescent="0.15">
      <c r="C524423" s="24">
        <v>0</v>
      </c>
    </row>
    <row r="524424" spans="3:3" x14ac:dyDescent="0.15">
      <c r="C524424" s="24">
        <v>0.2</v>
      </c>
    </row>
    <row r="524425" spans="3:3" x14ac:dyDescent="0.15">
      <c r="C524425" s="24">
        <v>0.6</v>
      </c>
    </row>
    <row r="524426" spans="3:3" x14ac:dyDescent="0.15">
      <c r="C524426" s="24">
        <v>0.6</v>
      </c>
    </row>
    <row r="524427" spans="3:3" x14ac:dyDescent="0.15">
      <c r="C524427" s="24">
        <v>1.2</v>
      </c>
    </row>
    <row r="524428" spans="3:3" x14ac:dyDescent="0.15">
      <c r="C524428" s="24">
        <v>1.2</v>
      </c>
    </row>
    <row r="524429" spans="3:3" x14ac:dyDescent="0.15">
      <c r="C524429" s="24">
        <v>1.2</v>
      </c>
    </row>
    <row r="524430" spans="3:3" x14ac:dyDescent="0.15">
      <c r="C524430" s="24">
        <v>1.6</v>
      </c>
    </row>
    <row r="524431" spans="3:3" x14ac:dyDescent="0.15">
      <c r="C524431" s="24">
        <v>1.6</v>
      </c>
    </row>
    <row r="524432" spans="3:3" x14ac:dyDescent="0.15">
      <c r="C524432" s="24">
        <v>2.8</v>
      </c>
    </row>
    <row r="524433" spans="3:3" x14ac:dyDescent="0.15">
      <c r="C524433" s="24">
        <v>2.8</v>
      </c>
    </row>
    <row r="524434" spans="3:3" x14ac:dyDescent="0.15">
      <c r="C524434" s="24">
        <v>3</v>
      </c>
    </row>
    <row r="524435" spans="3:3" x14ac:dyDescent="0.15">
      <c r="C524435" s="24">
        <v>0.75</v>
      </c>
    </row>
    <row r="524436" spans="3:3" x14ac:dyDescent="0.15">
      <c r="C524436" s="24">
        <v>0.75</v>
      </c>
    </row>
    <row r="524437" spans="3:3" x14ac:dyDescent="0.15">
      <c r="C524437" s="24">
        <v>0.05</v>
      </c>
    </row>
    <row r="524438" spans="3:3" x14ac:dyDescent="0.15">
      <c r="C524438" s="24">
        <v>0.05</v>
      </c>
    </row>
    <row r="524439" spans="3:3" x14ac:dyDescent="0.15">
      <c r="C524439" s="24">
        <v>0</v>
      </c>
    </row>
    <row r="524440" spans="3:3" x14ac:dyDescent="0.15">
      <c r="C524440" s="24">
        <v>0</v>
      </c>
    </row>
    <row r="524441" spans="3:3" x14ac:dyDescent="0.15">
      <c r="C524441" s="24">
        <v>0</v>
      </c>
    </row>
    <row r="524442" spans="3:3" x14ac:dyDescent="0.15">
      <c r="C524442" s="24">
        <v>0.01</v>
      </c>
    </row>
    <row r="524443" spans="3:3" x14ac:dyDescent="0.15">
      <c r="C524443" s="24">
        <v>0.01</v>
      </c>
    </row>
    <row r="524444" spans="3:3" x14ac:dyDescent="0.15">
      <c r="C524444" s="24">
        <v>0</v>
      </c>
    </row>
    <row r="524445" spans="3:3" x14ac:dyDescent="0.15">
      <c r="C524445" s="24">
        <v>0.3</v>
      </c>
    </row>
    <row r="524446" spans="3:3" x14ac:dyDescent="0.15">
      <c r="C524446" s="24">
        <v>0</v>
      </c>
    </row>
    <row r="524447" spans="3:3" x14ac:dyDescent="0.15">
      <c r="C524447" s="24">
        <v>0</v>
      </c>
    </row>
    <row r="524448" spans="3:3" x14ac:dyDescent="0.15">
      <c r="C524448" s="24">
        <v>0</v>
      </c>
    </row>
    <row r="524449" spans="3:3" x14ac:dyDescent="0.15">
      <c r="C524449" s="24">
        <v>0.3</v>
      </c>
    </row>
    <row r="524450" spans="3:3" x14ac:dyDescent="0.15">
      <c r="C524450" s="24">
        <v>0</v>
      </c>
    </row>
    <row r="524451" spans="3:3" x14ac:dyDescent="0.15">
      <c r="C524451" s="24">
        <v>0</v>
      </c>
    </row>
    <row r="524452" spans="3:3" x14ac:dyDescent="0.15">
      <c r="C524452" s="24">
        <v>1</v>
      </c>
    </row>
    <row r="524453" spans="3:3" x14ac:dyDescent="0.15">
      <c r="C524453" s="24">
        <v>1</v>
      </c>
    </row>
    <row r="524454" spans="3:3" x14ac:dyDescent="0.15">
      <c r="C524454" s="24">
        <v>0</v>
      </c>
    </row>
    <row r="524455" spans="3:3" x14ac:dyDescent="0.15">
      <c r="C524455" s="24">
        <v>0</v>
      </c>
    </row>
    <row r="524456" spans="3:3" x14ac:dyDescent="0.15">
      <c r="C524456" s="24">
        <v>0.5</v>
      </c>
    </row>
    <row r="524457" spans="3:3" x14ac:dyDescent="0.15">
      <c r="C524457" s="24">
        <v>0</v>
      </c>
    </row>
    <row r="524458" spans="3:3" x14ac:dyDescent="0.15">
      <c r="C524458" s="25">
        <v>0</v>
      </c>
    </row>
    <row r="524459" spans="3:3" x14ac:dyDescent="0.15">
      <c r="C524459" s="25">
        <v>0</v>
      </c>
    </row>
    <row r="524460" spans="3:3" x14ac:dyDescent="0.15">
      <c r="C524460" s="25">
        <v>0</v>
      </c>
    </row>
    <row r="524461" spans="3:3" x14ac:dyDescent="0.15">
      <c r="C524461" s="25">
        <v>0</v>
      </c>
    </row>
    <row r="524462" spans="3:3" x14ac:dyDescent="0.15">
      <c r="C524462" s="25">
        <v>0</v>
      </c>
    </row>
    <row r="524463" spans="3:3" x14ac:dyDescent="0.15">
      <c r="C524463" s="25">
        <v>0</v>
      </c>
    </row>
    <row r="524464" spans="3:3" x14ac:dyDescent="0.15">
      <c r="C524464" s="25">
        <v>0</v>
      </c>
    </row>
    <row r="524465" spans="3:3" x14ac:dyDescent="0.15">
      <c r="C524465" s="25">
        <v>0</v>
      </c>
    </row>
    <row r="524466" spans="3:3" x14ac:dyDescent="0.15">
      <c r="C524466" s="25">
        <v>0</v>
      </c>
    </row>
    <row r="524467" spans="3:3" x14ac:dyDescent="0.15">
      <c r="C524467" s="25">
        <v>0</v>
      </c>
    </row>
    <row r="524468" spans="3:3" x14ac:dyDescent="0.15">
      <c r="C524468" s="24">
        <v>0</v>
      </c>
    </row>
    <row r="524469" spans="3:3" x14ac:dyDescent="0.15">
      <c r="C524469" s="24">
        <v>0</v>
      </c>
    </row>
    <row r="524470" spans="3:3" x14ac:dyDescent="0.15">
      <c r="C524470" s="24">
        <v>0</v>
      </c>
    </row>
    <row r="524471" spans="3:3" x14ac:dyDescent="0.15">
      <c r="C524471" s="24">
        <v>0</v>
      </c>
    </row>
    <row r="524472" spans="3:3" x14ac:dyDescent="0.15">
      <c r="C524472" s="24">
        <v>0</v>
      </c>
    </row>
    <row r="524473" spans="3:3" x14ac:dyDescent="0.15">
      <c r="C524473" s="24">
        <v>0</v>
      </c>
    </row>
    <row r="524474" spans="3:3" x14ac:dyDescent="0.15">
      <c r="C524474" s="24">
        <v>0</v>
      </c>
    </row>
    <row r="524475" spans="3:3" x14ac:dyDescent="0.15">
      <c r="C524475" s="24">
        <v>0</v>
      </c>
    </row>
    <row r="524476" spans="3:3" x14ac:dyDescent="0.15">
      <c r="C524476" s="24">
        <v>0</v>
      </c>
    </row>
    <row r="524477" spans="3:3" x14ac:dyDescent="0.15">
      <c r="C524477" s="24">
        <v>0</v>
      </c>
    </row>
    <row r="524478" spans="3:3" x14ac:dyDescent="0.15">
      <c r="C524478" s="24">
        <v>0</v>
      </c>
    </row>
    <row r="524479" spans="3:3" x14ac:dyDescent="0.15">
      <c r="C524479" s="24">
        <v>0</v>
      </c>
    </row>
    <row r="524480" spans="3:3" x14ac:dyDescent="0.15">
      <c r="C524480" s="24">
        <v>0</v>
      </c>
    </row>
    <row r="524481" spans="3:3" x14ac:dyDescent="0.15">
      <c r="C524481" s="24">
        <v>0</v>
      </c>
    </row>
    <row r="524482" spans="3:3" x14ac:dyDescent="0.15">
      <c r="C524482" s="24">
        <v>0</v>
      </c>
    </row>
    <row r="524483" spans="3:3" x14ac:dyDescent="0.15">
      <c r="C524483" s="24">
        <v>0</v>
      </c>
    </row>
    <row r="524484" spans="3:3" x14ac:dyDescent="0.15">
      <c r="C524484" s="24">
        <v>0</v>
      </c>
    </row>
    <row r="524485" spans="3:3" x14ac:dyDescent="0.15">
      <c r="C524485" s="24">
        <v>0</v>
      </c>
    </row>
    <row r="524486" spans="3:3" x14ac:dyDescent="0.15">
      <c r="C524486" s="24">
        <v>0</v>
      </c>
    </row>
    <row r="524487" spans="3:3" x14ac:dyDescent="0.15">
      <c r="C524487" s="24">
        <v>0</v>
      </c>
    </row>
    <row r="524488" spans="3:3" x14ac:dyDescent="0.15">
      <c r="C524488" s="24">
        <v>0</v>
      </c>
    </row>
    <row r="524489" spans="3:3" x14ac:dyDescent="0.15">
      <c r="C524489" s="24">
        <v>0</v>
      </c>
    </row>
    <row r="524490" spans="3:3" x14ac:dyDescent="0.15">
      <c r="C524490" s="24">
        <v>0</v>
      </c>
    </row>
    <row r="524491" spans="3:3" x14ac:dyDescent="0.15">
      <c r="C524491" s="24">
        <v>0</v>
      </c>
    </row>
    <row r="524492" spans="3:3" x14ac:dyDescent="0.15">
      <c r="C524492" s="24">
        <v>0</v>
      </c>
    </row>
    <row r="524493" spans="3:3" x14ac:dyDescent="0.15">
      <c r="C524493" s="24">
        <v>0</v>
      </c>
    </row>
    <row r="524494" spans="3:3" x14ac:dyDescent="0.15">
      <c r="C524494" s="36">
        <f t="shared" ref="C524494:C524500" si="205">IF(C524487&lt;&gt;0,C524487,C524480)</f>
        <v>0</v>
      </c>
    </row>
    <row r="524495" spans="3:3" x14ac:dyDescent="0.15">
      <c r="C524495" s="36">
        <f t="shared" si="205"/>
        <v>0</v>
      </c>
    </row>
    <row r="524496" spans="3:3" x14ac:dyDescent="0.15">
      <c r="C524496" s="36">
        <f t="shared" si="205"/>
        <v>0</v>
      </c>
    </row>
    <row r="524497" spans="3:3" x14ac:dyDescent="0.15">
      <c r="C524497" s="36">
        <f t="shared" si="205"/>
        <v>0</v>
      </c>
    </row>
    <row r="524498" spans="3:3" x14ac:dyDescent="0.15">
      <c r="C524498" s="36">
        <f t="shared" si="205"/>
        <v>0</v>
      </c>
    </row>
    <row r="524499" spans="3:3" x14ac:dyDescent="0.15">
      <c r="C524499" s="36">
        <f t="shared" si="205"/>
        <v>0</v>
      </c>
    </row>
    <row r="524500" spans="3:3" x14ac:dyDescent="0.15">
      <c r="C524500" s="36">
        <f t="shared" si="205"/>
        <v>0</v>
      </c>
    </row>
    <row r="524501" spans="3:3" x14ac:dyDescent="0.15">
      <c r="C524501" s="36">
        <f t="shared" ref="C524501:C524507" si="206">IFERROR(IF(C524480&lt;&gt;0,C524494/C524480,1)*C524468,0)</f>
        <v>0</v>
      </c>
    </row>
    <row r="524502" spans="3:3" x14ac:dyDescent="0.15">
      <c r="C524502" s="36">
        <f t="shared" si="206"/>
        <v>0</v>
      </c>
    </row>
    <row r="524503" spans="3:3" x14ac:dyDescent="0.15">
      <c r="C524503" s="36">
        <f t="shared" si="206"/>
        <v>0</v>
      </c>
    </row>
    <row r="524504" spans="3:3" x14ac:dyDescent="0.15">
      <c r="C524504" s="36">
        <f t="shared" si="206"/>
        <v>0</v>
      </c>
    </row>
    <row r="524505" spans="3:3" x14ac:dyDescent="0.15">
      <c r="C524505" s="36">
        <f t="shared" si="206"/>
        <v>0</v>
      </c>
    </row>
    <row r="524506" spans="3:3" x14ac:dyDescent="0.15">
      <c r="C524506" s="36">
        <f t="shared" si="206"/>
        <v>0</v>
      </c>
    </row>
    <row r="524507" spans="3:3" x14ac:dyDescent="0.15">
      <c r="C524507" s="36">
        <f t="shared" si="206"/>
        <v>0</v>
      </c>
    </row>
    <row r="524508" spans="3:3" x14ac:dyDescent="0.15">
      <c r="C524508" s="37">
        <f>C524475</f>
        <v>0</v>
      </c>
    </row>
    <row r="524509" spans="3:3" x14ac:dyDescent="0.15">
      <c r="C524509" s="37">
        <f>C524476</f>
        <v>0</v>
      </c>
    </row>
    <row r="524510" spans="3:3" x14ac:dyDescent="0.15">
      <c r="C524510" s="37">
        <f>C524477</f>
        <v>0</v>
      </c>
    </row>
    <row r="524511" spans="3:3" x14ac:dyDescent="0.15">
      <c r="C524511" s="37">
        <f>C524478</f>
        <v>0</v>
      </c>
    </row>
    <row r="524512" spans="3:3" x14ac:dyDescent="0.15">
      <c r="C524512" s="37">
        <f>C524479</f>
        <v>0</v>
      </c>
    </row>
    <row r="524513" spans="3:3" x14ac:dyDescent="0.15">
      <c r="C524513" s="28">
        <v>0</v>
      </c>
    </row>
    <row r="524514" spans="3:3" x14ac:dyDescent="0.15">
      <c r="C524514" s="28">
        <v>0</v>
      </c>
    </row>
    <row r="524515" spans="3:3" x14ac:dyDescent="0.15">
      <c r="C524515" s="28">
        <v>0</v>
      </c>
    </row>
    <row r="524516" spans="3:3" x14ac:dyDescent="0.15">
      <c r="C524516" s="28">
        <v>0</v>
      </c>
    </row>
    <row r="524517" spans="3:3" x14ac:dyDescent="0.15">
      <c r="C524517" s="28">
        <v>0</v>
      </c>
    </row>
    <row r="524518" spans="3:3" x14ac:dyDescent="0.15">
      <c r="C524518" s="28">
        <v>0</v>
      </c>
    </row>
    <row r="524519" spans="3:3" x14ac:dyDescent="0.15">
      <c r="C524519" s="28">
        <v>0</v>
      </c>
    </row>
    <row r="524520" spans="3:3" x14ac:dyDescent="0.15">
      <c r="C524520" s="28">
        <v>0</v>
      </c>
    </row>
    <row r="524521" spans="3:3" x14ac:dyDescent="0.15">
      <c r="C524521" s="28">
        <v>0</v>
      </c>
    </row>
    <row r="524522" spans="3:3" x14ac:dyDescent="0.15">
      <c r="C524522" s="28">
        <v>0</v>
      </c>
    </row>
    <row r="524523" spans="3:3" x14ac:dyDescent="0.15">
      <c r="C524523" s="38">
        <v>1</v>
      </c>
    </row>
    <row r="524524" spans="3:3" x14ac:dyDescent="0.15">
      <c r="C524524" s="38">
        <v>1</v>
      </c>
    </row>
    <row r="524525" spans="3:3" x14ac:dyDescent="0.15">
      <c r="C524525" s="38">
        <v>1</v>
      </c>
    </row>
    <row r="524526" spans="3:3" x14ac:dyDescent="0.15">
      <c r="C524526" s="38">
        <v>1</v>
      </c>
    </row>
    <row r="524527" spans="3:3" x14ac:dyDescent="0.15">
      <c r="C524527" s="38">
        <v>1</v>
      </c>
    </row>
    <row r="524528" spans="3:3" x14ac:dyDescent="0.15">
      <c r="C524528" s="38">
        <v>1</v>
      </c>
    </row>
    <row r="524529" spans="3:3" x14ac:dyDescent="0.15">
      <c r="C524529" s="38">
        <v>1</v>
      </c>
    </row>
    <row r="524530" spans="3:3" x14ac:dyDescent="0.15">
      <c r="C524530" s="38">
        <v>1</v>
      </c>
    </row>
    <row r="524531" spans="3:3" x14ac:dyDescent="0.15">
      <c r="C524531" s="38">
        <v>1</v>
      </c>
    </row>
    <row r="524532" spans="3:3" x14ac:dyDescent="0.15">
      <c r="C524532" s="38">
        <v>1</v>
      </c>
    </row>
    <row r="524533" spans="3:3" x14ac:dyDescent="0.15">
      <c r="C524533" s="25" t="s">
        <v>104</v>
      </c>
    </row>
    <row r="524534" spans="3:3" x14ac:dyDescent="0.15">
      <c r="C524534" s="25" t="s">
        <v>294</v>
      </c>
    </row>
    <row r="524535" spans="3:3" x14ac:dyDescent="0.15">
      <c r="C524535" s="24">
        <v>216</v>
      </c>
    </row>
    <row r="524536" spans="3:3" x14ac:dyDescent="0.15">
      <c r="C524536" s="24">
        <v>12</v>
      </c>
    </row>
    <row r="524537" spans="3:3" x14ac:dyDescent="0.15">
      <c r="C524537" s="24">
        <v>4.5999999999999996</v>
      </c>
    </row>
    <row r="524538" spans="3:3" x14ac:dyDescent="0.15">
      <c r="C524538" s="24">
        <v>368</v>
      </c>
    </row>
    <row r="524539" spans="3:3" x14ac:dyDescent="0.15">
      <c r="C524539" s="24">
        <v>260</v>
      </c>
    </row>
    <row r="524540" spans="3:3" x14ac:dyDescent="0.15">
      <c r="C524540" s="24">
        <v>394</v>
      </c>
    </row>
    <row r="524541" spans="3:3" x14ac:dyDescent="0.15">
      <c r="C524541" s="24">
        <v>222</v>
      </c>
    </row>
    <row r="524542" spans="3:3" x14ac:dyDescent="0.15">
      <c r="C524542" s="24">
        <v>123</v>
      </c>
    </row>
    <row r="524543" spans="3:3" x14ac:dyDescent="0.15">
      <c r="C524543" s="25" t="s">
        <v>153</v>
      </c>
    </row>
    <row r="524544" spans="3:3" x14ac:dyDescent="0.15">
      <c r="C524544" s="24">
        <v>20</v>
      </c>
    </row>
    <row r="524545" spans="3:3" x14ac:dyDescent="0.15">
      <c r="C524545" s="24">
        <v>0.9</v>
      </c>
    </row>
    <row r="524546" spans="3:3" x14ac:dyDescent="0.15">
      <c r="C524546" s="24">
        <v>0.8</v>
      </c>
    </row>
    <row r="524547" spans="3:3" x14ac:dyDescent="0.15">
      <c r="C524547" s="24">
        <v>0.4</v>
      </c>
    </row>
    <row r="524548" spans="3:3" x14ac:dyDescent="0.15">
      <c r="C524548" s="24">
        <v>2.5</v>
      </c>
    </row>
    <row r="524549" spans="3:3" x14ac:dyDescent="0.15">
      <c r="C524549" s="24">
        <v>3</v>
      </c>
    </row>
    <row r="524550" spans="3:3" x14ac:dyDescent="0.15">
      <c r="C524550" s="24">
        <v>10</v>
      </c>
    </row>
    <row r="524551" spans="3:3" x14ac:dyDescent="0.15">
      <c r="C524551" s="31">
        <v>0.8</v>
      </c>
    </row>
    <row r="524552" spans="3:3" x14ac:dyDescent="0.15">
      <c r="C524552" s="31">
        <v>0.6</v>
      </c>
    </row>
    <row r="524553" spans="3:3" x14ac:dyDescent="0.15">
      <c r="C524553" s="31">
        <v>0.3</v>
      </c>
    </row>
    <row r="524554" spans="3:3" x14ac:dyDescent="0.15">
      <c r="C524554" s="31">
        <v>0.9</v>
      </c>
    </row>
    <row r="524555" spans="3:3" x14ac:dyDescent="0.15">
      <c r="C524555" s="24">
        <v>45</v>
      </c>
    </row>
    <row r="524556" spans="3:3" x14ac:dyDescent="0.15">
      <c r="C524556" s="39">
        <f t="shared" ref="C524556:C524562" si="207">IFERROR(IF(ISNUMBER(C524444),C524444,0)+IF(ISNUMBER(C524425),1/C524425-IF(AND(C524513="ReplaceInsulation",NOT(ISERROR(C524501))),C524437/0.04,0),0),0)</f>
        <v>1.6666666666666667</v>
      </c>
    </row>
    <row r="524557" spans="3:3" x14ac:dyDescent="0.15">
      <c r="C524557" s="39">
        <f t="shared" si="207"/>
        <v>1.9666666666666668</v>
      </c>
    </row>
    <row r="524558" spans="3:3" x14ac:dyDescent="0.15">
      <c r="C524558" s="39">
        <f t="shared" si="207"/>
        <v>0.83333333333333337</v>
      </c>
    </row>
    <row r="524559" spans="3:3" x14ac:dyDescent="0.15">
      <c r="C524559" s="39">
        <f t="shared" si="207"/>
        <v>0.83333333333333337</v>
      </c>
    </row>
    <row r="524560" spans="3:3" x14ac:dyDescent="0.15">
      <c r="C524560" s="39">
        <f t="shared" si="207"/>
        <v>0.83333333333333337</v>
      </c>
    </row>
    <row r="524561" spans="3:3" x14ac:dyDescent="0.15">
      <c r="C524561" s="39">
        <f t="shared" si="207"/>
        <v>0.92500000000000004</v>
      </c>
    </row>
    <row r="524562" spans="3:3" x14ac:dyDescent="0.15">
      <c r="C524562" s="39">
        <f t="shared" si="207"/>
        <v>0.625</v>
      </c>
    </row>
    <row r="524563" spans="3:3" x14ac:dyDescent="0.15">
      <c r="C524563" s="40">
        <f>IFERROR(IF(ISNUMBER(C524432),1/C524432,0),0)</f>
        <v>0.35714285714285715</v>
      </c>
    </row>
    <row r="524564" spans="3:3" x14ac:dyDescent="0.15">
      <c r="C524564" s="40">
        <f>IFERROR(IF(ISNUMBER(C524433),1/C524433,0),0)</f>
        <v>0.35714285714285715</v>
      </c>
    </row>
    <row r="524565" spans="3:3" x14ac:dyDescent="0.15">
      <c r="C524565" s="40">
        <f>IFERROR(IF(ISNUMBER(C524434),1/C524434,0),0)</f>
        <v>0.33333333333333331</v>
      </c>
    </row>
    <row r="524566" spans="3:3" x14ac:dyDescent="0.15">
      <c r="C524566" s="39">
        <f t="shared" ref="C524566:C524572" si="208">IFERROR(1/(IF(C524513="Replace",IF(ISNUMBER(C524444),C524444,0),C524556)+IF(ISNUMBER(C524501),C524501,0)),0)</f>
        <v>0.6</v>
      </c>
    </row>
    <row r="524567" spans="3:3" x14ac:dyDescent="0.15">
      <c r="C524567" s="39">
        <f t="shared" si="208"/>
        <v>0.50847457627118642</v>
      </c>
    </row>
    <row r="524568" spans="3:3" x14ac:dyDescent="0.15">
      <c r="C524568" s="39">
        <f t="shared" si="208"/>
        <v>1.2</v>
      </c>
    </row>
    <row r="524569" spans="3:3" x14ac:dyDescent="0.15">
      <c r="C524569" s="39">
        <f t="shared" si="208"/>
        <v>1.2</v>
      </c>
    </row>
    <row r="524570" spans="3:3" x14ac:dyDescent="0.15">
      <c r="C524570" s="39">
        <f t="shared" si="208"/>
        <v>1.2</v>
      </c>
    </row>
    <row r="524571" spans="3:3" x14ac:dyDescent="0.15">
      <c r="C524571" s="39">
        <f t="shared" si="208"/>
        <v>1.0810810810810809</v>
      </c>
    </row>
    <row r="524572" spans="3:3" x14ac:dyDescent="0.15">
      <c r="C524572" s="39">
        <f t="shared" si="208"/>
        <v>1.6</v>
      </c>
    </row>
    <row r="524573" spans="3:3" x14ac:dyDescent="0.15">
      <c r="C524573" s="41">
        <f>IFERROR(1/(IF(C524520="Replace",0,C524563)+IF(ISNUMBER(C524508),C524508,0)),0)</f>
        <v>2.8</v>
      </c>
    </row>
    <row r="524574" spans="3:3" x14ac:dyDescent="0.15">
      <c r="C524574" s="41">
        <f>IFERROR(1/(IF(C524521="Replace",0,C524564)+IF(ISNUMBER(C524509),C524509,0)),0)</f>
        <v>2.8</v>
      </c>
    </row>
    <row r="524575" spans="3:3" x14ac:dyDescent="0.15">
      <c r="C524575" s="41">
        <f>IFERROR(1/(IF(C524522="Replace",0,C524565)+IF(ISNUMBER(C524510),C524510,0)),0)</f>
        <v>3</v>
      </c>
    </row>
    <row r="524576" spans="3:3" x14ac:dyDescent="0.15">
      <c r="C524576" s="42">
        <f t="shared" ref="C524576:C524582" si="209">IF(C524425&gt;0,(1-C524523)*1/(1/C524425+C524444),0)+C524523*C524566</f>
        <v>0.6</v>
      </c>
    </row>
    <row r="524577" spans="3:3" x14ac:dyDescent="0.15">
      <c r="C524577" s="42">
        <f t="shared" si="209"/>
        <v>0.50847457627118642</v>
      </c>
    </row>
    <row r="524578" spans="3:3" x14ac:dyDescent="0.15">
      <c r="C524578" s="42">
        <f t="shared" si="209"/>
        <v>1.2</v>
      </c>
    </row>
    <row r="524579" spans="3:3" x14ac:dyDescent="0.15">
      <c r="C524579" s="42">
        <f t="shared" si="209"/>
        <v>1.2</v>
      </c>
    </row>
    <row r="524580" spans="3:3" x14ac:dyDescent="0.15">
      <c r="C524580" s="42">
        <f t="shared" si="209"/>
        <v>1.2</v>
      </c>
    </row>
    <row r="524581" spans="3:3" x14ac:dyDescent="0.15">
      <c r="C524581" s="42">
        <f t="shared" si="209"/>
        <v>1.0810810810810809</v>
      </c>
    </row>
    <row r="524582" spans="3:3" x14ac:dyDescent="0.15">
      <c r="C524582" s="42">
        <f t="shared" si="209"/>
        <v>1.6</v>
      </c>
    </row>
    <row r="524583" spans="3:3" x14ac:dyDescent="0.15">
      <c r="C524583" s="43">
        <f>(1-C524530)*C524432+C524530*C524573</f>
        <v>2.8</v>
      </c>
    </row>
    <row r="524584" spans="3:3" x14ac:dyDescent="0.15">
      <c r="C524584" s="43">
        <f>(1-C524531)*C524433+C524531*C524574</f>
        <v>2.8</v>
      </c>
    </row>
    <row r="524585" spans="3:3" x14ac:dyDescent="0.15">
      <c r="C524585" s="43">
        <f>(1-C524532)*C524434+C524532*C524575</f>
        <v>3</v>
      </c>
    </row>
    <row r="524586" spans="3:3" x14ac:dyDescent="0.15">
      <c r="C524586" s="39">
        <f>IFERROR((IF(C524501&gt;0,C524523*C524387,0)+IF(C524502&gt;0,C524524*C524388,0)+IF(C524503&gt;0,C524525*C524389,0)+IF(C524504&gt;0,C524526*C524390,0)+IF(C524505&gt;0,C524527*C524391,0)+IF(C524506&gt;0,C524528*C524392,0)+IF(C524507&gt;0,C524529*C524393,0)+IF(C524508&gt;0,C524530*C524394,0)+IF(C524509&gt;0,C524531*C524395,0)+IF(C524510&gt;0,C524532*C524396,0))/SUM(C524387:C524396),0)</f>
        <v>0</v>
      </c>
    </row>
    <row r="524587" spans="3:3" x14ac:dyDescent="0.15">
      <c r="C524587" s="30" t="str">
        <f>IF(OR(C524403="",C524402=C524403),C524402,IF(C524297="Variation",C524403,IF(C524586=0,C524402,IF(C524586=1,C524403,C524402&amp;"("&amp;TEXT(1-C524586,"##0%")&amp;")."&amp;C524403&amp;"("&amp;TEXT(C524586,"##0%")&amp;")"))))</f>
        <v>Medium</v>
      </c>
    </row>
    <row r="524588" spans="3:3" x14ac:dyDescent="0.15">
      <c r="C524588" s="39">
        <f>IFERROR(IF(C524403&lt;&gt;"",IF(C524297="Variation",C524423,(1-C524586)*C524422+C524586*C524423),C524422),0)</f>
        <v>0.1</v>
      </c>
    </row>
    <row r="524589" spans="3:3" x14ac:dyDescent="0.15">
      <c r="C524589" s="39">
        <f t="shared" ref="C524589:C524595" si="210">IF(ISERROR(C524576*C524387*C524451),0,C524576*C524387*C524451)</f>
        <v>0</v>
      </c>
    </row>
    <row r="524590" spans="3:3" x14ac:dyDescent="0.15">
      <c r="C524590" s="39">
        <f t="shared" si="210"/>
        <v>23.491525423728813</v>
      </c>
    </row>
    <row r="524591" spans="3:3" x14ac:dyDescent="0.15">
      <c r="C524591" s="39">
        <f t="shared" si="210"/>
        <v>48.503999999999998</v>
      </c>
    </row>
    <row r="524592" spans="3:3" x14ac:dyDescent="0.15">
      <c r="C524592" s="39">
        <f t="shared" si="210"/>
        <v>0</v>
      </c>
    </row>
    <row r="524593" spans="3:3" x14ac:dyDescent="0.15">
      <c r="C524593" s="39">
        <f t="shared" si="210"/>
        <v>0</v>
      </c>
    </row>
    <row r="524594" spans="3:3" x14ac:dyDescent="0.15">
      <c r="C524594" s="39">
        <f t="shared" si="210"/>
        <v>24.972972972972972</v>
      </c>
    </row>
    <row r="524595" spans="3:3" x14ac:dyDescent="0.15">
      <c r="C524595" s="39">
        <f t="shared" si="210"/>
        <v>0</v>
      </c>
    </row>
    <row r="524596" spans="3:3" x14ac:dyDescent="0.15">
      <c r="C524596" s="40">
        <f>IF(ISERROR(C524583*C524394*1),0,C524583*C524394*1)</f>
        <v>37.855999999999995</v>
      </c>
    </row>
    <row r="524597" spans="3:3" x14ac:dyDescent="0.15">
      <c r="C524597" s="40">
        <f>IF(ISERROR(C524584*C524395*1),0,C524584*C524395*1)</f>
        <v>0</v>
      </c>
    </row>
    <row r="524598" spans="3:3" x14ac:dyDescent="0.15">
      <c r="C524598" s="40">
        <f>IF(ISERROR(C524585*C524396*1),0,C524585*C524396*1)</f>
        <v>6</v>
      </c>
    </row>
    <row r="524599" spans="3:3" x14ac:dyDescent="0.15">
      <c r="C524599" s="39">
        <f>SUM(C524387:C524396)*C524588</f>
        <v>14.834000000000001</v>
      </c>
    </row>
    <row r="524600" spans="3:3" x14ac:dyDescent="0.15">
      <c r="C524600" s="39">
        <f>IFERROR(SUM(C524589:C524599)/C524316,0)</f>
        <v>1.3262204856155895</v>
      </c>
    </row>
    <row r="524601" spans="3:3" x14ac:dyDescent="0.15">
      <c r="C524601" s="39">
        <f>0.34*(C524547+C524424)*C524548</f>
        <v>0.51000000000000012</v>
      </c>
    </row>
    <row r="524602" spans="3:3" x14ac:dyDescent="0.15">
      <c r="C524602" s="44">
        <f>(C524544-C524537)*C524535</f>
        <v>3326.4</v>
      </c>
    </row>
    <row r="524603" spans="3:3" x14ac:dyDescent="0.15">
      <c r="C524603" s="39">
        <f>IF(C524600&lt;=1,C524545+(1-C524600)/0.5*(1-C524545),IF(C524600&gt;=4,C524546,C524545+(C524600-1)*(C524546-C524545)/(4-1)))</f>
        <v>0.88912598381281371</v>
      </c>
    </row>
    <row r="524604" spans="3:3" x14ac:dyDescent="0.15">
      <c r="C524604" s="44">
        <f>C524600*0.024*C524602*C524603</f>
        <v>94.13795245360761</v>
      </c>
    </row>
    <row r="524605" spans="3:3" x14ac:dyDescent="0.15">
      <c r="C524605" s="44">
        <f>C524601*0.024*C524602*C524603</f>
        <v>36.200885352072518</v>
      </c>
    </row>
    <row r="524606" spans="3:3" x14ac:dyDescent="0.15">
      <c r="C524606" s="44">
        <f>C524604+C524605</f>
        <v>130.33883780568013</v>
      </c>
    </row>
    <row r="524607" spans="3:3" x14ac:dyDescent="0.15">
      <c r="C524607" s="39">
        <f>IFERROR((IF(LEN(C524465)&gt;1,IF(ISERROR(C524511),0,C524511),IF(ISERROR(C524435),0,C524435))*C524394+IF(LEN(C524466)&gt;1,IF(ISERROR(C524512),0,C524512),IF(ISERROR(C524436),0,C524436))*C524395)/(C524394+C524395),0)</f>
        <v>0.75000000000000011</v>
      </c>
    </row>
    <row r="524608" spans="3:3" x14ac:dyDescent="0.15">
      <c r="C524608" s="45">
        <f>C524397*C524538*C524551*(1-C524553)*C524554*C524607</f>
        <v>0</v>
      </c>
    </row>
    <row r="524609" spans="3:3" x14ac:dyDescent="0.15">
      <c r="C524609" s="44">
        <f>C524398*C524539*C$524552*(1-C$524553)*C$524554*C$524607</f>
        <v>0</v>
      </c>
    </row>
    <row r="524610" spans="3:3" x14ac:dyDescent="0.15">
      <c r="C524610" s="44">
        <f>C524399*C524540*C$524552*(1-C$524553)*C$524554*C$524607</f>
        <v>908.11287000000016</v>
      </c>
    </row>
    <row r="524611" spans="3:3" x14ac:dyDescent="0.15">
      <c r="C524611" s="44">
        <f>C524400*C524541*C$524552*(1-C$524553)*C$524554*C$524607</f>
        <v>0</v>
      </c>
    </row>
    <row r="524612" spans="3:3" x14ac:dyDescent="0.15">
      <c r="C524612" s="44">
        <f>C524401*C524542*C$524552*(1-C$524553)*C$524554*C$524607</f>
        <v>187.95199499999998</v>
      </c>
    </row>
    <row r="524613" spans="3:3" x14ac:dyDescent="0.15">
      <c r="C524613" s="44">
        <f>IFERROR(SUM(C524608:C524612)/C524316,0)</f>
        <v>9.3385436227315317</v>
      </c>
    </row>
    <row r="524614" spans="3:3" x14ac:dyDescent="0.15">
      <c r="C524614" s="44">
        <f>C524549*0.024*C524535</f>
        <v>15.552000000000001</v>
      </c>
    </row>
    <row r="524615" spans="3:3" x14ac:dyDescent="0.15">
      <c r="C524615" s="44">
        <f>C524555/(C524600+C524601)</f>
        <v>24.506860887631277</v>
      </c>
    </row>
    <row r="524616" spans="3:3" x14ac:dyDescent="0.15">
      <c r="C524616" s="39">
        <f>0.8+C524615/30</f>
        <v>1.6168953629210425</v>
      </c>
    </row>
    <row r="524617" spans="3:3" x14ac:dyDescent="0.15">
      <c r="C524617" s="42">
        <f>IFERROR((C524613+C524614)/C524606,0)</f>
        <v>0.19096797272230098</v>
      </c>
    </row>
    <row r="524618" spans="3:3" x14ac:dyDescent="0.15">
      <c r="C524618" s="39">
        <f>(1-C524617^C524616)/(1-C524617^(C524616+1))</f>
        <v>0.94362386271828624</v>
      </c>
    </row>
    <row r="524619" spans="3:3" x14ac:dyDescent="0.15">
      <c r="C524619" s="46">
        <f>C524606-C524618*(C524613+C524614)</f>
        <v>106.8515268872402</v>
      </c>
    </row>
    <row r="524621" spans="3:3" x14ac:dyDescent="0.15">
      <c r="C524621" s="48">
        <v>106.8515268872402</v>
      </c>
    </row>
    <row r="540673" spans="3:3" x14ac:dyDescent="0.15">
      <c r="C540673" s="24" t="s">
        <v>370</v>
      </c>
    </row>
    <row r="540674" spans="3:3" x14ac:dyDescent="0.15">
      <c r="C540674" s="25">
        <v>0</v>
      </c>
    </row>
    <row r="540675" spans="3:3" x14ac:dyDescent="0.15">
      <c r="C540675" s="25">
        <v>0</v>
      </c>
    </row>
    <row r="540676" spans="3:3" x14ac:dyDescent="0.15">
      <c r="C540676" s="26">
        <v>40428</v>
      </c>
    </row>
    <row r="540677" spans="3:3" x14ac:dyDescent="0.15">
      <c r="C540677" s="26">
        <v>0</v>
      </c>
    </row>
    <row r="540678" spans="3:3" x14ac:dyDescent="0.15">
      <c r="C540678" s="25" t="s">
        <v>152</v>
      </c>
    </row>
    <row r="540679" spans="3:3" x14ac:dyDescent="0.15">
      <c r="C540679" s="25" t="s">
        <v>15</v>
      </c>
    </row>
    <row r="540680" spans="3:3" x14ac:dyDescent="0.15">
      <c r="C540680" s="25">
        <v>1</v>
      </c>
    </row>
    <row r="540681" spans="3:3" x14ac:dyDescent="0.15">
      <c r="C540681" s="25" t="s">
        <v>208</v>
      </c>
    </row>
    <row r="540682" spans="3:3" x14ac:dyDescent="0.15">
      <c r="C540682" s="25" t="s">
        <v>371</v>
      </c>
    </row>
    <row r="540683" spans="3:3" x14ac:dyDescent="0.15">
      <c r="C540683" s="25">
        <v>0</v>
      </c>
    </row>
    <row r="540684" spans="3:3" x14ac:dyDescent="0.15">
      <c r="C540684" s="25">
        <v>0</v>
      </c>
    </row>
    <row r="540685" spans="3:3" x14ac:dyDescent="0.15">
      <c r="C540685" s="25" t="s">
        <v>372</v>
      </c>
    </row>
    <row r="540686" spans="3:3" x14ac:dyDescent="0.15">
      <c r="C540686" s="25" t="s">
        <v>360</v>
      </c>
    </row>
    <row r="540687" spans="3:3" x14ac:dyDescent="0.15">
      <c r="C540687" s="25" t="s">
        <v>373</v>
      </c>
    </row>
    <row r="540688" spans="3:3" x14ac:dyDescent="0.15">
      <c r="C540688" s="25" t="s">
        <v>105</v>
      </c>
    </row>
    <row r="540689" spans="3:3" x14ac:dyDescent="0.15">
      <c r="C540689" s="25">
        <v>1958</v>
      </c>
    </row>
    <row r="540690" spans="3:3" x14ac:dyDescent="0.15">
      <c r="C540690" s="25">
        <v>1968</v>
      </c>
    </row>
    <row r="540691" spans="3:3" x14ac:dyDescent="0.15">
      <c r="C540691" s="25" t="s">
        <v>289</v>
      </c>
    </row>
    <row r="540692" spans="3:3" x14ac:dyDescent="0.15">
      <c r="C540692" s="24">
        <v>374.2</v>
      </c>
    </row>
    <row r="540693" spans="3:3" x14ac:dyDescent="0.15">
      <c r="C540693" s="24">
        <v>119.744</v>
      </c>
    </row>
    <row r="540694" spans="3:3" x14ac:dyDescent="0.15">
      <c r="C540694" s="24">
        <v>0</v>
      </c>
    </row>
    <row r="540695" spans="3:3" x14ac:dyDescent="0.15">
      <c r="C540695" s="24">
        <v>0</v>
      </c>
    </row>
    <row r="540696" spans="3:3" x14ac:dyDescent="0.15">
      <c r="C540696" s="24">
        <v>0</v>
      </c>
    </row>
    <row r="540697" spans="3:3" x14ac:dyDescent="0.15">
      <c r="C540697" s="24">
        <v>106.7</v>
      </c>
    </row>
    <row r="540698" spans="3:3" x14ac:dyDescent="0.15">
      <c r="C540698" s="27">
        <f>IF(C540695&gt;0,C540695,IF(C540694&gt;0,0.85*C540694,IF(C540697&gt;0,1.1*C540697,IF(C540696&gt;0,1.4*C540696,0.85/3*C540692))))</f>
        <v>117.37000000000002</v>
      </c>
    </row>
    <row r="540699" spans="3:3" x14ac:dyDescent="0.15">
      <c r="C540699" s="24">
        <v>0</v>
      </c>
    </row>
    <row r="540700" spans="3:3" x14ac:dyDescent="0.15">
      <c r="C540700" s="27">
        <f>IF(C540699&gt;0,C540699,C540698)</f>
        <v>117.37000000000002</v>
      </c>
    </row>
    <row r="540701" spans="3:3" x14ac:dyDescent="0.15">
      <c r="C540701" s="24">
        <v>1</v>
      </c>
    </row>
    <row r="540702" spans="3:3" x14ac:dyDescent="0.15">
      <c r="C540702" s="24">
        <v>2</v>
      </c>
    </row>
    <row r="540703" spans="3:3" x14ac:dyDescent="0.15">
      <c r="C540703" s="28" t="s">
        <v>374</v>
      </c>
    </row>
    <row r="540704" spans="3:3" x14ac:dyDescent="0.15">
      <c r="C540704" s="28" t="s">
        <v>375</v>
      </c>
    </row>
    <row r="540705" spans="3:3" x14ac:dyDescent="0.15">
      <c r="C540705" s="28" t="s">
        <v>2</v>
      </c>
    </row>
    <row r="540706" spans="3:3" x14ac:dyDescent="0.15">
      <c r="C540706" s="28" t="s">
        <v>376</v>
      </c>
    </row>
    <row r="540707" spans="3:3" x14ac:dyDescent="0.15">
      <c r="C540707" s="24">
        <v>0</v>
      </c>
    </row>
    <row r="540708" spans="3:3" x14ac:dyDescent="0.15">
      <c r="C540708" s="24">
        <v>0</v>
      </c>
    </row>
    <row r="540709" spans="3:3" x14ac:dyDescent="0.15">
      <c r="C540709" s="24">
        <v>0</v>
      </c>
    </row>
    <row r="540710" spans="3:3" x14ac:dyDescent="0.15">
      <c r="C540710" s="24">
        <v>0</v>
      </c>
    </row>
    <row r="540711" spans="3:3" x14ac:dyDescent="0.15">
      <c r="C540711" s="24">
        <v>0</v>
      </c>
    </row>
    <row r="540712" spans="3:3" x14ac:dyDescent="0.15">
      <c r="C540712" s="24">
        <v>0</v>
      </c>
    </row>
    <row r="540713" spans="3:3" x14ac:dyDescent="0.15">
      <c r="C540713" s="28">
        <v>0</v>
      </c>
    </row>
    <row r="540714" spans="3:3" x14ac:dyDescent="0.15">
      <c r="C540714" s="28">
        <v>0</v>
      </c>
    </row>
    <row r="540715" spans="3:3" x14ac:dyDescent="0.15">
      <c r="C540715" s="24">
        <v>0</v>
      </c>
    </row>
    <row r="540716" spans="3:3" x14ac:dyDescent="0.15">
      <c r="C540716" s="24">
        <v>0</v>
      </c>
    </row>
    <row r="540717" spans="3:3" x14ac:dyDescent="0.15">
      <c r="C540717" s="24">
        <v>46.2</v>
      </c>
    </row>
    <row r="540718" spans="3:3" x14ac:dyDescent="0.15">
      <c r="C540718" s="24">
        <v>40.42</v>
      </c>
    </row>
    <row r="540719" spans="3:3" x14ac:dyDescent="0.15">
      <c r="C540719" s="24">
        <v>0</v>
      </c>
    </row>
    <row r="540720" spans="3:3" x14ac:dyDescent="0.15">
      <c r="C540720" s="24">
        <v>0</v>
      </c>
    </row>
    <row r="540721" spans="3:3" x14ac:dyDescent="0.15">
      <c r="C540721" s="24">
        <v>46.2</v>
      </c>
    </row>
    <row r="540722" spans="3:3" x14ac:dyDescent="0.15">
      <c r="C540722" s="24">
        <v>0</v>
      </c>
    </row>
    <row r="540723" spans="3:3" x14ac:dyDescent="0.15">
      <c r="C540723" s="24">
        <v>13.52</v>
      </c>
    </row>
    <row r="540724" spans="3:3" x14ac:dyDescent="0.15">
      <c r="C540724" s="24">
        <v>0</v>
      </c>
    </row>
    <row r="540725" spans="3:3" x14ac:dyDescent="0.15">
      <c r="C540725" s="24">
        <v>2</v>
      </c>
    </row>
    <row r="540726" spans="3:3" x14ac:dyDescent="0.15">
      <c r="C540726" s="24">
        <v>0</v>
      </c>
    </row>
    <row r="540727" spans="3:3" x14ac:dyDescent="0.15">
      <c r="C540727" s="24">
        <v>0</v>
      </c>
    </row>
    <row r="540728" spans="3:3" x14ac:dyDescent="0.15">
      <c r="C540728" s="24">
        <v>8.1300000000000008</v>
      </c>
    </row>
    <row r="540729" spans="3:3" x14ac:dyDescent="0.15">
      <c r="C540729" s="24">
        <v>0</v>
      </c>
    </row>
    <row r="540730" spans="3:3" x14ac:dyDescent="0.15">
      <c r="C540730" s="24">
        <v>5.39</v>
      </c>
    </row>
    <row r="540731" spans="3:3" x14ac:dyDescent="0.15">
      <c r="C540731" s="28" t="s">
        <v>295</v>
      </c>
    </row>
    <row r="540732" spans="3:3" x14ac:dyDescent="0.15">
      <c r="C540732" s="29">
        <f>IF(OR(C$540704="C",C$540704="PI",C$540704="NI"),1.6,IF(C$540704="P",0.8,IF(C$540704="-",1.2,0)))</f>
        <v>1.2</v>
      </c>
    </row>
    <row r="540733" spans="3:3" x14ac:dyDescent="0.15">
      <c r="C540733" s="29">
        <f>IF(OR(C$540704="C",C$540704="PI",C$540704="NI"),15,IF(C$540704="P",7,IF(C$540704="-",5,0)))</f>
        <v>5</v>
      </c>
    </row>
    <row r="540734" spans="3:3" x14ac:dyDescent="0.15">
      <c r="C540734" s="29">
        <f>IF(OR(C$540704="C",C$540704="PI",C$540704="NI"),0,IF(C$540704="P",0.6,IF(C$540704="-",0,1.2)))</f>
        <v>0</v>
      </c>
    </row>
    <row r="540735" spans="3:3" x14ac:dyDescent="0.15">
      <c r="C540735" s="29">
        <f>IF(OR(C$540704="C",C$540704="PI",C$540704="NI"),0,IF(C$540704="P",3,IF(C$540704="-",0,5)))</f>
        <v>0</v>
      </c>
    </row>
    <row r="540736" spans="3:3" x14ac:dyDescent="0.15">
      <c r="C540736" s="29">
        <f>IF(LEFT(C$540704,1)="C",1,IF(LEFT(C$540704,1)="P",0.5,0))</f>
        <v>0</v>
      </c>
    </row>
    <row r="540737" spans="3:3" x14ac:dyDescent="0.15">
      <c r="C540737" s="29">
        <f>IF(LEFT(C$540705,1)="C",1,IF(LEFT(C$540705,1)="P",0.5,0))</f>
        <v>0</v>
      </c>
    </row>
    <row r="540738" spans="3:3" x14ac:dyDescent="0.15">
      <c r="C540738" s="29">
        <f>0.7*C540736+C540702+C540737</f>
        <v>2</v>
      </c>
    </row>
    <row r="540739" spans="3:3" x14ac:dyDescent="0.15">
      <c r="C540739" s="27">
        <f>IFERROR(C540700/C540738,0)</f>
        <v>58.685000000000009</v>
      </c>
    </row>
    <row r="540740" spans="3:3" x14ac:dyDescent="0.15">
      <c r="C540740" s="29">
        <f>IF(RIGHT(C$540704,1)="I",1,C540736)*0.7+C540702+IF(RIGHT(C$540705,1)="I",1,C540737)</f>
        <v>2</v>
      </c>
    </row>
    <row r="540741" spans="3:3" x14ac:dyDescent="0.15">
      <c r="C540741" s="27">
        <f>IF(ISNUMBER(#REF!),#REF!/2.5,1)</f>
        <v>1</v>
      </c>
    </row>
    <row r="540742" spans="3:3" x14ac:dyDescent="0.15">
      <c r="C540742" s="27">
        <f>IF(C540714="Simple",0.9,IF(C540714="Complex",1.3,1))</f>
        <v>1</v>
      </c>
    </row>
    <row r="540743" spans="3:3" x14ac:dyDescent="0.15">
      <c r="C540743" s="27">
        <f>IF(C540713="Simple",0.9,IF(C540713="Complex",1.2,1))</f>
        <v>1</v>
      </c>
    </row>
    <row r="540744" spans="3:3" x14ac:dyDescent="0.15">
      <c r="C540744" s="27">
        <f>C540741*C540743*(0.7*C540739+IF(C540706="B_N2",5,IF(C540706="B_N1",25,50)))</f>
        <v>46.079500000000003</v>
      </c>
    </row>
    <row r="540745" spans="3:3" x14ac:dyDescent="0.15">
      <c r="C540745" s="27">
        <f>ROUND(3/0.85,1)*C540741*C540700</f>
        <v>410.79500000000007</v>
      </c>
    </row>
    <row r="540746" spans="3:3" x14ac:dyDescent="0.15">
      <c r="C540746" s="27">
        <f>C$540742*(C$540732*C$540739+C$540733)</f>
        <v>75.422000000000011</v>
      </c>
    </row>
    <row r="540747" spans="3:3" x14ac:dyDescent="0.15">
      <c r="C540747" s="27">
        <f>(C$540734*C$540739+C$540735)</f>
        <v>0</v>
      </c>
    </row>
    <row r="540748" spans="3:3" x14ac:dyDescent="0.15">
      <c r="C540748" s="27">
        <f>C540740*C540744-C540749-C540753-C540754</f>
        <v>71.03240000000001</v>
      </c>
    </row>
    <row r="540749" spans="3:3" x14ac:dyDescent="0.15">
      <c r="C540749" s="27">
        <f>0.5*IF(RIGHT(C540705,1)="I",1,C540737)*C540744</f>
        <v>0</v>
      </c>
    </row>
    <row r="540750" spans="3:3" x14ac:dyDescent="0.15">
      <c r="C540750" s="30" t="str">
        <f>IF(C$540705="P","Unh","Soil")</f>
        <v>Soil</v>
      </c>
    </row>
    <row r="540751" spans="3:3" x14ac:dyDescent="0.15">
      <c r="C540751" s="27">
        <f>1.2*C540739+5</f>
        <v>75.422000000000011</v>
      </c>
    </row>
    <row r="540752" spans="3:3" x14ac:dyDescent="0.15">
      <c r="C540752" s="30" t="str">
        <f>IF(C$540705="-","Soil","Cellar")</f>
        <v>Cellar</v>
      </c>
    </row>
    <row r="540753" spans="3:3" x14ac:dyDescent="0.15">
      <c r="C540753" s="27">
        <f>(0.18*C$540700)-C540754</f>
        <v>18.452900000000003</v>
      </c>
    </row>
    <row r="540754" spans="3:3" x14ac:dyDescent="0.15">
      <c r="C540754" s="27">
        <f>0.01*C$540700+1.5</f>
        <v>2.6737000000000002</v>
      </c>
    </row>
    <row r="540755" spans="3:3" x14ac:dyDescent="0.15">
      <c r="C540755" s="27">
        <f>SUM(C540746:C540754)</f>
        <v>243.00300000000004</v>
      </c>
    </row>
    <row r="540756" spans="3:3" x14ac:dyDescent="0.15">
      <c r="C540756" s="27">
        <f>SUM(C540716:C540725)</f>
        <v>148.34</v>
      </c>
    </row>
    <row r="540757" spans="3:3" x14ac:dyDescent="0.15">
      <c r="C540757" s="30">
        <f>IFERROR(C540756/C540755,0)</f>
        <v>0.61044513853738425</v>
      </c>
    </row>
    <row r="540758" spans="3:3" x14ac:dyDescent="0.15">
      <c r="C540758" s="31">
        <v>0.8</v>
      </c>
    </row>
    <row r="540759" spans="3:3" x14ac:dyDescent="0.15">
      <c r="C540759" s="31">
        <v>1.25</v>
      </c>
    </row>
    <row r="540760" spans="3:3" x14ac:dyDescent="0.15">
      <c r="C540760" s="32">
        <f>IF(AND(C540757&gt;=C540758,C540757&lt;=C540759),1,0)</f>
        <v>0</v>
      </c>
    </row>
    <row r="540761" spans="3:3" x14ac:dyDescent="0.15">
      <c r="C540761" s="30">
        <f>IFERROR((C540721+C540722)/(C540751),0)</f>
        <v>0.61255336639176894</v>
      </c>
    </row>
    <row r="540762" spans="3:3" x14ac:dyDescent="0.15">
      <c r="C540762" s="31">
        <v>0.9</v>
      </c>
    </row>
    <row r="540763" spans="3:3" x14ac:dyDescent="0.15">
      <c r="C540763" s="31">
        <v>1.3</v>
      </c>
    </row>
    <row r="540764" spans="3:3" x14ac:dyDescent="0.15">
      <c r="C540764" s="32">
        <f>IF(AND(C540761&gt;=C540762,C540761&lt;=C540763),1,0)</f>
        <v>0</v>
      </c>
    </row>
    <row r="540765" spans="3:3" x14ac:dyDescent="0.15">
      <c r="C540765" s="33">
        <f>IF(C540736+C540737=0,1,0)</f>
        <v>1</v>
      </c>
    </row>
    <row r="540766" spans="3:3" x14ac:dyDescent="0.15">
      <c r="C540766" s="30">
        <f>IFERROR((C540723+C540724+C540725)/(C540753+C540754),0)</f>
        <v>0.73461891643709809</v>
      </c>
    </row>
    <row r="540767" spans="3:3" x14ac:dyDescent="0.15">
      <c r="C540767" s="31">
        <v>0.67</v>
      </c>
    </row>
    <row r="540768" spans="3:3" x14ac:dyDescent="0.15">
      <c r="C540768" s="31">
        <v>1.5</v>
      </c>
    </row>
    <row r="540769" spans="3:3" x14ac:dyDescent="0.15">
      <c r="C540769" s="34">
        <f>IF(AND(C540766&gt;=C540767,C540766&lt;=C540768),1,0)</f>
        <v>1</v>
      </c>
    </row>
    <row r="540770" spans="3:3" x14ac:dyDescent="0.15">
      <c r="C540770" s="34">
        <f>C540760*IF(C540765=1,C540764,1)*C540769</f>
        <v>0</v>
      </c>
    </row>
    <row r="540771" spans="3:3" x14ac:dyDescent="0.15">
      <c r="C540771" s="27">
        <f>IF(C$540731="Estimation",C540746,C540716)</f>
        <v>0</v>
      </c>
    </row>
    <row r="540772" spans="3:3" x14ac:dyDescent="0.15">
      <c r="C540772" s="27">
        <f>IF(C$540731="Estimation",C540747,C540717)</f>
        <v>46.2</v>
      </c>
    </row>
    <row r="540773" spans="3:3" x14ac:dyDescent="0.15">
      <c r="C540773" s="27">
        <f>IF(C$540731="Estimation",C540748,C540718)</f>
        <v>40.42</v>
      </c>
    </row>
    <row r="540774" spans="3:3" x14ac:dyDescent="0.15">
      <c r="C540774" s="27">
        <f>IF(C$540731="Estimation",IF(C540750="Soil",0,C540749),C540719)</f>
        <v>0</v>
      </c>
    </row>
    <row r="540775" spans="3:3" x14ac:dyDescent="0.15">
      <c r="C540775" s="27">
        <f>IF(C$540731="Estimation",C540749-C540774,C540720)</f>
        <v>0</v>
      </c>
    </row>
    <row r="540776" spans="3:3" x14ac:dyDescent="0.15">
      <c r="C540776" s="27">
        <f>IF(C$540731="Estimation",IF(C540752="Soil",0,C540751),C540721)</f>
        <v>46.2</v>
      </c>
    </row>
    <row r="540777" spans="3:3" x14ac:dyDescent="0.15">
      <c r="C540777" s="27">
        <f>IF(C$540731="Estimation",C540751-C540776,C540722)</f>
        <v>0</v>
      </c>
    </row>
    <row r="540778" spans="3:3" x14ac:dyDescent="0.15">
      <c r="C540778" s="27">
        <f>IF(C$540731="Estimation",C540753,C540723)</f>
        <v>13.52</v>
      </c>
    </row>
    <row r="540779" spans="3:3" x14ac:dyDescent="0.15">
      <c r="C540779" s="27">
        <f>IF(C$540731="Estimation",0,C540724)</f>
        <v>0</v>
      </c>
    </row>
    <row r="540780" spans="3:3" x14ac:dyDescent="0.15">
      <c r="C540780" s="27">
        <f>IF(C$540731="Estimation",C540754,C540725)</f>
        <v>2</v>
      </c>
    </row>
    <row r="540781" spans="3:3" x14ac:dyDescent="0.15">
      <c r="C540781" s="35">
        <f>IF(C$540731="Estimation",0,C540726)</f>
        <v>0</v>
      </c>
    </row>
    <row r="540782" spans="3:3" x14ac:dyDescent="0.15">
      <c r="C540782" s="35">
        <f>IF(C$540731="Estimation",0.5*SUM(C$540778:C$540779),C540727)</f>
        <v>0</v>
      </c>
    </row>
    <row r="540783" spans="3:3" x14ac:dyDescent="0.15">
      <c r="C540783" s="35">
        <f>IF(C$540731="Estimation",0,C540728)</f>
        <v>8.1300000000000008</v>
      </c>
    </row>
    <row r="540784" spans="3:3" x14ac:dyDescent="0.15">
      <c r="C540784" s="35">
        <f>IF(C$540731="Estimation",0.5*SUM(C$540778:C$540779),C540729)</f>
        <v>0</v>
      </c>
    </row>
    <row r="540785" spans="3:3" x14ac:dyDescent="0.15">
      <c r="C540785" s="35">
        <f>IF(C$540731="Estimation",0,C540730)</f>
        <v>5.39</v>
      </c>
    </row>
    <row r="540786" spans="3:3" x14ac:dyDescent="0.15">
      <c r="C540786" s="25" t="s">
        <v>288</v>
      </c>
    </row>
    <row r="540787" spans="3:3" x14ac:dyDescent="0.15">
      <c r="C540787" s="25">
        <v>0</v>
      </c>
    </row>
    <row r="540788" spans="3:3" x14ac:dyDescent="0.15">
      <c r="C540788" s="25" t="s">
        <v>288</v>
      </c>
    </row>
    <row r="540789" spans="3:3" x14ac:dyDescent="0.15">
      <c r="C540789" s="25" t="s">
        <v>377</v>
      </c>
    </row>
    <row r="540790" spans="3:3" x14ac:dyDescent="0.15">
      <c r="C540790" s="25" t="s">
        <v>300</v>
      </c>
    </row>
    <row r="540791" spans="3:3" x14ac:dyDescent="0.15">
      <c r="C540791" s="25" t="s">
        <v>302</v>
      </c>
    </row>
    <row r="540792" spans="3:3" x14ac:dyDescent="0.15">
      <c r="C540792" s="25" t="s">
        <v>302</v>
      </c>
    </row>
    <row r="540793" spans="3:3" x14ac:dyDescent="0.15">
      <c r="C540793" s="25" t="s">
        <v>302</v>
      </c>
    </row>
    <row r="540794" spans="3:3" x14ac:dyDescent="0.15">
      <c r="C540794" s="25" t="s">
        <v>301</v>
      </c>
    </row>
    <row r="540795" spans="3:3" x14ac:dyDescent="0.15">
      <c r="C540795" s="25" t="s">
        <v>301</v>
      </c>
    </row>
    <row r="540796" spans="3:3" x14ac:dyDescent="0.15">
      <c r="C540796" s="25" t="s">
        <v>292</v>
      </c>
    </row>
    <row r="540797" spans="3:3" x14ac:dyDescent="0.15">
      <c r="C540797" s="25" t="s">
        <v>292</v>
      </c>
    </row>
    <row r="540798" spans="3:3" x14ac:dyDescent="0.15">
      <c r="C540798" s="25" t="s">
        <v>291</v>
      </c>
    </row>
    <row r="540799" spans="3:3" x14ac:dyDescent="0.15">
      <c r="C540799" s="25" t="s">
        <v>298</v>
      </c>
    </row>
    <row r="540800" spans="3:3" x14ac:dyDescent="0.15">
      <c r="C540800" s="25" t="s">
        <v>299</v>
      </c>
    </row>
    <row r="540801" spans="3:3" x14ac:dyDescent="0.15">
      <c r="C540801" s="25" t="s">
        <v>298</v>
      </c>
    </row>
    <row r="540802" spans="3:3" x14ac:dyDescent="0.15">
      <c r="C540802" s="25" t="s">
        <v>297</v>
      </c>
    </row>
    <row r="540803" spans="3:3" x14ac:dyDescent="0.15">
      <c r="C540803" s="25" t="s">
        <v>296</v>
      </c>
    </row>
    <row r="540804" spans="3:3" x14ac:dyDescent="0.15">
      <c r="C540804" s="25" t="s">
        <v>297</v>
      </c>
    </row>
    <row r="540805" spans="3:3" x14ac:dyDescent="0.15">
      <c r="C540805" s="25" t="s">
        <v>296</v>
      </c>
    </row>
    <row r="540806" spans="3:3" x14ac:dyDescent="0.15">
      <c r="C540806" s="24">
        <v>0.1</v>
      </c>
    </row>
    <row r="540807" spans="3:3" x14ac:dyDescent="0.15">
      <c r="C540807" s="24">
        <v>0</v>
      </c>
    </row>
    <row r="540808" spans="3:3" x14ac:dyDescent="0.15">
      <c r="C540808" s="24">
        <v>0.2</v>
      </c>
    </row>
    <row r="540809" spans="3:3" x14ac:dyDescent="0.15">
      <c r="C540809" s="24">
        <v>0.6</v>
      </c>
    </row>
    <row r="540810" spans="3:3" x14ac:dyDescent="0.15">
      <c r="C540810" s="24">
        <v>0.6</v>
      </c>
    </row>
    <row r="540811" spans="3:3" x14ac:dyDescent="0.15">
      <c r="C540811" s="24">
        <v>1.2</v>
      </c>
    </row>
    <row r="540812" spans="3:3" x14ac:dyDescent="0.15">
      <c r="C540812" s="24">
        <v>1.2</v>
      </c>
    </row>
    <row r="540813" spans="3:3" x14ac:dyDescent="0.15">
      <c r="C540813" s="24">
        <v>1.2</v>
      </c>
    </row>
    <row r="540814" spans="3:3" x14ac:dyDescent="0.15">
      <c r="C540814" s="24">
        <v>1.6</v>
      </c>
    </row>
    <row r="540815" spans="3:3" x14ac:dyDescent="0.15">
      <c r="C540815" s="24">
        <v>1.6</v>
      </c>
    </row>
    <row r="540816" spans="3:3" x14ac:dyDescent="0.15">
      <c r="C540816" s="24">
        <v>2.8</v>
      </c>
    </row>
    <row r="540817" spans="3:3" x14ac:dyDescent="0.15">
      <c r="C540817" s="24">
        <v>2.8</v>
      </c>
    </row>
    <row r="540818" spans="3:3" x14ac:dyDescent="0.15">
      <c r="C540818" s="24">
        <v>3</v>
      </c>
    </row>
    <row r="540819" spans="3:3" x14ac:dyDescent="0.15">
      <c r="C540819" s="24">
        <v>0.75</v>
      </c>
    </row>
    <row r="540820" spans="3:3" x14ac:dyDescent="0.15">
      <c r="C540820" s="24">
        <v>0.75</v>
      </c>
    </row>
    <row r="540821" spans="3:3" x14ac:dyDescent="0.15">
      <c r="C540821" s="24">
        <v>0.05</v>
      </c>
    </row>
    <row r="540822" spans="3:3" x14ac:dyDescent="0.15">
      <c r="C540822" s="24">
        <v>0.05</v>
      </c>
    </row>
    <row r="540823" spans="3:3" x14ac:dyDescent="0.15">
      <c r="C540823" s="24">
        <v>0</v>
      </c>
    </row>
    <row r="540824" spans="3:3" x14ac:dyDescent="0.15">
      <c r="C540824" s="24">
        <v>0</v>
      </c>
    </row>
    <row r="540825" spans="3:3" x14ac:dyDescent="0.15">
      <c r="C540825" s="24">
        <v>0</v>
      </c>
    </row>
    <row r="540826" spans="3:3" x14ac:dyDescent="0.15">
      <c r="C540826" s="24">
        <v>0.01</v>
      </c>
    </row>
    <row r="540827" spans="3:3" x14ac:dyDescent="0.15">
      <c r="C540827" s="24">
        <v>0.01</v>
      </c>
    </row>
    <row r="540828" spans="3:3" x14ac:dyDescent="0.15">
      <c r="C540828" s="24">
        <v>0</v>
      </c>
    </row>
    <row r="540829" spans="3:3" x14ac:dyDescent="0.15">
      <c r="C540829" s="24">
        <v>0.3</v>
      </c>
    </row>
    <row r="540830" spans="3:3" x14ac:dyDescent="0.15">
      <c r="C540830" s="24">
        <v>0</v>
      </c>
    </row>
    <row r="540831" spans="3:3" x14ac:dyDescent="0.15">
      <c r="C540831" s="24">
        <v>0</v>
      </c>
    </row>
    <row r="540832" spans="3:3" x14ac:dyDescent="0.15">
      <c r="C540832" s="24">
        <v>0</v>
      </c>
    </row>
    <row r="540833" spans="3:3" x14ac:dyDescent="0.15">
      <c r="C540833" s="24">
        <v>0.3</v>
      </c>
    </row>
    <row r="540834" spans="3:3" x14ac:dyDescent="0.15">
      <c r="C540834" s="24">
        <v>0</v>
      </c>
    </row>
    <row r="540835" spans="3:3" x14ac:dyDescent="0.15">
      <c r="C540835" s="24">
        <v>0</v>
      </c>
    </row>
    <row r="540836" spans="3:3" x14ac:dyDescent="0.15">
      <c r="C540836" s="24">
        <v>1</v>
      </c>
    </row>
    <row r="540837" spans="3:3" x14ac:dyDescent="0.15">
      <c r="C540837" s="24">
        <v>1</v>
      </c>
    </row>
    <row r="540838" spans="3:3" x14ac:dyDescent="0.15">
      <c r="C540838" s="24">
        <v>0</v>
      </c>
    </row>
    <row r="540839" spans="3:3" x14ac:dyDescent="0.15">
      <c r="C540839" s="24">
        <v>0</v>
      </c>
    </row>
    <row r="540840" spans="3:3" x14ac:dyDescent="0.15">
      <c r="C540840" s="24">
        <v>0.5</v>
      </c>
    </row>
    <row r="540841" spans="3:3" x14ac:dyDescent="0.15">
      <c r="C540841" s="24">
        <v>0</v>
      </c>
    </row>
    <row r="540842" spans="3:3" x14ac:dyDescent="0.15">
      <c r="C540842" s="25">
        <v>0</v>
      </c>
    </row>
    <row r="540843" spans="3:3" x14ac:dyDescent="0.15">
      <c r="C540843" s="25">
        <v>0</v>
      </c>
    </row>
    <row r="540844" spans="3:3" x14ac:dyDescent="0.15">
      <c r="C540844" s="25">
        <v>0</v>
      </c>
    </row>
    <row r="540845" spans="3:3" x14ac:dyDescent="0.15">
      <c r="C540845" s="25">
        <v>0</v>
      </c>
    </row>
    <row r="540846" spans="3:3" x14ac:dyDescent="0.15">
      <c r="C540846" s="25">
        <v>0</v>
      </c>
    </row>
    <row r="540847" spans="3:3" x14ac:dyDescent="0.15">
      <c r="C540847" s="25">
        <v>0</v>
      </c>
    </row>
    <row r="540848" spans="3:3" x14ac:dyDescent="0.15">
      <c r="C540848" s="25">
        <v>0</v>
      </c>
    </row>
    <row r="540849" spans="3:3" x14ac:dyDescent="0.15">
      <c r="C540849" s="25">
        <v>0</v>
      </c>
    </row>
    <row r="540850" spans="3:3" x14ac:dyDescent="0.15">
      <c r="C540850" s="25">
        <v>0</v>
      </c>
    </row>
    <row r="540851" spans="3:3" x14ac:dyDescent="0.15">
      <c r="C540851" s="25">
        <v>0</v>
      </c>
    </row>
    <row r="540852" spans="3:3" x14ac:dyDescent="0.15">
      <c r="C540852" s="24">
        <v>0</v>
      </c>
    </row>
    <row r="540853" spans="3:3" x14ac:dyDescent="0.15">
      <c r="C540853" s="24">
        <v>0</v>
      </c>
    </row>
    <row r="540854" spans="3:3" x14ac:dyDescent="0.15">
      <c r="C540854" s="24">
        <v>0</v>
      </c>
    </row>
    <row r="540855" spans="3:3" x14ac:dyDescent="0.15">
      <c r="C540855" s="24">
        <v>0</v>
      </c>
    </row>
    <row r="540856" spans="3:3" x14ac:dyDescent="0.15">
      <c r="C540856" s="24">
        <v>0</v>
      </c>
    </row>
    <row r="540857" spans="3:3" x14ac:dyDescent="0.15">
      <c r="C540857" s="24">
        <v>0</v>
      </c>
    </row>
    <row r="540858" spans="3:3" x14ac:dyDescent="0.15">
      <c r="C540858" s="24">
        <v>0</v>
      </c>
    </row>
    <row r="540859" spans="3:3" x14ac:dyDescent="0.15">
      <c r="C540859" s="24">
        <v>0</v>
      </c>
    </row>
    <row r="540860" spans="3:3" x14ac:dyDescent="0.15">
      <c r="C540860" s="24">
        <v>0</v>
      </c>
    </row>
    <row r="540861" spans="3:3" x14ac:dyDescent="0.15">
      <c r="C540861" s="24">
        <v>0</v>
      </c>
    </row>
    <row r="540862" spans="3:3" x14ac:dyDescent="0.15">
      <c r="C540862" s="24">
        <v>0</v>
      </c>
    </row>
    <row r="540863" spans="3:3" x14ac:dyDescent="0.15">
      <c r="C540863" s="24">
        <v>0</v>
      </c>
    </row>
    <row r="540864" spans="3:3" x14ac:dyDescent="0.15">
      <c r="C540864" s="24">
        <v>0</v>
      </c>
    </row>
    <row r="540865" spans="3:3" x14ac:dyDescent="0.15">
      <c r="C540865" s="24">
        <v>0</v>
      </c>
    </row>
    <row r="540866" spans="3:3" x14ac:dyDescent="0.15">
      <c r="C540866" s="24">
        <v>0</v>
      </c>
    </row>
    <row r="540867" spans="3:3" x14ac:dyDescent="0.15">
      <c r="C540867" s="24">
        <v>0</v>
      </c>
    </row>
    <row r="540868" spans="3:3" x14ac:dyDescent="0.15">
      <c r="C540868" s="24">
        <v>0</v>
      </c>
    </row>
    <row r="540869" spans="3:3" x14ac:dyDescent="0.15">
      <c r="C540869" s="24">
        <v>0</v>
      </c>
    </row>
    <row r="540870" spans="3:3" x14ac:dyDescent="0.15">
      <c r="C540870" s="24">
        <v>0</v>
      </c>
    </row>
    <row r="540871" spans="3:3" x14ac:dyDescent="0.15">
      <c r="C540871" s="24">
        <v>0</v>
      </c>
    </row>
    <row r="540872" spans="3:3" x14ac:dyDescent="0.15">
      <c r="C540872" s="24">
        <v>0</v>
      </c>
    </row>
    <row r="540873" spans="3:3" x14ac:dyDescent="0.15">
      <c r="C540873" s="24">
        <v>0</v>
      </c>
    </row>
    <row r="540874" spans="3:3" x14ac:dyDescent="0.15">
      <c r="C540874" s="24">
        <v>0</v>
      </c>
    </row>
    <row r="540875" spans="3:3" x14ac:dyDescent="0.15">
      <c r="C540875" s="24">
        <v>0</v>
      </c>
    </row>
    <row r="540876" spans="3:3" x14ac:dyDescent="0.15">
      <c r="C540876" s="24">
        <v>0</v>
      </c>
    </row>
    <row r="540877" spans="3:3" x14ac:dyDescent="0.15">
      <c r="C540877" s="24">
        <v>0</v>
      </c>
    </row>
    <row r="540878" spans="3:3" x14ac:dyDescent="0.15">
      <c r="C540878" s="36">
        <f t="shared" ref="C540878:C540884" si="211">IF(C540871&lt;&gt;0,C540871,C540864)</f>
        <v>0</v>
      </c>
    </row>
    <row r="540879" spans="3:3" x14ac:dyDescent="0.15">
      <c r="C540879" s="36">
        <f t="shared" si="211"/>
        <v>0</v>
      </c>
    </row>
    <row r="540880" spans="3:3" x14ac:dyDescent="0.15">
      <c r="C540880" s="36">
        <f t="shared" si="211"/>
        <v>0</v>
      </c>
    </row>
    <row r="540881" spans="3:3" x14ac:dyDescent="0.15">
      <c r="C540881" s="36">
        <f t="shared" si="211"/>
        <v>0</v>
      </c>
    </row>
    <row r="540882" spans="3:3" x14ac:dyDescent="0.15">
      <c r="C540882" s="36">
        <f t="shared" si="211"/>
        <v>0</v>
      </c>
    </row>
    <row r="540883" spans="3:3" x14ac:dyDescent="0.15">
      <c r="C540883" s="36">
        <f t="shared" si="211"/>
        <v>0</v>
      </c>
    </row>
    <row r="540884" spans="3:3" x14ac:dyDescent="0.15">
      <c r="C540884" s="36">
        <f t="shared" si="211"/>
        <v>0</v>
      </c>
    </row>
    <row r="540885" spans="3:3" x14ac:dyDescent="0.15">
      <c r="C540885" s="36">
        <f t="shared" ref="C540885:C540891" si="212">IFERROR(IF(C540864&lt;&gt;0,C540878/C540864,1)*C540852,0)</f>
        <v>0</v>
      </c>
    </row>
    <row r="540886" spans="3:3" x14ac:dyDescent="0.15">
      <c r="C540886" s="36">
        <f t="shared" si="212"/>
        <v>0</v>
      </c>
    </row>
    <row r="540887" spans="3:3" x14ac:dyDescent="0.15">
      <c r="C540887" s="36">
        <f t="shared" si="212"/>
        <v>0</v>
      </c>
    </row>
    <row r="540888" spans="3:3" x14ac:dyDescent="0.15">
      <c r="C540888" s="36">
        <f t="shared" si="212"/>
        <v>0</v>
      </c>
    </row>
    <row r="540889" spans="3:3" x14ac:dyDescent="0.15">
      <c r="C540889" s="36">
        <f t="shared" si="212"/>
        <v>0</v>
      </c>
    </row>
    <row r="540890" spans="3:3" x14ac:dyDescent="0.15">
      <c r="C540890" s="36">
        <f t="shared" si="212"/>
        <v>0</v>
      </c>
    </row>
    <row r="540891" spans="3:3" x14ac:dyDescent="0.15">
      <c r="C540891" s="36">
        <f t="shared" si="212"/>
        <v>0</v>
      </c>
    </row>
    <row r="540892" spans="3:3" x14ac:dyDescent="0.15">
      <c r="C540892" s="37">
        <f>C540859</f>
        <v>0</v>
      </c>
    </row>
    <row r="540893" spans="3:3" x14ac:dyDescent="0.15">
      <c r="C540893" s="37">
        <f>C540860</f>
        <v>0</v>
      </c>
    </row>
    <row r="540894" spans="3:3" x14ac:dyDescent="0.15">
      <c r="C540894" s="37">
        <f>C540861</f>
        <v>0</v>
      </c>
    </row>
    <row r="540895" spans="3:3" x14ac:dyDescent="0.15">
      <c r="C540895" s="37">
        <f>C540862</f>
        <v>0</v>
      </c>
    </row>
    <row r="540896" spans="3:3" x14ac:dyDescent="0.15">
      <c r="C540896" s="37">
        <f>C540863</f>
        <v>0</v>
      </c>
    </row>
    <row r="540897" spans="3:3" x14ac:dyDescent="0.15">
      <c r="C540897" s="28">
        <v>0</v>
      </c>
    </row>
    <row r="540898" spans="3:3" x14ac:dyDescent="0.15">
      <c r="C540898" s="28">
        <v>0</v>
      </c>
    </row>
    <row r="540899" spans="3:3" x14ac:dyDescent="0.15">
      <c r="C540899" s="28">
        <v>0</v>
      </c>
    </row>
    <row r="540900" spans="3:3" x14ac:dyDescent="0.15">
      <c r="C540900" s="28">
        <v>0</v>
      </c>
    </row>
    <row r="540901" spans="3:3" x14ac:dyDescent="0.15">
      <c r="C540901" s="28">
        <v>0</v>
      </c>
    </row>
    <row r="540902" spans="3:3" x14ac:dyDescent="0.15">
      <c r="C540902" s="28">
        <v>0</v>
      </c>
    </row>
    <row r="540903" spans="3:3" x14ac:dyDescent="0.15">
      <c r="C540903" s="28">
        <v>0</v>
      </c>
    </row>
    <row r="540904" spans="3:3" x14ac:dyDescent="0.15">
      <c r="C540904" s="28">
        <v>0</v>
      </c>
    </row>
    <row r="540905" spans="3:3" x14ac:dyDescent="0.15">
      <c r="C540905" s="28">
        <v>0</v>
      </c>
    </row>
    <row r="540906" spans="3:3" x14ac:dyDescent="0.15">
      <c r="C540906" s="28">
        <v>0</v>
      </c>
    </row>
    <row r="540907" spans="3:3" x14ac:dyDescent="0.15">
      <c r="C540907" s="38">
        <v>1</v>
      </c>
    </row>
    <row r="540908" spans="3:3" x14ac:dyDescent="0.15">
      <c r="C540908" s="38">
        <v>1</v>
      </c>
    </row>
    <row r="540909" spans="3:3" x14ac:dyDescent="0.15">
      <c r="C540909" s="38">
        <v>1</v>
      </c>
    </row>
    <row r="540910" spans="3:3" x14ac:dyDescent="0.15">
      <c r="C540910" s="38">
        <v>1</v>
      </c>
    </row>
    <row r="540911" spans="3:3" x14ac:dyDescent="0.15">
      <c r="C540911" s="38">
        <v>1</v>
      </c>
    </row>
    <row r="540912" spans="3:3" x14ac:dyDescent="0.15">
      <c r="C540912" s="38">
        <v>1</v>
      </c>
    </row>
    <row r="540913" spans="3:3" x14ac:dyDescent="0.15">
      <c r="C540913" s="38">
        <v>1</v>
      </c>
    </row>
    <row r="540914" spans="3:3" x14ac:dyDescent="0.15">
      <c r="C540914" s="38">
        <v>1</v>
      </c>
    </row>
    <row r="540915" spans="3:3" x14ac:dyDescent="0.15">
      <c r="C540915" s="38">
        <v>1</v>
      </c>
    </row>
    <row r="540916" spans="3:3" x14ac:dyDescent="0.15">
      <c r="C540916" s="38">
        <v>1</v>
      </c>
    </row>
    <row r="540917" spans="3:3" x14ac:dyDescent="0.15">
      <c r="C540917" s="25" t="s">
        <v>104</v>
      </c>
    </row>
    <row r="540918" spans="3:3" x14ac:dyDescent="0.15">
      <c r="C540918" s="25" t="s">
        <v>294</v>
      </c>
    </row>
    <row r="540919" spans="3:3" x14ac:dyDescent="0.15">
      <c r="C540919" s="24">
        <v>216</v>
      </c>
    </row>
    <row r="540920" spans="3:3" x14ac:dyDescent="0.15">
      <c r="C540920" s="24">
        <v>12</v>
      </c>
    </row>
    <row r="540921" spans="3:3" x14ac:dyDescent="0.15">
      <c r="C540921" s="24">
        <v>4.5999999999999996</v>
      </c>
    </row>
    <row r="540922" spans="3:3" x14ac:dyDescent="0.15">
      <c r="C540922" s="24">
        <v>368</v>
      </c>
    </row>
    <row r="540923" spans="3:3" x14ac:dyDescent="0.15">
      <c r="C540923" s="24">
        <v>260</v>
      </c>
    </row>
    <row r="540924" spans="3:3" x14ac:dyDescent="0.15">
      <c r="C540924" s="24">
        <v>394</v>
      </c>
    </row>
    <row r="540925" spans="3:3" x14ac:dyDescent="0.15">
      <c r="C540925" s="24">
        <v>222</v>
      </c>
    </row>
    <row r="540926" spans="3:3" x14ac:dyDescent="0.15">
      <c r="C540926" s="24">
        <v>123</v>
      </c>
    </row>
    <row r="540927" spans="3:3" x14ac:dyDescent="0.15">
      <c r="C540927" s="25" t="s">
        <v>153</v>
      </c>
    </row>
    <row r="540928" spans="3:3" x14ac:dyDescent="0.15">
      <c r="C540928" s="24">
        <v>20</v>
      </c>
    </row>
    <row r="540929" spans="3:3" x14ac:dyDescent="0.15">
      <c r="C540929" s="24">
        <v>0.9</v>
      </c>
    </row>
    <row r="540930" spans="3:3" x14ac:dyDescent="0.15">
      <c r="C540930" s="24">
        <v>0.8</v>
      </c>
    </row>
    <row r="540931" spans="3:3" x14ac:dyDescent="0.15">
      <c r="C540931" s="24">
        <v>0.4</v>
      </c>
    </row>
    <row r="540932" spans="3:3" x14ac:dyDescent="0.15">
      <c r="C540932" s="24">
        <v>2.5</v>
      </c>
    </row>
    <row r="540933" spans="3:3" x14ac:dyDescent="0.15">
      <c r="C540933" s="24">
        <v>3</v>
      </c>
    </row>
    <row r="540934" spans="3:3" x14ac:dyDescent="0.15">
      <c r="C540934" s="24">
        <v>10</v>
      </c>
    </row>
    <row r="540935" spans="3:3" x14ac:dyDescent="0.15">
      <c r="C540935" s="31">
        <v>0.8</v>
      </c>
    </row>
    <row r="540936" spans="3:3" x14ac:dyDescent="0.15">
      <c r="C540936" s="31">
        <v>0.6</v>
      </c>
    </row>
    <row r="540937" spans="3:3" x14ac:dyDescent="0.15">
      <c r="C540937" s="31">
        <v>0.3</v>
      </c>
    </row>
    <row r="540938" spans="3:3" x14ac:dyDescent="0.15">
      <c r="C540938" s="31">
        <v>0.9</v>
      </c>
    </row>
    <row r="540939" spans="3:3" x14ac:dyDescent="0.15">
      <c r="C540939" s="24">
        <v>45</v>
      </c>
    </row>
    <row r="540940" spans="3:3" x14ac:dyDescent="0.15">
      <c r="C540940" s="39">
        <f t="shared" ref="C540940:C540946" si="213">IFERROR(IF(ISNUMBER(C540828),C540828,0)+IF(ISNUMBER(C540809),1/C540809-IF(AND(C540897="ReplaceInsulation",NOT(ISERROR(C540885))),C540821/0.04,0),0),0)</f>
        <v>1.6666666666666667</v>
      </c>
    </row>
    <row r="540941" spans="3:3" x14ac:dyDescent="0.15">
      <c r="C540941" s="39">
        <f t="shared" si="213"/>
        <v>1.9666666666666668</v>
      </c>
    </row>
    <row r="540942" spans="3:3" x14ac:dyDescent="0.15">
      <c r="C540942" s="39">
        <f t="shared" si="213"/>
        <v>0.83333333333333337</v>
      </c>
    </row>
    <row r="540943" spans="3:3" x14ac:dyDescent="0.15">
      <c r="C540943" s="39">
        <f t="shared" si="213"/>
        <v>0.83333333333333337</v>
      </c>
    </row>
    <row r="540944" spans="3:3" x14ac:dyDescent="0.15">
      <c r="C540944" s="39">
        <f t="shared" si="213"/>
        <v>0.83333333333333337</v>
      </c>
    </row>
    <row r="540945" spans="3:3" x14ac:dyDescent="0.15">
      <c r="C540945" s="39">
        <f t="shared" si="213"/>
        <v>0.92500000000000004</v>
      </c>
    </row>
    <row r="540946" spans="3:3" x14ac:dyDescent="0.15">
      <c r="C540946" s="39">
        <f t="shared" si="213"/>
        <v>0.625</v>
      </c>
    </row>
    <row r="540947" spans="3:3" x14ac:dyDescent="0.15">
      <c r="C540947" s="40">
        <f>IFERROR(IF(ISNUMBER(C540816),1/C540816,0),0)</f>
        <v>0.35714285714285715</v>
      </c>
    </row>
    <row r="540948" spans="3:3" x14ac:dyDescent="0.15">
      <c r="C540948" s="40">
        <f>IFERROR(IF(ISNUMBER(C540817),1/C540817,0),0)</f>
        <v>0.35714285714285715</v>
      </c>
    </row>
    <row r="540949" spans="3:3" x14ac:dyDescent="0.15">
      <c r="C540949" s="40">
        <f>IFERROR(IF(ISNUMBER(C540818),1/C540818,0),0)</f>
        <v>0.33333333333333331</v>
      </c>
    </row>
    <row r="540950" spans="3:3" x14ac:dyDescent="0.15">
      <c r="C540950" s="39">
        <f t="shared" ref="C540950:C540956" si="214">IFERROR(1/(IF(C540897="Replace",IF(ISNUMBER(C540828),C540828,0),C540940)+IF(ISNUMBER(C540885),C540885,0)),0)</f>
        <v>0.6</v>
      </c>
    </row>
    <row r="540951" spans="3:3" x14ac:dyDescent="0.15">
      <c r="C540951" s="39">
        <f t="shared" si="214"/>
        <v>0.50847457627118642</v>
      </c>
    </row>
    <row r="540952" spans="3:3" x14ac:dyDescent="0.15">
      <c r="C540952" s="39">
        <f t="shared" si="214"/>
        <v>1.2</v>
      </c>
    </row>
    <row r="540953" spans="3:3" x14ac:dyDescent="0.15">
      <c r="C540953" s="39">
        <f t="shared" si="214"/>
        <v>1.2</v>
      </c>
    </row>
    <row r="540954" spans="3:3" x14ac:dyDescent="0.15">
      <c r="C540954" s="39">
        <f t="shared" si="214"/>
        <v>1.2</v>
      </c>
    </row>
    <row r="540955" spans="3:3" x14ac:dyDescent="0.15">
      <c r="C540955" s="39">
        <f t="shared" si="214"/>
        <v>1.0810810810810809</v>
      </c>
    </row>
    <row r="540956" spans="3:3" x14ac:dyDescent="0.15">
      <c r="C540956" s="39">
        <f t="shared" si="214"/>
        <v>1.6</v>
      </c>
    </row>
    <row r="540957" spans="3:3" x14ac:dyDescent="0.15">
      <c r="C540957" s="41">
        <f>IFERROR(1/(IF(C540904="Replace",0,C540947)+IF(ISNUMBER(C540892),C540892,0)),0)</f>
        <v>2.8</v>
      </c>
    </row>
    <row r="540958" spans="3:3" x14ac:dyDescent="0.15">
      <c r="C540958" s="41">
        <f>IFERROR(1/(IF(C540905="Replace",0,C540948)+IF(ISNUMBER(C540893),C540893,0)),0)</f>
        <v>2.8</v>
      </c>
    </row>
    <row r="540959" spans="3:3" x14ac:dyDescent="0.15">
      <c r="C540959" s="41">
        <f>IFERROR(1/(IF(C540906="Replace",0,C540949)+IF(ISNUMBER(C540894),C540894,0)),0)</f>
        <v>3</v>
      </c>
    </row>
    <row r="540960" spans="3:3" x14ac:dyDescent="0.15">
      <c r="C540960" s="42">
        <f t="shared" ref="C540960:C540966" si="215">IF(C540809&gt;0,(1-C540907)*1/(1/C540809+C540828),0)+C540907*C540950</f>
        <v>0.6</v>
      </c>
    </row>
    <row r="540961" spans="3:3" x14ac:dyDescent="0.15">
      <c r="C540961" s="42">
        <f t="shared" si="215"/>
        <v>0.50847457627118642</v>
      </c>
    </row>
    <row r="540962" spans="3:3" x14ac:dyDescent="0.15">
      <c r="C540962" s="42">
        <f t="shared" si="215"/>
        <v>1.2</v>
      </c>
    </row>
    <row r="540963" spans="3:3" x14ac:dyDescent="0.15">
      <c r="C540963" s="42">
        <f t="shared" si="215"/>
        <v>1.2</v>
      </c>
    </row>
    <row r="540964" spans="3:3" x14ac:dyDescent="0.15">
      <c r="C540964" s="42">
        <f t="shared" si="215"/>
        <v>1.2</v>
      </c>
    </row>
    <row r="540965" spans="3:3" x14ac:dyDescent="0.15">
      <c r="C540965" s="42">
        <f t="shared" si="215"/>
        <v>1.0810810810810809</v>
      </c>
    </row>
    <row r="540966" spans="3:3" x14ac:dyDescent="0.15">
      <c r="C540966" s="42">
        <f t="shared" si="215"/>
        <v>1.6</v>
      </c>
    </row>
    <row r="540967" spans="3:3" x14ac:dyDescent="0.15">
      <c r="C540967" s="43">
        <f>(1-C540914)*C540816+C540914*C540957</f>
        <v>2.8</v>
      </c>
    </row>
    <row r="540968" spans="3:3" x14ac:dyDescent="0.15">
      <c r="C540968" s="43">
        <f>(1-C540915)*C540817+C540915*C540958</f>
        <v>2.8</v>
      </c>
    </row>
    <row r="540969" spans="3:3" x14ac:dyDescent="0.15">
      <c r="C540969" s="43">
        <f>(1-C540916)*C540818+C540916*C540959</f>
        <v>3</v>
      </c>
    </row>
    <row r="540970" spans="3:3" x14ac:dyDescent="0.15">
      <c r="C540970" s="39">
        <f>IFERROR((IF(C540885&gt;0,C540907*C540771,0)+IF(C540886&gt;0,C540908*C540772,0)+IF(C540887&gt;0,C540909*C540773,0)+IF(C540888&gt;0,C540910*C540774,0)+IF(C540889&gt;0,C540911*C540775,0)+IF(C540890&gt;0,C540912*C540776,0)+IF(C540891&gt;0,C540913*C540777,0)+IF(C540892&gt;0,C540914*C540778,0)+IF(C540893&gt;0,C540915*C540779,0)+IF(C540894&gt;0,C540916*C540780,0))/SUM(C540771:C540780),0)</f>
        <v>0</v>
      </c>
    </row>
    <row r="540971" spans="3:3" x14ac:dyDescent="0.15">
      <c r="C540971" s="30" t="str">
        <f>IF(OR(C540787="",C540786=C540787),C540786,IF(C540681="Variation",C540787,IF(C540970=0,C540786,IF(C540970=1,C540787,C540786&amp;"("&amp;TEXT(1-C540970,"##0%")&amp;")."&amp;C540787&amp;"("&amp;TEXT(C540970,"##0%")&amp;")"))))</f>
        <v>Medium</v>
      </c>
    </row>
    <row r="540972" spans="3:3" x14ac:dyDescent="0.15">
      <c r="C540972" s="39">
        <f>IFERROR(IF(C540787&lt;&gt;"",IF(C540681="Variation",C540807,(1-C540970)*C540806+C540970*C540807),C540806),0)</f>
        <v>0.1</v>
      </c>
    </row>
    <row r="540973" spans="3:3" x14ac:dyDescent="0.15">
      <c r="C540973" s="39">
        <f t="shared" ref="C540973:C540979" si="216">IF(ISERROR(C540960*C540771*C540835),0,C540960*C540771*C540835)</f>
        <v>0</v>
      </c>
    </row>
    <row r="540974" spans="3:3" x14ac:dyDescent="0.15">
      <c r="C540974" s="39">
        <f t="shared" si="216"/>
        <v>23.491525423728813</v>
      </c>
    </row>
    <row r="540975" spans="3:3" x14ac:dyDescent="0.15">
      <c r="C540975" s="39">
        <f t="shared" si="216"/>
        <v>48.503999999999998</v>
      </c>
    </row>
    <row r="540976" spans="3:3" x14ac:dyDescent="0.15">
      <c r="C540976" s="39">
        <f t="shared" si="216"/>
        <v>0</v>
      </c>
    </row>
    <row r="540977" spans="3:3" x14ac:dyDescent="0.15">
      <c r="C540977" s="39">
        <f t="shared" si="216"/>
        <v>0</v>
      </c>
    </row>
    <row r="540978" spans="3:3" x14ac:dyDescent="0.15">
      <c r="C540978" s="39">
        <f t="shared" si="216"/>
        <v>24.972972972972972</v>
      </c>
    </row>
    <row r="540979" spans="3:3" x14ac:dyDescent="0.15">
      <c r="C540979" s="39">
        <f t="shared" si="216"/>
        <v>0</v>
      </c>
    </row>
    <row r="540980" spans="3:3" x14ac:dyDescent="0.15">
      <c r="C540980" s="40">
        <f>IF(ISERROR(C540967*C540778*1),0,C540967*C540778*1)</f>
        <v>37.855999999999995</v>
      </c>
    </row>
    <row r="540981" spans="3:3" x14ac:dyDescent="0.15">
      <c r="C540981" s="40">
        <f>IF(ISERROR(C540968*C540779*1),0,C540968*C540779*1)</f>
        <v>0</v>
      </c>
    </row>
    <row r="540982" spans="3:3" x14ac:dyDescent="0.15">
      <c r="C540982" s="40">
        <f>IF(ISERROR(C540969*C540780*1),0,C540969*C540780*1)</f>
        <v>6</v>
      </c>
    </row>
    <row r="540983" spans="3:3" x14ac:dyDescent="0.15">
      <c r="C540983" s="39">
        <f>SUM(C540771:C540780)*C540972</f>
        <v>14.834000000000001</v>
      </c>
    </row>
    <row r="540984" spans="3:3" x14ac:dyDescent="0.15">
      <c r="C540984" s="39">
        <f>IFERROR(SUM(C540973:C540983)/C540700,0)</f>
        <v>1.3262204856155895</v>
      </c>
    </row>
    <row r="540985" spans="3:3" x14ac:dyDescent="0.15">
      <c r="C540985" s="39">
        <f>0.34*(C540931+C540808)*C540932</f>
        <v>0.51000000000000012</v>
      </c>
    </row>
    <row r="540986" spans="3:3" x14ac:dyDescent="0.15">
      <c r="C540986" s="44">
        <f>(C540928-C540921)*C540919</f>
        <v>3326.4</v>
      </c>
    </row>
    <row r="540987" spans="3:3" x14ac:dyDescent="0.15">
      <c r="C540987" s="39">
        <f>IF(C540984&lt;=1,C540929+(1-C540984)/0.5*(1-C540929),IF(C540984&gt;=4,C540930,C540929+(C540984-1)*(C540930-C540929)/(4-1)))</f>
        <v>0.88912598381281371</v>
      </c>
    </row>
    <row r="540988" spans="3:3" x14ac:dyDescent="0.15">
      <c r="C540988" s="44">
        <f>C540984*0.024*C540986*C540987</f>
        <v>94.13795245360761</v>
      </c>
    </row>
    <row r="540989" spans="3:3" x14ac:dyDescent="0.15">
      <c r="C540989" s="44">
        <f>C540985*0.024*C540986*C540987</f>
        <v>36.200885352072518</v>
      </c>
    </row>
    <row r="540990" spans="3:3" x14ac:dyDescent="0.15">
      <c r="C540990" s="44">
        <f>C540988+C540989</f>
        <v>130.33883780568013</v>
      </c>
    </row>
    <row r="540991" spans="3:3" x14ac:dyDescent="0.15">
      <c r="C540991" s="39">
        <f>IFERROR((IF(LEN(C540849)&gt;1,IF(ISERROR(C540895),0,C540895),IF(ISERROR(C540819),0,C540819))*C540778+IF(LEN(C540850)&gt;1,IF(ISERROR(C540896),0,C540896),IF(ISERROR(C540820),0,C540820))*C540779)/(C540778+C540779),0)</f>
        <v>0.75000000000000011</v>
      </c>
    </row>
    <row r="540992" spans="3:3" x14ac:dyDescent="0.15">
      <c r="C540992" s="45">
        <f>C540781*C540922*C540935*(1-C540937)*C540938*C540991</f>
        <v>0</v>
      </c>
    </row>
    <row r="540993" spans="3:3" x14ac:dyDescent="0.15">
      <c r="C540993" s="44">
        <f>C540782*C540923*C$540936*(1-C$540937)*C$540938*C$540991</f>
        <v>0</v>
      </c>
    </row>
    <row r="540994" spans="3:3" x14ac:dyDescent="0.15">
      <c r="C540994" s="44">
        <f>C540783*C540924*C$540936*(1-C$540937)*C$540938*C$540991</f>
        <v>908.11287000000016</v>
      </c>
    </row>
    <row r="540995" spans="3:3" x14ac:dyDescent="0.15">
      <c r="C540995" s="44">
        <f>C540784*C540925*C$540936*(1-C$540937)*C$540938*C$540991</f>
        <v>0</v>
      </c>
    </row>
    <row r="540996" spans="3:3" x14ac:dyDescent="0.15">
      <c r="C540996" s="44">
        <f>C540785*C540926*C$540936*(1-C$540937)*C$540938*C$540991</f>
        <v>187.95199499999998</v>
      </c>
    </row>
    <row r="540997" spans="3:3" x14ac:dyDescent="0.15">
      <c r="C540997" s="44">
        <f>IFERROR(SUM(C540992:C540996)/C540700,0)</f>
        <v>9.3385436227315317</v>
      </c>
    </row>
    <row r="540998" spans="3:3" x14ac:dyDescent="0.15">
      <c r="C540998" s="44">
        <f>C540933*0.024*C540919</f>
        <v>15.552000000000001</v>
      </c>
    </row>
    <row r="540999" spans="3:3" x14ac:dyDescent="0.15">
      <c r="C540999" s="44">
        <f>C540939/(C540984+C540985)</f>
        <v>24.506860887631277</v>
      </c>
    </row>
    <row r="541000" spans="3:3" x14ac:dyDescent="0.15">
      <c r="C541000" s="39">
        <f>0.8+C540999/30</f>
        <v>1.6168953629210425</v>
      </c>
    </row>
    <row r="541001" spans="3:3" x14ac:dyDescent="0.15">
      <c r="C541001" s="42">
        <f>IFERROR((C540997+C540998)/C540990,0)</f>
        <v>0.19096797272230098</v>
      </c>
    </row>
    <row r="541002" spans="3:3" x14ac:dyDescent="0.15">
      <c r="C541002" s="39">
        <f>(1-C541001^C541000)/(1-C541001^(C541000+1))</f>
        <v>0.94362386271828624</v>
      </c>
    </row>
    <row r="541003" spans="3:3" x14ac:dyDescent="0.15">
      <c r="C541003" s="46">
        <f>C540990-C541002*(C540997+C540998)</f>
        <v>106.8515268872402</v>
      </c>
    </row>
    <row r="541005" spans="3:3" x14ac:dyDescent="0.15">
      <c r="C541005" s="48">
        <v>106.8515268872402</v>
      </c>
    </row>
    <row r="557057" spans="3:3" x14ac:dyDescent="0.15">
      <c r="C557057" s="24" t="s">
        <v>370</v>
      </c>
    </row>
    <row r="557058" spans="3:3" x14ac:dyDescent="0.15">
      <c r="C557058" s="25">
        <v>0</v>
      </c>
    </row>
    <row r="557059" spans="3:3" x14ac:dyDescent="0.15">
      <c r="C557059" s="25">
        <v>0</v>
      </c>
    </row>
    <row r="557060" spans="3:3" x14ac:dyDescent="0.15">
      <c r="C557060" s="26">
        <v>40428</v>
      </c>
    </row>
    <row r="557061" spans="3:3" x14ac:dyDescent="0.15">
      <c r="C557061" s="26">
        <v>0</v>
      </c>
    </row>
    <row r="557062" spans="3:3" x14ac:dyDescent="0.15">
      <c r="C557062" s="25" t="s">
        <v>152</v>
      </c>
    </row>
    <row r="557063" spans="3:3" x14ac:dyDescent="0.15">
      <c r="C557063" s="25" t="s">
        <v>15</v>
      </c>
    </row>
    <row r="557064" spans="3:3" x14ac:dyDescent="0.15">
      <c r="C557064" s="25">
        <v>1</v>
      </c>
    </row>
    <row r="557065" spans="3:3" x14ac:dyDescent="0.15">
      <c r="C557065" s="25" t="s">
        <v>208</v>
      </c>
    </row>
    <row r="557066" spans="3:3" x14ac:dyDescent="0.15">
      <c r="C557066" s="25" t="s">
        <v>371</v>
      </c>
    </row>
    <row r="557067" spans="3:3" x14ac:dyDescent="0.15">
      <c r="C557067" s="25">
        <v>0</v>
      </c>
    </row>
    <row r="557068" spans="3:3" x14ac:dyDescent="0.15">
      <c r="C557068" s="25">
        <v>0</v>
      </c>
    </row>
    <row r="557069" spans="3:3" x14ac:dyDescent="0.15">
      <c r="C557069" s="25" t="s">
        <v>372</v>
      </c>
    </row>
    <row r="557070" spans="3:3" x14ac:dyDescent="0.15">
      <c r="C557070" s="25" t="s">
        <v>360</v>
      </c>
    </row>
    <row r="557071" spans="3:3" x14ac:dyDescent="0.15">
      <c r="C557071" s="25" t="s">
        <v>373</v>
      </c>
    </row>
    <row r="557072" spans="3:3" x14ac:dyDescent="0.15">
      <c r="C557072" s="25" t="s">
        <v>105</v>
      </c>
    </row>
    <row r="557073" spans="3:3" x14ac:dyDescent="0.15">
      <c r="C557073" s="25">
        <v>1958</v>
      </c>
    </row>
    <row r="557074" spans="3:3" x14ac:dyDescent="0.15">
      <c r="C557074" s="25">
        <v>1968</v>
      </c>
    </row>
    <row r="557075" spans="3:3" x14ac:dyDescent="0.15">
      <c r="C557075" s="25" t="s">
        <v>289</v>
      </c>
    </row>
    <row r="557076" spans="3:3" x14ac:dyDescent="0.15">
      <c r="C557076" s="24">
        <v>374.2</v>
      </c>
    </row>
    <row r="557077" spans="3:3" x14ac:dyDescent="0.15">
      <c r="C557077" s="24">
        <v>119.744</v>
      </c>
    </row>
    <row r="557078" spans="3:3" x14ac:dyDescent="0.15">
      <c r="C557078" s="24">
        <v>0</v>
      </c>
    </row>
    <row r="557079" spans="3:3" x14ac:dyDescent="0.15">
      <c r="C557079" s="24">
        <v>0</v>
      </c>
    </row>
    <row r="557080" spans="3:3" x14ac:dyDescent="0.15">
      <c r="C557080" s="24">
        <v>0</v>
      </c>
    </row>
    <row r="557081" spans="3:3" x14ac:dyDescent="0.15">
      <c r="C557081" s="24">
        <v>106.7</v>
      </c>
    </row>
    <row r="557082" spans="3:3" x14ac:dyDescent="0.15">
      <c r="C557082" s="27">
        <f>IF(C557079&gt;0,C557079,IF(C557078&gt;0,0.85*C557078,IF(C557081&gt;0,1.1*C557081,IF(C557080&gt;0,1.4*C557080,0.85/3*C557076))))</f>
        <v>117.37000000000002</v>
      </c>
    </row>
    <row r="557083" spans="3:3" x14ac:dyDescent="0.15">
      <c r="C557083" s="24">
        <v>0</v>
      </c>
    </row>
    <row r="557084" spans="3:3" x14ac:dyDescent="0.15">
      <c r="C557084" s="27">
        <f>IF(C557083&gt;0,C557083,C557082)</f>
        <v>117.37000000000002</v>
      </c>
    </row>
    <row r="557085" spans="3:3" x14ac:dyDescent="0.15">
      <c r="C557085" s="24">
        <v>1</v>
      </c>
    </row>
    <row r="557086" spans="3:3" x14ac:dyDescent="0.15">
      <c r="C557086" s="24">
        <v>2</v>
      </c>
    </row>
    <row r="557087" spans="3:3" x14ac:dyDescent="0.15">
      <c r="C557087" s="28" t="s">
        <v>374</v>
      </c>
    </row>
    <row r="557088" spans="3:3" x14ac:dyDescent="0.15">
      <c r="C557088" s="28" t="s">
        <v>375</v>
      </c>
    </row>
    <row r="557089" spans="3:3" x14ac:dyDescent="0.15">
      <c r="C557089" s="28" t="s">
        <v>2</v>
      </c>
    </row>
    <row r="557090" spans="3:3" x14ac:dyDescent="0.15">
      <c r="C557090" s="28" t="s">
        <v>376</v>
      </c>
    </row>
    <row r="557091" spans="3:3" x14ac:dyDescent="0.15">
      <c r="C557091" s="24">
        <v>0</v>
      </c>
    </row>
    <row r="557092" spans="3:3" x14ac:dyDescent="0.15">
      <c r="C557092" s="24">
        <v>0</v>
      </c>
    </row>
    <row r="557093" spans="3:3" x14ac:dyDescent="0.15">
      <c r="C557093" s="24">
        <v>0</v>
      </c>
    </row>
    <row r="557094" spans="3:3" x14ac:dyDescent="0.15">
      <c r="C557094" s="24">
        <v>0</v>
      </c>
    </row>
    <row r="557095" spans="3:3" x14ac:dyDescent="0.15">
      <c r="C557095" s="24">
        <v>0</v>
      </c>
    </row>
    <row r="557096" spans="3:3" x14ac:dyDescent="0.15">
      <c r="C557096" s="24">
        <v>0</v>
      </c>
    </row>
    <row r="557097" spans="3:3" x14ac:dyDescent="0.15">
      <c r="C557097" s="28">
        <v>0</v>
      </c>
    </row>
    <row r="557098" spans="3:3" x14ac:dyDescent="0.15">
      <c r="C557098" s="28">
        <v>0</v>
      </c>
    </row>
    <row r="557099" spans="3:3" x14ac:dyDescent="0.15">
      <c r="C557099" s="24">
        <v>0</v>
      </c>
    </row>
    <row r="557100" spans="3:3" x14ac:dyDescent="0.15">
      <c r="C557100" s="24">
        <v>0</v>
      </c>
    </row>
    <row r="557101" spans="3:3" x14ac:dyDescent="0.15">
      <c r="C557101" s="24">
        <v>46.2</v>
      </c>
    </row>
    <row r="557102" spans="3:3" x14ac:dyDescent="0.15">
      <c r="C557102" s="24">
        <v>40.42</v>
      </c>
    </row>
    <row r="557103" spans="3:3" x14ac:dyDescent="0.15">
      <c r="C557103" s="24">
        <v>0</v>
      </c>
    </row>
    <row r="557104" spans="3:3" x14ac:dyDescent="0.15">
      <c r="C557104" s="24">
        <v>0</v>
      </c>
    </row>
    <row r="557105" spans="3:3" x14ac:dyDescent="0.15">
      <c r="C557105" s="24">
        <v>46.2</v>
      </c>
    </row>
    <row r="557106" spans="3:3" x14ac:dyDescent="0.15">
      <c r="C557106" s="24">
        <v>0</v>
      </c>
    </row>
    <row r="557107" spans="3:3" x14ac:dyDescent="0.15">
      <c r="C557107" s="24">
        <v>13.52</v>
      </c>
    </row>
    <row r="557108" spans="3:3" x14ac:dyDescent="0.15">
      <c r="C557108" s="24">
        <v>0</v>
      </c>
    </row>
    <row r="557109" spans="3:3" x14ac:dyDescent="0.15">
      <c r="C557109" s="24">
        <v>2</v>
      </c>
    </row>
    <row r="557110" spans="3:3" x14ac:dyDescent="0.15">
      <c r="C557110" s="24">
        <v>0</v>
      </c>
    </row>
    <row r="557111" spans="3:3" x14ac:dyDescent="0.15">
      <c r="C557111" s="24">
        <v>0</v>
      </c>
    </row>
    <row r="557112" spans="3:3" x14ac:dyDescent="0.15">
      <c r="C557112" s="24">
        <v>8.1300000000000008</v>
      </c>
    </row>
    <row r="557113" spans="3:3" x14ac:dyDescent="0.15">
      <c r="C557113" s="24">
        <v>0</v>
      </c>
    </row>
    <row r="557114" spans="3:3" x14ac:dyDescent="0.15">
      <c r="C557114" s="24">
        <v>5.39</v>
      </c>
    </row>
    <row r="557115" spans="3:3" x14ac:dyDescent="0.15">
      <c r="C557115" s="28" t="s">
        <v>295</v>
      </c>
    </row>
    <row r="557116" spans="3:3" x14ac:dyDescent="0.15">
      <c r="C557116" s="29">
        <f>IF(OR(C$557088="C",C$557088="PI",C$557088="NI"),1.6,IF(C$557088="P",0.8,IF(C$557088="-",1.2,0)))</f>
        <v>1.2</v>
      </c>
    </row>
    <row r="557117" spans="3:3" x14ac:dyDescent="0.15">
      <c r="C557117" s="29">
        <f>IF(OR(C$557088="C",C$557088="PI",C$557088="NI"),15,IF(C$557088="P",7,IF(C$557088="-",5,0)))</f>
        <v>5</v>
      </c>
    </row>
    <row r="557118" spans="3:3" x14ac:dyDescent="0.15">
      <c r="C557118" s="29">
        <f>IF(OR(C$557088="C",C$557088="PI",C$557088="NI"),0,IF(C$557088="P",0.6,IF(C$557088="-",0,1.2)))</f>
        <v>0</v>
      </c>
    </row>
    <row r="557119" spans="3:3" x14ac:dyDescent="0.15">
      <c r="C557119" s="29">
        <f>IF(OR(C$557088="C",C$557088="PI",C$557088="NI"),0,IF(C$557088="P",3,IF(C$557088="-",0,5)))</f>
        <v>0</v>
      </c>
    </row>
    <row r="557120" spans="3:3" x14ac:dyDescent="0.15">
      <c r="C557120" s="29">
        <f>IF(LEFT(C$557088,1)="C",1,IF(LEFT(C$557088,1)="P",0.5,0))</f>
        <v>0</v>
      </c>
    </row>
    <row r="557121" spans="3:3" x14ac:dyDescent="0.15">
      <c r="C557121" s="29">
        <f>IF(LEFT(C$557089,1)="C",1,IF(LEFT(C$557089,1)="P",0.5,0))</f>
        <v>0</v>
      </c>
    </row>
    <row r="557122" spans="3:3" x14ac:dyDescent="0.15">
      <c r="C557122" s="29">
        <f>0.7*C557120+C557086+C557121</f>
        <v>2</v>
      </c>
    </row>
    <row r="557123" spans="3:3" x14ac:dyDescent="0.15">
      <c r="C557123" s="27">
        <f>IFERROR(C557084/C557122,0)</f>
        <v>58.685000000000009</v>
      </c>
    </row>
    <row r="557124" spans="3:3" x14ac:dyDescent="0.15">
      <c r="C557124" s="29">
        <f>IF(RIGHT(C$557088,1)="I",1,C557120)*0.7+C557086+IF(RIGHT(C$557089,1)="I",1,C557121)</f>
        <v>2</v>
      </c>
    </row>
    <row r="557125" spans="3:3" x14ac:dyDescent="0.15">
      <c r="C557125" s="27">
        <f>IF(ISNUMBER(#REF!),#REF!/2.5,1)</f>
        <v>1</v>
      </c>
    </row>
    <row r="557126" spans="3:3" x14ac:dyDescent="0.15">
      <c r="C557126" s="27">
        <f>IF(C557098="Simple",0.9,IF(C557098="Complex",1.3,1))</f>
        <v>1</v>
      </c>
    </row>
    <row r="557127" spans="3:3" x14ac:dyDescent="0.15">
      <c r="C557127" s="27">
        <f>IF(C557097="Simple",0.9,IF(C557097="Complex",1.2,1))</f>
        <v>1</v>
      </c>
    </row>
    <row r="557128" spans="3:3" x14ac:dyDescent="0.15">
      <c r="C557128" s="27">
        <f>C557125*C557127*(0.7*C557123+IF(C557090="B_N2",5,IF(C557090="B_N1",25,50)))</f>
        <v>46.079500000000003</v>
      </c>
    </row>
    <row r="557129" spans="3:3" x14ac:dyDescent="0.15">
      <c r="C557129" s="27">
        <f>ROUND(3/0.85,1)*C557125*C557084</f>
        <v>410.79500000000007</v>
      </c>
    </row>
    <row r="557130" spans="3:3" x14ac:dyDescent="0.15">
      <c r="C557130" s="27">
        <f>C$557126*(C$557116*C$557123+C$557117)</f>
        <v>75.422000000000011</v>
      </c>
    </row>
    <row r="557131" spans="3:3" x14ac:dyDescent="0.15">
      <c r="C557131" s="27">
        <f>(C$557118*C$557123+C$557119)</f>
        <v>0</v>
      </c>
    </row>
    <row r="557132" spans="3:3" x14ac:dyDescent="0.15">
      <c r="C557132" s="27">
        <f>C557124*C557128-C557133-C557137-C557138</f>
        <v>71.03240000000001</v>
      </c>
    </row>
    <row r="557133" spans="3:3" x14ac:dyDescent="0.15">
      <c r="C557133" s="27">
        <f>0.5*IF(RIGHT(C557089,1)="I",1,C557121)*C557128</f>
        <v>0</v>
      </c>
    </row>
    <row r="557134" spans="3:3" x14ac:dyDescent="0.15">
      <c r="C557134" s="30" t="str">
        <f>IF(C$557089="P","Unh","Soil")</f>
        <v>Soil</v>
      </c>
    </row>
    <row r="557135" spans="3:3" x14ac:dyDescent="0.15">
      <c r="C557135" s="27">
        <f>1.2*C557123+5</f>
        <v>75.422000000000011</v>
      </c>
    </row>
    <row r="557136" spans="3:3" x14ac:dyDescent="0.15">
      <c r="C557136" s="30" t="str">
        <f>IF(C$557089="-","Soil","Cellar")</f>
        <v>Cellar</v>
      </c>
    </row>
    <row r="557137" spans="3:3" x14ac:dyDescent="0.15">
      <c r="C557137" s="27">
        <f>(0.18*C$557084)-C557138</f>
        <v>18.452900000000003</v>
      </c>
    </row>
    <row r="557138" spans="3:3" x14ac:dyDescent="0.15">
      <c r="C557138" s="27">
        <f>0.01*C$557084+1.5</f>
        <v>2.6737000000000002</v>
      </c>
    </row>
    <row r="557139" spans="3:3" x14ac:dyDescent="0.15">
      <c r="C557139" s="27">
        <f>SUM(C557130:C557138)</f>
        <v>243.00300000000004</v>
      </c>
    </row>
    <row r="557140" spans="3:3" x14ac:dyDescent="0.15">
      <c r="C557140" s="27">
        <f>SUM(C557100:C557109)</f>
        <v>148.34</v>
      </c>
    </row>
    <row r="557141" spans="3:3" x14ac:dyDescent="0.15">
      <c r="C557141" s="30">
        <f>IFERROR(C557140/C557139,0)</f>
        <v>0.61044513853738425</v>
      </c>
    </row>
    <row r="557142" spans="3:3" x14ac:dyDescent="0.15">
      <c r="C557142" s="31">
        <v>0.8</v>
      </c>
    </row>
    <row r="557143" spans="3:3" x14ac:dyDescent="0.15">
      <c r="C557143" s="31">
        <v>1.25</v>
      </c>
    </row>
    <row r="557144" spans="3:3" x14ac:dyDescent="0.15">
      <c r="C557144" s="32">
        <f>IF(AND(C557141&gt;=C557142,C557141&lt;=C557143),1,0)</f>
        <v>0</v>
      </c>
    </row>
    <row r="557145" spans="3:3" x14ac:dyDescent="0.15">
      <c r="C557145" s="30">
        <f>IFERROR((C557105+C557106)/(C557135),0)</f>
        <v>0.61255336639176894</v>
      </c>
    </row>
    <row r="557146" spans="3:3" x14ac:dyDescent="0.15">
      <c r="C557146" s="31">
        <v>0.9</v>
      </c>
    </row>
    <row r="557147" spans="3:3" x14ac:dyDescent="0.15">
      <c r="C557147" s="31">
        <v>1.3</v>
      </c>
    </row>
    <row r="557148" spans="3:3" x14ac:dyDescent="0.15">
      <c r="C557148" s="32">
        <f>IF(AND(C557145&gt;=C557146,C557145&lt;=C557147),1,0)</f>
        <v>0</v>
      </c>
    </row>
    <row r="557149" spans="3:3" x14ac:dyDescent="0.15">
      <c r="C557149" s="33">
        <f>IF(C557120+C557121=0,1,0)</f>
        <v>1</v>
      </c>
    </row>
    <row r="557150" spans="3:3" x14ac:dyDescent="0.15">
      <c r="C557150" s="30">
        <f>IFERROR((C557107+C557108+C557109)/(C557137+C557138),0)</f>
        <v>0.73461891643709809</v>
      </c>
    </row>
    <row r="557151" spans="3:3" x14ac:dyDescent="0.15">
      <c r="C557151" s="31">
        <v>0.67</v>
      </c>
    </row>
    <row r="557152" spans="3:3" x14ac:dyDescent="0.15">
      <c r="C557152" s="31">
        <v>1.5</v>
      </c>
    </row>
    <row r="557153" spans="3:3" x14ac:dyDescent="0.15">
      <c r="C557153" s="34">
        <f>IF(AND(C557150&gt;=C557151,C557150&lt;=C557152),1,0)</f>
        <v>1</v>
      </c>
    </row>
    <row r="557154" spans="3:3" x14ac:dyDescent="0.15">
      <c r="C557154" s="34">
        <f>C557144*IF(C557149=1,C557148,1)*C557153</f>
        <v>0</v>
      </c>
    </row>
    <row r="557155" spans="3:3" x14ac:dyDescent="0.15">
      <c r="C557155" s="27">
        <f>IF(C$557115="Estimation",C557130,C557100)</f>
        <v>0</v>
      </c>
    </row>
    <row r="557156" spans="3:3" x14ac:dyDescent="0.15">
      <c r="C557156" s="27">
        <f>IF(C$557115="Estimation",C557131,C557101)</f>
        <v>46.2</v>
      </c>
    </row>
    <row r="557157" spans="3:3" x14ac:dyDescent="0.15">
      <c r="C557157" s="27">
        <f>IF(C$557115="Estimation",C557132,C557102)</f>
        <v>40.42</v>
      </c>
    </row>
    <row r="557158" spans="3:3" x14ac:dyDescent="0.15">
      <c r="C557158" s="27">
        <f>IF(C$557115="Estimation",IF(C557134="Soil",0,C557133),C557103)</f>
        <v>0</v>
      </c>
    </row>
    <row r="557159" spans="3:3" x14ac:dyDescent="0.15">
      <c r="C557159" s="27">
        <f>IF(C$557115="Estimation",C557133-C557158,C557104)</f>
        <v>0</v>
      </c>
    </row>
    <row r="557160" spans="3:3" x14ac:dyDescent="0.15">
      <c r="C557160" s="27">
        <f>IF(C$557115="Estimation",IF(C557136="Soil",0,C557135),C557105)</f>
        <v>46.2</v>
      </c>
    </row>
    <row r="557161" spans="3:3" x14ac:dyDescent="0.15">
      <c r="C557161" s="27">
        <f>IF(C$557115="Estimation",C557135-C557160,C557106)</f>
        <v>0</v>
      </c>
    </row>
    <row r="557162" spans="3:3" x14ac:dyDescent="0.15">
      <c r="C557162" s="27">
        <f>IF(C$557115="Estimation",C557137,C557107)</f>
        <v>13.52</v>
      </c>
    </row>
    <row r="557163" spans="3:3" x14ac:dyDescent="0.15">
      <c r="C557163" s="27">
        <f>IF(C$557115="Estimation",0,C557108)</f>
        <v>0</v>
      </c>
    </row>
    <row r="557164" spans="3:3" x14ac:dyDescent="0.15">
      <c r="C557164" s="27">
        <f>IF(C$557115="Estimation",C557138,C557109)</f>
        <v>2</v>
      </c>
    </row>
    <row r="557165" spans="3:3" x14ac:dyDescent="0.15">
      <c r="C557165" s="35">
        <f>IF(C$557115="Estimation",0,C557110)</f>
        <v>0</v>
      </c>
    </row>
    <row r="557166" spans="3:3" x14ac:dyDescent="0.15">
      <c r="C557166" s="35">
        <f>IF(C$557115="Estimation",0.5*SUM(C$557162:C$557163),C557111)</f>
        <v>0</v>
      </c>
    </row>
    <row r="557167" spans="3:3" x14ac:dyDescent="0.15">
      <c r="C557167" s="35">
        <f>IF(C$557115="Estimation",0,C557112)</f>
        <v>8.1300000000000008</v>
      </c>
    </row>
    <row r="557168" spans="3:3" x14ac:dyDescent="0.15">
      <c r="C557168" s="35">
        <f>IF(C$557115="Estimation",0.5*SUM(C$557162:C$557163),C557113)</f>
        <v>0</v>
      </c>
    </row>
    <row r="557169" spans="3:3" x14ac:dyDescent="0.15">
      <c r="C557169" s="35">
        <f>IF(C$557115="Estimation",0,C557114)</f>
        <v>5.39</v>
      </c>
    </row>
    <row r="557170" spans="3:3" x14ac:dyDescent="0.15">
      <c r="C557170" s="25" t="s">
        <v>288</v>
      </c>
    </row>
    <row r="557171" spans="3:3" x14ac:dyDescent="0.15">
      <c r="C557171" s="25">
        <v>0</v>
      </c>
    </row>
    <row r="557172" spans="3:3" x14ac:dyDescent="0.15">
      <c r="C557172" s="25" t="s">
        <v>288</v>
      </c>
    </row>
    <row r="557173" spans="3:3" x14ac:dyDescent="0.15">
      <c r="C557173" s="25" t="s">
        <v>377</v>
      </c>
    </row>
    <row r="557174" spans="3:3" x14ac:dyDescent="0.15">
      <c r="C557174" s="25" t="s">
        <v>300</v>
      </c>
    </row>
    <row r="557175" spans="3:3" x14ac:dyDescent="0.15">
      <c r="C557175" s="25" t="s">
        <v>302</v>
      </c>
    </row>
    <row r="557176" spans="3:3" x14ac:dyDescent="0.15">
      <c r="C557176" s="25" t="s">
        <v>302</v>
      </c>
    </row>
    <row r="557177" spans="3:3" x14ac:dyDescent="0.15">
      <c r="C557177" s="25" t="s">
        <v>302</v>
      </c>
    </row>
    <row r="557178" spans="3:3" x14ac:dyDescent="0.15">
      <c r="C557178" s="25" t="s">
        <v>301</v>
      </c>
    </row>
    <row r="557179" spans="3:3" x14ac:dyDescent="0.15">
      <c r="C557179" s="25" t="s">
        <v>301</v>
      </c>
    </row>
    <row r="557180" spans="3:3" x14ac:dyDescent="0.15">
      <c r="C557180" s="25" t="s">
        <v>292</v>
      </c>
    </row>
    <row r="557181" spans="3:3" x14ac:dyDescent="0.15">
      <c r="C557181" s="25" t="s">
        <v>292</v>
      </c>
    </row>
    <row r="557182" spans="3:3" x14ac:dyDescent="0.15">
      <c r="C557182" s="25" t="s">
        <v>291</v>
      </c>
    </row>
    <row r="557183" spans="3:3" x14ac:dyDescent="0.15">
      <c r="C557183" s="25" t="s">
        <v>298</v>
      </c>
    </row>
    <row r="557184" spans="3:3" x14ac:dyDescent="0.15">
      <c r="C557184" s="25" t="s">
        <v>299</v>
      </c>
    </row>
    <row r="557185" spans="3:3" x14ac:dyDescent="0.15">
      <c r="C557185" s="25" t="s">
        <v>298</v>
      </c>
    </row>
    <row r="557186" spans="3:3" x14ac:dyDescent="0.15">
      <c r="C557186" s="25" t="s">
        <v>297</v>
      </c>
    </row>
    <row r="557187" spans="3:3" x14ac:dyDescent="0.15">
      <c r="C557187" s="25" t="s">
        <v>296</v>
      </c>
    </row>
    <row r="557188" spans="3:3" x14ac:dyDescent="0.15">
      <c r="C557188" s="25" t="s">
        <v>297</v>
      </c>
    </row>
    <row r="557189" spans="3:3" x14ac:dyDescent="0.15">
      <c r="C557189" s="25" t="s">
        <v>296</v>
      </c>
    </row>
    <row r="557190" spans="3:3" x14ac:dyDescent="0.15">
      <c r="C557190" s="24">
        <v>0.1</v>
      </c>
    </row>
    <row r="557191" spans="3:3" x14ac:dyDescent="0.15">
      <c r="C557191" s="24">
        <v>0</v>
      </c>
    </row>
    <row r="557192" spans="3:3" x14ac:dyDescent="0.15">
      <c r="C557192" s="24">
        <v>0.2</v>
      </c>
    </row>
    <row r="557193" spans="3:3" x14ac:dyDescent="0.15">
      <c r="C557193" s="24">
        <v>0.6</v>
      </c>
    </row>
    <row r="557194" spans="3:3" x14ac:dyDescent="0.15">
      <c r="C557194" s="24">
        <v>0.6</v>
      </c>
    </row>
    <row r="557195" spans="3:3" x14ac:dyDescent="0.15">
      <c r="C557195" s="24">
        <v>1.2</v>
      </c>
    </row>
    <row r="557196" spans="3:3" x14ac:dyDescent="0.15">
      <c r="C557196" s="24">
        <v>1.2</v>
      </c>
    </row>
    <row r="557197" spans="3:3" x14ac:dyDescent="0.15">
      <c r="C557197" s="24">
        <v>1.2</v>
      </c>
    </row>
    <row r="557198" spans="3:3" x14ac:dyDescent="0.15">
      <c r="C557198" s="24">
        <v>1.6</v>
      </c>
    </row>
    <row r="557199" spans="3:3" x14ac:dyDescent="0.15">
      <c r="C557199" s="24">
        <v>1.6</v>
      </c>
    </row>
    <row r="557200" spans="3:3" x14ac:dyDescent="0.15">
      <c r="C557200" s="24">
        <v>2.8</v>
      </c>
    </row>
    <row r="557201" spans="3:3" x14ac:dyDescent="0.15">
      <c r="C557201" s="24">
        <v>2.8</v>
      </c>
    </row>
    <row r="557202" spans="3:3" x14ac:dyDescent="0.15">
      <c r="C557202" s="24">
        <v>3</v>
      </c>
    </row>
    <row r="557203" spans="3:3" x14ac:dyDescent="0.15">
      <c r="C557203" s="24">
        <v>0.75</v>
      </c>
    </row>
    <row r="557204" spans="3:3" x14ac:dyDescent="0.15">
      <c r="C557204" s="24">
        <v>0.75</v>
      </c>
    </row>
    <row r="557205" spans="3:3" x14ac:dyDescent="0.15">
      <c r="C557205" s="24">
        <v>0.05</v>
      </c>
    </row>
    <row r="557206" spans="3:3" x14ac:dyDescent="0.15">
      <c r="C557206" s="24">
        <v>0.05</v>
      </c>
    </row>
    <row r="557207" spans="3:3" x14ac:dyDescent="0.15">
      <c r="C557207" s="24">
        <v>0</v>
      </c>
    </row>
    <row r="557208" spans="3:3" x14ac:dyDescent="0.15">
      <c r="C557208" s="24">
        <v>0</v>
      </c>
    </row>
    <row r="557209" spans="3:3" x14ac:dyDescent="0.15">
      <c r="C557209" s="24">
        <v>0</v>
      </c>
    </row>
    <row r="557210" spans="3:3" x14ac:dyDescent="0.15">
      <c r="C557210" s="24">
        <v>0.01</v>
      </c>
    </row>
    <row r="557211" spans="3:3" x14ac:dyDescent="0.15">
      <c r="C557211" s="24">
        <v>0.01</v>
      </c>
    </row>
    <row r="557212" spans="3:3" x14ac:dyDescent="0.15">
      <c r="C557212" s="24">
        <v>0</v>
      </c>
    </row>
    <row r="557213" spans="3:3" x14ac:dyDescent="0.15">
      <c r="C557213" s="24">
        <v>0.3</v>
      </c>
    </row>
    <row r="557214" spans="3:3" x14ac:dyDescent="0.15">
      <c r="C557214" s="24">
        <v>0</v>
      </c>
    </row>
    <row r="557215" spans="3:3" x14ac:dyDescent="0.15">
      <c r="C557215" s="24">
        <v>0</v>
      </c>
    </row>
    <row r="557216" spans="3:3" x14ac:dyDescent="0.15">
      <c r="C557216" s="24">
        <v>0</v>
      </c>
    </row>
    <row r="557217" spans="3:3" x14ac:dyDescent="0.15">
      <c r="C557217" s="24">
        <v>0.3</v>
      </c>
    </row>
    <row r="557218" spans="3:3" x14ac:dyDescent="0.15">
      <c r="C557218" s="24">
        <v>0</v>
      </c>
    </row>
    <row r="557219" spans="3:3" x14ac:dyDescent="0.15">
      <c r="C557219" s="24">
        <v>0</v>
      </c>
    </row>
    <row r="557220" spans="3:3" x14ac:dyDescent="0.15">
      <c r="C557220" s="24">
        <v>1</v>
      </c>
    </row>
    <row r="557221" spans="3:3" x14ac:dyDescent="0.15">
      <c r="C557221" s="24">
        <v>1</v>
      </c>
    </row>
    <row r="557222" spans="3:3" x14ac:dyDescent="0.15">
      <c r="C557222" s="24">
        <v>0</v>
      </c>
    </row>
    <row r="557223" spans="3:3" x14ac:dyDescent="0.15">
      <c r="C557223" s="24">
        <v>0</v>
      </c>
    </row>
    <row r="557224" spans="3:3" x14ac:dyDescent="0.15">
      <c r="C557224" s="24">
        <v>0.5</v>
      </c>
    </row>
    <row r="557225" spans="3:3" x14ac:dyDescent="0.15">
      <c r="C557225" s="24">
        <v>0</v>
      </c>
    </row>
    <row r="557226" spans="3:3" x14ac:dyDescent="0.15">
      <c r="C557226" s="25">
        <v>0</v>
      </c>
    </row>
    <row r="557227" spans="3:3" x14ac:dyDescent="0.15">
      <c r="C557227" s="25">
        <v>0</v>
      </c>
    </row>
    <row r="557228" spans="3:3" x14ac:dyDescent="0.15">
      <c r="C557228" s="25">
        <v>0</v>
      </c>
    </row>
    <row r="557229" spans="3:3" x14ac:dyDescent="0.15">
      <c r="C557229" s="25">
        <v>0</v>
      </c>
    </row>
    <row r="557230" spans="3:3" x14ac:dyDescent="0.15">
      <c r="C557230" s="25">
        <v>0</v>
      </c>
    </row>
    <row r="557231" spans="3:3" x14ac:dyDescent="0.15">
      <c r="C557231" s="25">
        <v>0</v>
      </c>
    </row>
    <row r="557232" spans="3:3" x14ac:dyDescent="0.15">
      <c r="C557232" s="25">
        <v>0</v>
      </c>
    </row>
    <row r="557233" spans="3:3" x14ac:dyDescent="0.15">
      <c r="C557233" s="25">
        <v>0</v>
      </c>
    </row>
    <row r="557234" spans="3:3" x14ac:dyDescent="0.15">
      <c r="C557234" s="25">
        <v>0</v>
      </c>
    </row>
    <row r="557235" spans="3:3" x14ac:dyDescent="0.15">
      <c r="C557235" s="25">
        <v>0</v>
      </c>
    </row>
    <row r="557236" spans="3:3" x14ac:dyDescent="0.15">
      <c r="C557236" s="24">
        <v>0</v>
      </c>
    </row>
    <row r="557237" spans="3:3" x14ac:dyDescent="0.15">
      <c r="C557237" s="24">
        <v>0</v>
      </c>
    </row>
    <row r="557238" spans="3:3" x14ac:dyDescent="0.15">
      <c r="C557238" s="24">
        <v>0</v>
      </c>
    </row>
    <row r="557239" spans="3:3" x14ac:dyDescent="0.15">
      <c r="C557239" s="24">
        <v>0</v>
      </c>
    </row>
    <row r="557240" spans="3:3" x14ac:dyDescent="0.15">
      <c r="C557240" s="24">
        <v>0</v>
      </c>
    </row>
    <row r="557241" spans="3:3" x14ac:dyDescent="0.15">
      <c r="C557241" s="24">
        <v>0</v>
      </c>
    </row>
    <row r="557242" spans="3:3" x14ac:dyDescent="0.15">
      <c r="C557242" s="24">
        <v>0</v>
      </c>
    </row>
    <row r="557243" spans="3:3" x14ac:dyDescent="0.15">
      <c r="C557243" s="24">
        <v>0</v>
      </c>
    </row>
    <row r="557244" spans="3:3" x14ac:dyDescent="0.15">
      <c r="C557244" s="24">
        <v>0</v>
      </c>
    </row>
    <row r="557245" spans="3:3" x14ac:dyDescent="0.15">
      <c r="C557245" s="24">
        <v>0</v>
      </c>
    </row>
    <row r="557246" spans="3:3" x14ac:dyDescent="0.15">
      <c r="C557246" s="24">
        <v>0</v>
      </c>
    </row>
    <row r="557247" spans="3:3" x14ac:dyDescent="0.15">
      <c r="C557247" s="24">
        <v>0</v>
      </c>
    </row>
    <row r="557248" spans="3:3" x14ac:dyDescent="0.15">
      <c r="C557248" s="24">
        <v>0</v>
      </c>
    </row>
    <row r="557249" spans="3:3" x14ac:dyDescent="0.15">
      <c r="C557249" s="24">
        <v>0</v>
      </c>
    </row>
    <row r="557250" spans="3:3" x14ac:dyDescent="0.15">
      <c r="C557250" s="24">
        <v>0</v>
      </c>
    </row>
    <row r="557251" spans="3:3" x14ac:dyDescent="0.15">
      <c r="C557251" s="24">
        <v>0</v>
      </c>
    </row>
    <row r="557252" spans="3:3" x14ac:dyDescent="0.15">
      <c r="C557252" s="24">
        <v>0</v>
      </c>
    </row>
    <row r="557253" spans="3:3" x14ac:dyDescent="0.15">
      <c r="C557253" s="24">
        <v>0</v>
      </c>
    </row>
    <row r="557254" spans="3:3" x14ac:dyDescent="0.15">
      <c r="C557254" s="24">
        <v>0</v>
      </c>
    </row>
    <row r="557255" spans="3:3" x14ac:dyDescent="0.15">
      <c r="C557255" s="24">
        <v>0</v>
      </c>
    </row>
    <row r="557256" spans="3:3" x14ac:dyDescent="0.15">
      <c r="C557256" s="24">
        <v>0</v>
      </c>
    </row>
    <row r="557257" spans="3:3" x14ac:dyDescent="0.15">
      <c r="C557257" s="24">
        <v>0</v>
      </c>
    </row>
    <row r="557258" spans="3:3" x14ac:dyDescent="0.15">
      <c r="C557258" s="24">
        <v>0</v>
      </c>
    </row>
    <row r="557259" spans="3:3" x14ac:dyDescent="0.15">
      <c r="C557259" s="24">
        <v>0</v>
      </c>
    </row>
    <row r="557260" spans="3:3" x14ac:dyDescent="0.15">
      <c r="C557260" s="24">
        <v>0</v>
      </c>
    </row>
    <row r="557261" spans="3:3" x14ac:dyDescent="0.15">
      <c r="C557261" s="24">
        <v>0</v>
      </c>
    </row>
    <row r="557262" spans="3:3" x14ac:dyDescent="0.15">
      <c r="C557262" s="36">
        <f t="shared" ref="C557262:C557268" si="217">IF(C557255&lt;&gt;0,C557255,C557248)</f>
        <v>0</v>
      </c>
    </row>
    <row r="557263" spans="3:3" x14ac:dyDescent="0.15">
      <c r="C557263" s="36">
        <f t="shared" si="217"/>
        <v>0</v>
      </c>
    </row>
    <row r="557264" spans="3:3" x14ac:dyDescent="0.15">
      <c r="C557264" s="36">
        <f t="shared" si="217"/>
        <v>0</v>
      </c>
    </row>
    <row r="557265" spans="3:3" x14ac:dyDescent="0.15">
      <c r="C557265" s="36">
        <f t="shared" si="217"/>
        <v>0</v>
      </c>
    </row>
    <row r="557266" spans="3:3" x14ac:dyDescent="0.15">
      <c r="C557266" s="36">
        <f t="shared" si="217"/>
        <v>0</v>
      </c>
    </row>
    <row r="557267" spans="3:3" x14ac:dyDescent="0.15">
      <c r="C557267" s="36">
        <f t="shared" si="217"/>
        <v>0</v>
      </c>
    </row>
    <row r="557268" spans="3:3" x14ac:dyDescent="0.15">
      <c r="C557268" s="36">
        <f t="shared" si="217"/>
        <v>0</v>
      </c>
    </row>
    <row r="557269" spans="3:3" x14ac:dyDescent="0.15">
      <c r="C557269" s="36">
        <f t="shared" ref="C557269:C557275" si="218">IFERROR(IF(C557248&lt;&gt;0,C557262/C557248,1)*C557236,0)</f>
        <v>0</v>
      </c>
    </row>
    <row r="557270" spans="3:3" x14ac:dyDescent="0.15">
      <c r="C557270" s="36">
        <f t="shared" si="218"/>
        <v>0</v>
      </c>
    </row>
    <row r="557271" spans="3:3" x14ac:dyDescent="0.15">
      <c r="C557271" s="36">
        <f t="shared" si="218"/>
        <v>0</v>
      </c>
    </row>
    <row r="557272" spans="3:3" x14ac:dyDescent="0.15">
      <c r="C557272" s="36">
        <f t="shared" si="218"/>
        <v>0</v>
      </c>
    </row>
    <row r="557273" spans="3:3" x14ac:dyDescent="0.15">
      <c r="C557273" s="36">
        <f t="shared" si="218"/>
        <v>0</v>
      </c>
    </row>
    <row r="557274" spans="3:3" x14ac:dyDescent="0.15">
      <c r="C557274" s="36">
        <f t="shared" si="218"/>
        <v>0</v>
      </c>
    </row>
    <row r="557275" spans="3:3" x14ac:dyDescent="0.15">
      <c r="C557275" s="36">
        <f t="shared" si="218"/>
        <v>0</v>
      </c>
    </row>
    <row r="557276" spans="3:3" x14ac:dyDescent="0.15">
      <c r="C557276" s="37">
        <f>C557243</f>
        <v>0</v>
      </c>
    </row>
    <row r="557277" spans="3:3" x14ac:dyDescent="0.15">
      <c r="C557277" s="37">
        <f>C557244</f>
        <v>0</v>
      </c>
    </row>
    <row r="557278" spans="3:3" x14ac:dyDescent="0.15">
      <c r="C557278" s="37">
        <f>C557245</f>
        <v>0</v>
      </c>
    </row>
    <row r="557279" spans="3:3" x14ac:dyDescent="0.15">
      <c r="C557279" s="37">
        <f>C557246</f>
        <v>0</v>
      </c>
    </row>
    <row r="557280" spans="3:3" x14ac:dyDescent="0.15">
      <c r="C557280" s="37">
        <f>C557247</f>
        <v>0</v>
      </c>
    </row>
    <row r="557281" spans="3:3" x14ac:dyDescent="0.15">
      <c r="C557281" s="28">
        <v>0</v>
      </c>
    </row>
    <row r="557282" spans="3:3" x14ac:dyDescent="0.15">
      <c r="C557282" s="28">
        <v>0</v>
      </c>
    </row>
    <row r="557283" spans="3:3" x14ac:dyDescent="0.15">
      <c r="C557283" s="28">
        <v>0</v>
      </c>
    </row>
    <row r="557284" spans="3:3" x14ac:dyDescent="0.15">
      <c r="C557284" s="28">
        <v>0</v>
      </c>
    </row>
    <row r="557285" spans="3:3" x14ac:dyDescent="0.15">
      <c r="C557285" s="28">
        <v>0</v>
      </c>
    </row>
    <row r="557286" spans="3:3" x14ac:dyDescent="0.15">
      <c r="C557286" s="28">
        <v>0</v>
      </c>
    </row>
    <row r="557287" spans="3:3" x14ac:dyDescent="0.15">
      <c r="C557287" s="28">
        <v>0</v>
      </c>
    </row>
    <row r="557288" spans="3:3" x14ac:dyDescent="0.15">
      <c r="C557288" s="28">
        <v>0</v>
      </c>
    </row>
    <row r="557289" spans="3:3" x14ac:dyDescent="0.15">
      <c r="C557289" s="28">
        <v>0</v>
      </c>
    </row>
    <row r="557290" spans="3:3" x14ac:dyDescent="0.15">
      <c r="C557290" s="28">
        <v>0</v>
      </c>
    </row>
    <row r="557291" spans="3:3" x14ac:dyDescent="0.15">
      <c r="C557291" s="38">
        <v>1</v>
      </c>
    </row>
    <row r="557292" spans="3:3" x14ac:dyDescent="0.15">
      <c r="C557292" s="38">
        <v>1</v>
      </c>
    </row>
    <row r="557293" spans="3:3" x14ac:dyDescent="0.15">
      <c r="C557293" s="38">
        <v>1</v>
      </c>
    </row>
    <row r="557294" spans="3:3" x14ac:dyDescent="0.15">
      <c r="C557294" s="38">
        <v>1</v>
      </c>
    </row>
    <row r="557295" spans="3:3" x14ac:dyDescent="0.15">
      <c r="C557295" s="38">
        <v>1</v>
      </c>
    </row>
    <row r="557296" spans="3:3" x14ac:dyDescent="0.15">
      <c r="C557296" s="38">
        <v>1</v>
      </c>
    </row>
    <row r="557297" spans="3:3" x14ac:dyDescent="0.15">
      <c r="C557297" s="38">
        <v>1</v>
      </c>
    </row>
    <row r="557298" spans="3:3" x14ac:dyDescent="0.15">
      <c r="C557298" s="38">
        <v>1</v>
      </c>
    </row>
    <row r="557299" spans="3:3" x14ac:dyDescent="0.15">
      <c r="C557299" s="38">
        <v>1</v>
      </c>
    </row>
    <row r="557300" spans="3:3" x14ac:dyDescent="0.15">
      <c r="C557300" s="38">
        <v>1</v>
      </c>
    </row>
    <row r="557301" spans="3:3" x14ac:dyDescent="0.15">
      <c r="C557301" s="25" t="s">
        <v>104</v>
      </c>
    </row>
    <row r="557302" spans="3:3" x14ac:dyDescent="0.15">
      <c r="C557302" s="25" t="s">
        <v>294</v>
      </c>
    </row>
    <row r="557303" spans="3:3" x14ac:dyDescent="0.15">
      <c r="C557303" s="24">
        <v>216</v>
      </c>
    </row>
    <row r="557304" spans="3:3" x14ac:dyDescent="0.15">
      <c r="C557304" s="24">
        <v>12</v>
      </c>
    </row>
    <row r="557305" spans="3:3" x14ac:dyDescent="0.15">
      <c r="C557305" s="24">
        <v>4.5999999999999996</v>
      </c>
    </row>
    <row r="557306" spans="3:3" x14ac:dyDescent="0.15">
      <c r="C557306" s="24">
        <v>368</v>
      </c>
    </row>
    <row r="557307" spans="3:3" x14ac:dyDescent="0.15">
      <c r="C557307" s="24">
        <v>260</v>
      </c>
    </row>
    <row r="557308" spans="3:3" x14ac:dyDescent="0.15">
      <c r="C557308" s="24">
        <v>394</v>
      </c>
    </row>
    <row r="557309" spans="3:3" x14ac:dyDescent="0.15">
      <c r="C557309" s="24">
        <v>222</v>
      </c>
    </row>
    <row r="557310" spans="3:3" x14ac:dyDescent="0.15">
      <c r="C557310" s="24">
        <v>123</v>
      </c>
    </row>
    <row r="557311" spans="3:3" x14ac:dyDescent="0.15">
      <c r="C557311" s="25" t="s">
        <v>153</v>
      </c>
    </row>
    <row r="557312" spans="3:3" x14ac:dyDescent="0.15">
      <c r="C557312" s="24">
        <v>20</v>
      </c>
    </row>
    <row r="557313" spans="3:3" x14ac:dyDescent="0.15">
      <c r="C557313" s="24">
        <v>0.9</v>
      </c>
    </row>
    <row r="557314" spans="3:3" x14ac:dyDescent="0.15">
      <c r="C557314" s="24">
        <v>0.8</v>
      </c>
    </row>
    <row r="557315" spans="3:3" x14ac:dyDescent="0.15">
      <c r="C557315" s="24">
        <v>0.4</v>
      </c>
    </row>
    <row r="557316" spans="3:3" x14ac:dyDescent="0.15">
      <c r="C557316" s="24">
        <v>2.5</v>
      </c>
    </row>
    <row r="557317" spans="3:3" x14ac:dyDescent="0.15">
      <c r="C557317" s="24">
        <v>3</v>
      </c>
    </row>
    <row r="557318" spans="3:3" x14ac:dyDescent="0.15">
      <c r="C557318" s="24">
        <v>10</v>
      </c>
    </row>
    <row r="557319" spans="3:3" x14ac:dyDescent="0.15">
      <c r="C557319" s="31">
        <v>0.8</v>
      </c>
    </row>
    <row r="557320" spans="3:3" x14ac:dyDescent="0.15">
      <c r="C557320" s="31">
        <v>0.6</v>
      </c>
    </row>
    <row r="557321" spans="3:3" x14ac:dyDescent="0.15">
      <c r="C557321" s="31">
        <v>0.3</v>
      </c>
    </row>
    <row r="557322" spans="3:3" x14ac:dyDescent="0.15">
      <c r="C557322" s="31">
        <v>0.9</v>
      </c>
    </row>
    <row r="557323" spans="3:3" x14ac:dyDescent="0.15">
      <c r="C557323" s="24">
        <v>45</v>
      </c>
    </row>
    <row r="557324" spans="3:3" x14ac:dyDescent="0.15">
      <c r="C557324" s="39">
        <f t="shared" ref="C557324:C557330" si="219">IFERROR(IF(ISNUMBER(C557212),C557212,0)+IF(ISNUMBER(C557193),1/C557193-IF(AND(C557281="ReplaceInsulation",NOT(ISERROR(C557269))),C557205/0.04,0),0),0)</f>
        <v>1.6666666666666667</v>
      </c>
    </row>
    <row r="557325" spans="3:3" x14ac:dyDescent="0.15">
      <c r="C557325" s="39">
        <f t="shared" si="219"/>
        <v>1.9666666666666668</v>
      </c>
    </row>
    <row r="557326" spans="3:3" x14ac:dyDescent="0.15">
      <c r="C557326" s="39">
        <f t="shared" si="219"/>
        <v>0.83333333333333337</v>
      </c>
    </row>
    <row r="557327" spans="3:3" x14ac:dyDescent="0.15">
      <c r="C557327" s="39">
        <f t="shared" si="219"/>
        <v>0.83333333333333337</v>
      </c>
    </row>
    <row r="557328" spans="3:3" x14ac:dyDescent="0.15">
      <c r="C557328" s="39">
        <f t="shared" si="219"/>
        <v>0.83333333333333337</v>
      </c>
    </row>
    <row r="557329" spans="3:3" x14ac:dyDescent="0.15">
      <c r="C557329" s="39">
        <f t="shared" si="219"/>
        <v>0.92500000000000004</v>
      </c>
    </row>
    <row r="557330" spans="3:3" x14ac:dyDescent="0.15">
      <c r="C557330" s="39">
        <f t="shared" si="219"/>
        <v>0.625</v>
      </c>
    </row>
    <row r="557331" spans="3:3" x14ac:dyDescent="0.15">
      <c r="C557331" s="40">
        <f>IFERROR(IF(ISNUMBER(C557200),1/C557200,0),0)</f>
        <v>0.35714285714285715</v>
      </c>
    </row>
    <row r="557332" spans="3:3" x14ac:dyDescent="0.15">
      <c r="C557332" s="40">
        <f>IFERROR(IF(ISNUMBER(C557201),1/C557201,0),0)</f>
        <v>0.35714285714285715</v>
      </c>
    </row>
    <row r="557333" spans="3:3" x14ac:dyDescent="0.15">
      <c r="C557333" s="40">
        <f>IFERROR(IF(ISNUMBER(C557202),1/C557202,0),0)</f>
        <v>0.33333333333333331</v>
      </c>
    </row>
    <row r="557334" spans="3:3" x14ac:dyDescent="0.15">
      <c r="C557334" s="39">
        <f t="shared" ref="C557334:C557340" si="220">IFERROR(1/(IF(C557281="Replace",IF(ISNUMBER(C557212),C557212,0),C557324)+IF(ISNUMBER(C557269),C557269,0)),0)</f>
        <v>0.6</v>
      </c>
    </row>
    <row r="557335" spans="3:3" x14ac:dyDescent="0.15">
      <c r="C557335" s="39">
        <f t="shared" si="220"/>
        <v>0.50847457627118642</v>
      </c>
    </row>
    <row r="557336" spans="3:3" x14ac:dyDescent="0.15">
      <c r="C557336" s="39">
        <f t="shared" si="220"/>
        <v>1.2</v>
      </c>
    </row>
    <row r="557337" spans="3:3" x14ac:dyDescent="0.15">
      <c r="C557337" s="39">
        <f t="shared" si="220"/>
        <v>1.2</v>
      </c>
    </row>
    <row r="557338" spans="3:3" x14ac:dyDescent="0.15">
      <c r="C557338" s="39">
        <f t="shared" si="220"/>
        <v>1.2</v>
      </c>
    </row>
    <row r="557339" spans="3:3" x14ac:dyDescent="0.15">
      <c r="C557339" s="39">
        <f t="shared" si="220"/>
        <v>1.0810810810810809</v>
      </c>
    </row>
    <row r="557340" spans="3:3" x14ac:dyDescent="0.15">
      <c r="C557340" s="39">
        <f t="shared" si="220"/>
        <v>1.6</v>
      </c>
    </row>
    <row r="557341" spans="3:3" x14ac:dyDescent="0.15">
      <c r="C557341" s="41">
        <f>IFERROR(1/(IF(C557288="Replace",0,C557331)+IF(ISNUMBER(C557276),C557276,0)),0)</f>
        <v>2.8</v>
      </c>
    </row>
    <row r="557342" spans="3:3" x14ac:dyDescent="0.15">
      <c r="C557342" s="41">
        <f>IFERROR(1/(IF(C557289="Replace",0,C557332)+IF(ISNUMBER(C557277),C557277,0)),0)</f>
        <v>2.8</v>
      </c>
    </row>
    <row r="557343" spans="3:3" x14ac:dyDescent="0.15">
      <c r="C557343" s="41">
        <f>IFERROR(1/(IF(C557290="Replace",0,C557333)+IF(ISNUMBER(C557278),C557278,0)),0)</f>
        <v>3</v>
      </c>
    </row>
    <row r="557344" spans="3:3" x14ac:dyDescent="0.15">
      <c r="C557344" s="42">
        <f t="shared" ref="C557344:C557350" si="221">IF(C557193&gt;0,(1-C557291)*1/(1/C557193+C557212),0)+C557291*C557334</f>
        <v>0.6</v>
      </c>
    </row>
    <row r="557345" spans="3:3" x14ac:dyDescent="0.15">
      <c r="C557345" s="42">
        <f t="shared" si="221"/>
        <v>0.50847457627118642</v>
      </c>
    </row>
    <row r="557346" spans="3:3" x14ac:dyDescent="0.15">
      <c r="C557346" s="42">
        <f t="shared" si="221"/>
        <v>1.2</v>
      </c>
    </row>
    <row r="557347" spans="3:3" x14ac:dyDescent="0.15">
      <c r="C557347" s="42">
        <f t="shared" si="221"/>
        <v>1.2</v>
      </c>
    </row>
    <row r="557348" spans="3:3" x14ac:dyDescent="0.15">
      <c r="C557348" s="42">
        <f t="shared" si="221"/>
        <v>1.2</v>
      </c>
    </row>
    <row r="557349" spans="3:3" x14ac:dyDescent="0.15">
      <c r="C557349" s="42">
        <f t="shared" si="221"/>
        <v>1.0810810810810809</v>
      </c>
    </row>
    <row r="557350" spans="3:3" x14ac:dyDescent="0.15">
      <c r="C557350" s="42">
        <f t="shared" si="221"/>
        <v>1.6</v>
      </c>
    </row>
    <row r="557351" spans="3:3" x14ac:dyDescent="0.15">
      <c r="C557351" s="43">
        <f>(1-C557298)*C557200+C557298*C557341</f>
        <v>2.8</v>
      </c>
    </row>
    <row r="557352" spans="3:3" x14ac:dyDescent="0.15">
      <c r="C557352" s="43">
        <f>(1-C557299)*C557201+C557299*C557342</f>
        <v>2.8</v>
      </c>
    </row>
    <row r="557353" spans="3:3" x14ac:dyDescent="0.15">
      <c r="C557353" s="43">
        <f>(1-C557300)*C557202+C557300*C557343</f>
        <v>3</v>
      </c>
    </row>
    <row r="557354" spans="3:3" x14ac:dyDescent="0.15">
      <c r="C557354" s="39">
        <f>IFERROR((IF(C557269&gt;0,C557291*C557155,0)+IF(C557270&gt;0,C557292*C557156,0)+IF(C557271&gt;0,C557293*C557157,0)+IF(C557272&gt;0,C557294*C557158,0)+IF(C557273&gt;0,C557295*C557159,0)+IF(C557274&gt;0,C557296*C557160,0)+IF(C557275&gt;0,C557297*C557161,0)+IF(C557276&gt;0,C557298*C557162,0)+IF(C557277&gt;0,C557299*C557163,0)+IF(C557278&gt;0,C557300*C557164,0))/SUM(C557155:C557164),0)</f>
        <v>0</v>
      </c>
    </row>
    <row r="557355" spans="3:3" x14ac:dyDescent="0.15">
      <c r="C557355" s="30" t="str">
        <f>IF(OR(C557171="",C557170=C557171),C557170,IF(C557065="Variation",C557171,IF(C557354=0,C557170,IF(C557354=1,C557171,C557170&amp;"("&amp;TEXT(1-C557354,"##0%")&amp;")."&amp;C557171&amp;"("&amp;TEXT(C557354,"##0%")&amp;")"))))</f>
        <v>Medium</v>
      </c>
    </row>
    <row r="557356" spans="3:3" x14ac:dyDescent="0.15">
      <c r="C557356" s="39">
        <f>IFERROR(IF(C557171&lt;&gt;"",IF(C557065="Variation",C557191,(1-C557354)*C557190+C557354*C557191),C557190),0)</f>
        <v>0.1</v>
      </c>
    </row>
    <row r="557357" spans="3:3" x14ac:dyDescent="0.15">
      <c r="C557357" s="39">
        <f t="shared" ref="C557357:C557363" si="222">IF(ISERROR(C557344*C557155*C557219),0,C557344*C557155*C557219)</f>
        <v>0</v>
      </c>
    </row>
    <row r="557358" spans="3:3" x14ac:dyDescent="0.15">
      <c r="C557358" s="39">
        <f t="shared" si="222"/>
        <v>23.491525423728813</v>
      </c>
    </row>
    <row r="557359" spans="3:3" x14ac:dyDescent="0.15">
      <c r="C557359" s="39">
        <f t="shared" si="222"/>
        <v>48.503999999999998</v>
      </c>
    </row>
    <row r="557360" spans="3:3" x14ac:dyDescent="0.15">
      <c r="C557360" s="39">
        <f t="shared" si="222"/>
        <v>0</v>
      </c>
    </row>
    <row r="557361" spans="3:3" x14ac:dyDescent="0.15">
      <c r="C557361" s="39">
        <f t="shared" si="222"/>
        <v>0</v>
      </c>
    </row>
    <row r="557362" spans="3:3" x14ac:dyDescent="0.15">
      <c r="C557362" s="39">
        <f t="shared" si="222"/>
        <v>24.972972972972972</v>
      </c>
    </row>
    <row r="557363" spans="3:3" x14ac:dyDescent="0.15">
      <c r="C557363" s="39">
        <f t="shared" si="222"/>
        <v>0</v>
      </c>
    </row>
    <row r="557364" spans="3:3" x14ac:dyDescent="0.15">
      <c r="C557364" s="40">
        <f>IF(ISERROR(C557351*C557162*1),0,C557351*C557162*1)</f>
        <v>37.855999999999995</v>
      </c>
    </row>
    <row r="557365" spans="3:3" x14ac:dyDescent="0.15">
      <c r="C557365" s="40">
        <f>IF(ISERROR(C557352*C557163*1),0,C557352*C557163*1)</f>
        <v>0</v>
      </c>
    </row>
    <row r="557366" spans="3:3" x14ac:dyDescent="0.15">
      <c r="C557366" s="40">
        <f>IF(ISERROR(C557353*C557164*1),0,C557353*C557164*1)</f>
        <v>6</v>
      </c>
    </row>
    <row r="557367" spans="3:3" x14ac:dyDescent="0.15">
      <c r="C557367" s="39">
        <f>SUM(C557155:C557164)*C557356</f>
        <v>14.834000000000001</v>
      </c>
    </row>
    <row r="557368" spans="3:3" x14ac:dyDescent="0.15">
      <c r="C557368" s="39">
        <f>IFERROR(SUM(C557357:C557367)/C557084,0)</f>
        <v>1.3262204856155895</v>
      </c>
    </row>
    <row r="557369" spans="3:3" x14ac:dyDescent="0.15">
      <c r="C557369" s="39">
        <f>0.34*(C557315+C557192)*C557316</f>
        <v>0.51000000000000012</v>
      </c>
    </row>
    <row r="557370" spans="3:3" x14ac:dyDescent="0.15">
      <c r="C557370" s="44">
        <f>(C557312-C557305)*C557303</f>
        <v>3326.4</v>
      </c>
    </row>
    <row r="557371" spans="3:3" x14ac:dyDescent="0.15">
      <c r="C557371" s="39">
        <f>IF(C557368&lt;=1,C557313+(1-C557368)/0.5*(1-C557313),IF(C557368&gt;=4,C557314,C557313+(C557368-1)*(C557314-C557313)/(4-1)))</f>
        <v>0.88912598381281371</v>
      </c>
    </row>
    <row r="557372" spans="3:3" x14ac:dyDescent="0.15">
      <c r="C557372" s="44">
        <f>C557368*0.024*C557370*C557371</f>
        <v>94.13795245360761</v>
      </c>
    </row>
    <row r="557373" spans="3:3" x14ac:dyDescent="0.15">
      <c r="C557373" s="44">
        <f>C557369*0.024*C557370*C557371</f>
        <v>36.200885352072518</v>
      </c>
    </row>
    <row r="557374" spans="3:3" x14ac:dyDescent="0.15">
      <c r="C557374" s="44">
        <f>C557372+C557373</f>
        <v>130.33883780568013</v>
      </c>
    </row>
    <row r="557375" spans="3:3" x14ac:dyDescent="0.15">
      <c r="C557375" s="39">
        <f>IFERROR((IF(LEN(C557233)&gt;1,IF(ISERROR(C557279),0,C557279),IF(ISERROR(C557203),0,C557203))*C557162+IF(LEN(C557234)&gt;1,IF(ISERROR(C557280),0,C557280),IF(ISERROR(C557204),0,C557204))*C557163)/(C557162+C557163),0)</f>
        <v>0.75000000000000011</v>
      </c>
    </row>
    <row r="557376" spans="3:3" x14ac:dyDescent="0.15">
      <c r="C557376" s="45">
        <f>C557165*C557306*C557319*(1-C557321)*C557322*C557375</f>
        <v>0</v>
      </c>
    </row>
    <row r="557377" spans="3:3" x14ac:dyDescent="0.15">
      <c r="C557377" s="44">
        <f>C557166*C557307*C$557320*(1-C$557321)*C$557322*C$557375</f>
        <v>0</v>
      </c>
    </row>
    <row r="557378" spans="3:3" x14ac:dyDescent="0.15">
      <c r="C557378" s="44">
        <f>C557167*C557308*C$557320*(1-C$557321)*C$557322*C$557375</f>
        <v>908.11287000000016</v>
      </c>
    </row>
    <row r="557379" spans="3:3" x14ac:dyDescent="0.15">
      <c r="C557379" s="44">
        <f>C557168*C557309*C$557320*(1-C$557321)*C$557322*C$557375</f>
        <v>0</v>
      </c>
    </row>
    <row r="557380" spans="3:3" x14ac:dyDescent="0.15">
      <c r="C557380" s="44">
        <f>C557169*C557310*C$557320*(1-C$557321)*C$557322*C$557375</f>
        <v>187.95199499999998</v>
      </c>
    </row>
    <row r="557381" spans="3:3" x14ac:dyDescent="0.15">
      <c r="C557381" s="44">
        <f>IFERROR(SUM(C557376:C557380)/C557084,0)</f>
        <v>9.3385436227315317</v>
      </c>
    </row>
    <row r="557382" spans="3:3" x14ac:dyDescent="0.15">
      <c r="C557382" s="44">
        <f>C557317*0.024*C557303</f>
        <v>15.552000000000001</v>
      </c>
    </row>
    <row r="557383" spans="3:3" x14ac:dyDescent="0.15">
      <c r="C557383" s="44">
        <f>C557323/(C557368+C557369)</f>
        <v>24.506860887631277</v>
      </c>
    </row>
    <row r="557384" spans="3:3" x14ac:dyDescent="0.15">
      <c r="C557384" s="39">
        <f>0.8+C557383/30</f>
        <v>1.6168953629210425</v>
      </c>
    </row>
    <row r="557385" spans="3:3" x14ac:dyDescent="0.15">
      <c r="C557385" s="42">
        <f>IFERROR((C557381+C557382)/C557374,0)</f>
        <v>0.19096797272230098</v>
      </c>
    </row>
    <row r="557386" spans="3:3" x14ac:dyDescent="0.15">
      <c r="C557386" s="39">
        <f>(1-C557385^C557384)/(1-C557385^(C557384+1))</f>
        <v>0.94362386271828624</v>
      </c>
    </row>
    <row r="557387" spans="3:3" x14ac:dyDescent="0.15">
      <c r="C557387" s="46">
        <f>C557374-C557386*(C557381+C557382)</f>
        <v>106.8515268872402</v>
      </c>
    </row>
    <row r="557389" spans="3:3" x14ac:dyDescent="0.15">
      <c r="C557389" s="48">
        <v>106.8515268872402</v>
      </c>
    </row>
    <row r="573441" spans="3:3" x14ac:dyDescent="0.15">
      <c r="C573441" s="24" t="s">
        <v>370</v>
      </c>
    </row>
    <row r="573442" spans="3:3" x14ac:dyDescent="0.15">
      <c r="C573442" s="25">
        <v>0</v>
      </c>
    </row>
    <row r="573443" spans="3:3" x14ac:dyDescent="0.15">
      <c r="C573443" s="25">
        <v>0</v>
      </c>
    </row>
    <row r="573444" spans="3:3" x14ac:dyDescent="0.15">
      <c r="C573444" s="26">
        <v>40428</v>
      </c>
    </row>
    <row r="573445" spans="3:3" x14ac:dyDescent="0.15">
      <c r="C573445" s="26">
        <v>0</v>
      </c>
    </row>
    <row r="573446" spans="3:3" x14ac:dyDescent="0.15">
      <c r="C573446" s="25" t="s">
        <v>152</v>
      </c>
    </row>
    <row r="573447" spans="3:3" x14ac:dyDescent="0.15">
      <c r="C573447" s="25" t="s">
        <v>15</v>
      </c>
    </row>
    <row r="573448" spans="3:3" x14ac:dyDescent="0.15">
      <c r="C573448" s="25">
        <v>1</v>
      </c>
    </row>
    <row r="573449" spans="3:3" x14ac:dyDescent="0.15">
      <c r="C573449" s="25" t="s">
        <v>208</v>
      </c>
    </row>
    <row r="573450" spans="3:3" x14ac:dyDescent="0.15">
      <c r="C573450" s="25" t="s">
        <v>371</v>
      </c>
    </row>
    <row r="573451" spans="3:3" x14ac:dyDescent="0.15">
      <c r="C573451" s="25">
        <v>0</v>
      </c>
    </row>
    <row r="573452" spans="3:3" x14ac:dyDescent="0.15">
      <c r="C573452" s="25">
        <v>0</v>
      </c>
    </row>
    <row r="573453" spans="3:3" x14ac:dyDescent="0.15">
      <c r="C573453" s="25" t="s">
        <v>372</v>
      </c>
    </row>
    <row r="573454" spans="3:3" x14ac:dyDescent="0.15">
      <c r="C573454" s="25" t="s">
        <v>360</v>
      </c>
    </row>
    <row r="573455" spans="3:3" x14ac:dyDescent="0.15">
      <c r="C573455" s="25" t="s">
        <v>373</v>
      </c>
    </row>
    <row r="573456" spans="3:3" x14ac:dyDescent="0.15">
      <c r="C573456" s="25" t="s">
        <v>105</v>
      </c>
    </row>
    <row r="573457" spans="3:3" x14ac:dyDescent="0.15">
      <c r="C573457" s="25">
        <v>1958</v>
      </c>
    </row>
    <row r="573458" spans="3:3" x14ac:dyDescent="0.15">
      <c r="C573458" s="25">
        <v>1968</v>
      </c>
    </row>
    <row r="573459" spans="3:3" x14ac:dyDescent="0.15">
      <c r="C573459" s="25" t="s">
        <v>289</v>
      </c>
    </row>
    <row r="573460" spans="3:3" x14ac:dyDescent="0.15">
      <c r="C573460" s="24">
        <v>374.2</v>
      </c>
    </row>
    <row r="573461" spans="3:3" x14ac:dyDescent="0.15">
      <c r="C573461" s="24">
        <v>119.744</v>
      </c>
    </row>
    <row r="573462" spans="3:3" x14ac:dyDescent="0.15">
      <c r="C573462" s="24">
        <v>0</v>
      </c>
    </row>
    <row r="573463" spans="3:3" x14ac:dyDescent="0.15">
      <c r="C573463" s="24">
        <v>0</v>
      </c>
    </row>
    <row r="573464" spans="3:3" x14ac:dyDescent="0.15">
      <c r="C573464" s="24">
        <v>0</v>
      </c>
    </row>
    <row r="573465" spans="3:3" x14ac:dyDescent="0.15">
      <c r="C573465" s="24">
        <v>106.7</v>
      </c>
    </row>
    <row r="573466" spans="3:3" x14ac:dyDescent="0.15">
      <c r="C573466" s="27">
        <f>IF(C573463&gt;0,C573463,IF(C573462&gt;0,0.85*C573462,IF(C573465&gt;0,1.1*C573465,IF(C573464&gt;0,1.4*C573464,0.85/3*C573460))))</f>
        <v>117.37000000000002</v>
      </c>
    </row>
    <row r="573467" spans="3:3" x14ac:dyDescent="0.15">
      <c r="C573467" s="24">
        <v>0</v>
      </c>
    </row>
    <row r="573468" spans="3:3" x14ac:dyDescent="0.15">
      <c r="C573468" s="27">
        <f>IF(C573467&gt;0,C573467,C573466)</f>
        <v>117.37000000000002</v>
      </c>
    </row>
    <row r="573469" spans="3:3" x14ac:dyDescent="0.15">
      <c r="C573469" s="24">
        <v>1</v>
      </c>
    </row>
    <row r="573470" spans="3:3" x14ac:dyDescent="0.15">
      <c r="C573470" s="24">
        <v>2</v>
      </c>
    </row>
    <row r="573471" spans="3:3" x14ac:dyDescent="0.15">
      <c r="C573471" s="28" t="s">
        <v>374</v>
      </c>
    </row>
    <row r="573472" spans="3:3" x14ac:dyDescent="0.15">
      <c r="C573472" s="28" t="s">
        <v>375</v>
      </c>
    </row>
    <row r="573473" spans="3:3" x14ac:dyDescent="0.15">
      <c r="C573473" s="28" t="s">
        <v>2</v>
      </c>
    </row>
    <row r="573474" spans="3:3" x14ac:dyDescent="0.15">
      <c r="C573474" s="28" t="s">
        <v>376</v>
      </c>
    </row>
    <row r="573475" spans="3:3" x14ac:dyDescent="0.15">
      <c r="C573475" s="24">
        <v>0</v>
      </c>
    </row>
    <row r="573476" spans="3:3" x14ac:dyDescent="0.15">
      <c r="C573476" s="24">
        <v>0</v>
      </c>
    </row>
    <row r="573477" spans="3:3" x14ac:dyDescent="0.15">
      <c r="C573477" s="24">
        <v>0</v>
      </c>
    </row>
    <row r="573478" spans="3:3" x14ac:dyDescent="0.15">
      <c r="C573478" s="24">
        <v>0</v>
      </c>
    </row>
    <row r="573479" spans="3:3" x14ac:dyDescent="0.15">
      <c r="C573479" s="24">
        <v>0</v>
      </c>
    </row>
    <row r="573480" spans="3:3" x14ac:dyDescent="0.15">
      <c r="C573480" s="24">
        <v>0</v>
      </c>
    </row>
    <row r="573481" spans="3:3" x14ac:dyDescent="0.15">
      <c r="C573481" s="28">
        <v>0</v>
      </c>
    </row>
    <row r="573482" spans="3:3" x14ac:dyDescent="0.15">
      <c r="C573482" s="28">
        <v>0</v>
      </c>
    </row>
    <row r="573483" spans="3:3" x14ac:dyDescent="0.15">
      <c r="C573483" s="24">
        <v>0</v>
      </c>
    </row>
    <row r="573484" spans="3:3" x14ac:dyDescent="0.15">
      <c r="C573484" s="24">
        <v>0</v>
      </c>
    </row>
    <row r="573485" spans="3:3" x14ac:dyDescent="0.15">
      <c r="C573485" s="24">
        <v>46.2</v>
      </c>
    </row>
    <row r="573486" spans="3:3" x14ac:dyDescent="0.15">
      <c r="C573486" s="24">
        <v>40.42</v>
      </c>
    </row>
    <row r="573487" spans="3:3" x14ac:dyDescent="0.15">
      <c r="C573487" s="24">
        <v>0</v>
      </c>
    </row>
    <row r="573488" spans="3:3" x14ac:dyDescent="0.15">
      <c r="C573488" s="24">
        <v>0</v>
      </c>
    </row>
    <row r="573489" spans="3:3" x14ac:dyDescent="0.15">
      <c r="C573489" s="24">
        <v>46.2</v>
      </c>
    </row>
    <row r="573490" spans="3:3" x14ac:dyDescent="0.15">
      <c r="C573490" s="24">
        <v>0</v>
      </c>
    </row>
    <row r="573491" spans="3:3" x14ac:dyDescent="0.15">
      <c r="C573491" s="24">
        <v>13.52</v>
      </c>
    </row>
    <row r="573492" spans="3:3" x14ac:dyDescent="0.15">
      <c r="C573492" s="24">
        <v>0</v>
      </c>
    </row>
    <row r="573493" spans="3:3" x14ac:dyDescent="0.15">
      <c r="C573493" s="24">
        <v>2</v>
      </c>
    </row>
    <row r="573494" spans="3:3" x14ac:dyDescent="0.15">
      <c r="C573494" s="24">
        <v>0</v>
      </c>
    </row>
    <row r="573495" spans="3:3" x14ac:dyDescent="0.15">
      <c r="C573495" s="24">
        <v>0</v>
      </c>
    </row>
    <row r="573496" spans="3:3" x14ac:dyDescent="0.15">
      <c r="C573496" s="24">
        <v>8.1300000000000008</v>
      </c>
    </row>
    <row r="573497" spans="3:3" x14ac:dyDescent="0.15">
      <c r="C573497" s="24">
        <v>0</v>
      </c>
    </row>
    <row r="573498" spans="3:3" x14ac:dyDescent="0.15">
      <c r="C573498" s="24">
        <v>5.39</v>
      </c>
    </row>
    <row r="573499" spans="3:3" x14ac:dyDescent="0.15">
      <c r="C573499" s="28" t="s">
        <v>295</v>
      </c>
    </row>
    <row r="573500" spans="3:3" x14ac:dyDescent="0.15">
      <c r="C573500" s="29">
        <f>IF(OR(C$573472="C",C$573472="PI",C$573472="NI"),1.6,IF(C$573472="P",0.8,IF(C$573472="-",1.2,0)))</f>
        <v>1.2</v>
      </c>
    </row>
    <row r="573501" spans="3:3" x14ac:dyDescent="0.15">
      <c r="C573501" s="29">
        <f>IF(OR(C$573472="C",C$573472="PI",C$573472="NI"),15,IF(C$573472="P",7,IF(C$573472="-",5,0)))</f>
        <v>5</v>
      </c>
    </row>
    <row r="573502" spans="3:3" x14ac:dyDescent="0.15">
      <c r="C573502" s="29">
        <f>IF(OR(C$573472="C",C$573472="PI",C$573472="NI"),0,IF(C$573472="P",0.6,IF(C$573472="-",0,1.2)))</f>
        <v>0</v>
      </c>
    </row>
    <row r="573503" spans="3:3" x14ac:dyDescent="0.15">
      <c r="C573503" s="29">
        <f>IF(OR(C$573472="C",C$573472="PI",C$573472="NI"),0,IF(C$573472="P",3,IF(C$573472="-",0,5)))</f>
        <v>0</v>
      </c>
    </row>
    <row r="573504" spans="3:3" x14ac:dyDescent="0.15">
      <c r="C573504" s="29">
        <f>IF(LEFT(C$573472,1)="C",1,IF(LEFT(C$573472,1)="P",0.5,0))</f>
        <v>0</v>
      </c>
    </row>
    <row r="573505" spans="3:3" x14ac:dyDescent="0.15">
      <c r="C573505" s="29">
        <f>IF(LEFT(C$573473,1)="C",1,IF(LEFT(C$573473,1)="P",0.5,0))</f>
        <v>0</v>
      </c>
    </row>
    <row r="573506" spans="3:3" x14ac:dyDescent="0.15">
      <c r="C573506" s="29">
        <f>0.7*C573504+C573470+C573505</f>
        <v>2</v>
      </c>
    </row>
    <row r="573507" spans="3:3" x14ac:dyDescent="0.15">
      <c r="C573507" s="27">
        <f>IFERROR(C573468/C573506,0)</f>
        <v>58.685000000000009</v>
      </c>
    </row>
    <row r="573508" spans="3:3" x14ac:dyDescent="0.15">
      <c r="C573508" s="29">
        <f>IF(RIGHT(C$573472,1)="I",1,C573504)*0.7+C573470+IF(RIGHT(C$573473,1)="I",1,C573505)</f>
        <v>2</v>
      </c>
    </row>
    <row r="573509" spans="3:3" x14ac:dyDescent="0.15">
      <c r="C573509" s="27">
        <f>IF(ISNUMBER(#REF!),#REF!/2.5,1)</f>
        <v>1</v>
      </c>
    </row>
    <row r="573510" spans="3:3" x14ac:dyDescent="0.15">
      <c r="C573510" s="27">
        <f>IF(C573482="Simple",0.9,IF(C573482="Complex",1.3,1))</f>
        <v>1</v>
      </c>
    </row>
    <row r="573511" spans="3:3" x14ac:dyDescent="0.15">
      <c r="C573511" s="27">
        <f>IF(C573481="Simple",0.9,IF(C573481="Complex",1.2,1))</f>
        <v>1</v>
      </c>
    </row>
    <row r="573512" spans="3:3" x14ac:dyDescent="0.15">
      <c r="C573512" s="27">
        <f>C573509*C573511*(0.7*C573507+IF(C573474="B_N2",5,IF(C573474="B_N1",25,50)))</f>
        <v>46.079500000000003</v>
      </c>
    </row>
    <row r="573513" spans="3:3" x14ac:dyDescent="0.15">
      <c r="C573513" s="27">
        <f>ROUND(3/0.85,1)*C573509*C573468</f>
        <v>410.79500000000007</v>
      </c>
    </row>
    <row r="573514" spans="3:3" x14ac:dyDescent="0.15">
      <c r="C573514" s="27">
        <f>C$573510*(C$573500*C$573507+C$573501)</f>
        <v>75.422000000000011</v>
      </c>
    </row>
    <row r="573515" spans="3:3" x14ac:dyDescent="0.15">
      <c r="C573515" s="27">
        <f>(C$573502*C$573507+C$573503)</f>
        <v>0</v>
      </c>
    </row>
    <row r="573516" spans="3:3" x14ac:dyDescent="0.15">
      <c r="C573516" s="27">
        <f>C573508*C573512-C573517-C573521-C573522</f>
        <v>71.03240000000001</v>
      </c>
    </row>
    <row r="573517" spans="3:3" x14ac:dyDescent="0.15">
      <c r="C573517" s="27">
        <f>0.5*IF(RIGHT(C573473,1)="I",1,C573505)*C573512</f>
        <v>0</v>
      </c>
    </row>
    <row r="573518" spans="3:3" x14ac:dyDescent="0.15">
      <c r="C573518" s="30" t="str">
        <f>IF(C$573473="P","Unh","Soil")</f>
        <v>Soil</v>
      </c>
    </row>
    <row r="573519" spans="3:3" x14ac:dyDescent="0.15">
      <c r="C573519" s="27">
        <f>1.2*C573507+5</f>
        <v>75.422000000000011</v>
      </c>
    </row>
    <row r="573520" spans="3:3" x14ac:dyDescent="0.15">
      <c r="C573520" s="30" t="str">
        <f>IF(C$573473="-","Soil","Cellar")</f>
        <v>Cellar</v>
      </c>
    </row>
    <row r="573521" spans="3:3" x14ac:dyDescent="0.15">
      <c r="C573521" s="27">
        <f>(0.18*C$573468)-C573522</f>
        <v>18.452900000000003</v>
      </c>
    </row>
    <row r="573522" spans="3:3" x14ac:dyDescent="0.15">
      <c r="C573522" s="27">
        <f>0.01*C$573468+1.5</f>
        <v>2.6737000000000002</v>
      </c>
    </row>
    <row r="573523" spans="3:3" x14ac:dyDescent="0.15">
      <c r="C573523" s="27">
        <f>SUM(C573514:C573522)</f>
        <v>243.00300000000004</v>
      </c>
    </row>
    <row r="573524" spans="3:3" x14ac:dyDescent="0.15">
      <c r="C573524" s="27">
        <f>SUM(C573484:C573493)</f>
        <v>148.34</v>
      </c>
    </row>
    <row r="573525" spans="3:3" x14ac:dyDescent="0.15">
      <c r="C573525" s="30">
        <f>IFERROR(C573524/C573523,0)</f>
        <v>0.61044513853738425</v>
      </c>
    </row>
    <row r="573526" spans="3:3" x14ac:dyDescent="0.15">
      <c r="C573526" s="31">
        <v>0.8</v>
      </c>
    </row>
    <row r="573527" spans="3:3" x14ac:dyDescent="0.15">
      <c r="C573527" s="31">
        <v>1.25</v>
      </c>
    </row>
    <row r="573528" spans="3:3" x14ac:dyDescent="0.15">
      <c r="C573528" s="32">
        <f>IF(AND(C573525&gt;=C573526,C573525&lt;=C573527),1,0)</f>
        <v>0</v>
      </c>
    </row>
    <row r="573529" spans="3:3" x14ac:dyDescent="0.15">
      <c r="C573529" s="30">
        <f>IFERROR((C573489+C573490)/(C573519),0)</f>
        <v>0.61255336639176894</v>
      </c>
    </row>
    <row r="573530" spans="3:3" x14ac:dyDescent="0.15">
      <c r="C573530" s="31">
        <v>0.9</v>
      </c>
    </row>
    <row r="573531" spans="3:3" x14ac:dyDescent="0.15">
      <c r="C573531" s="31">
        <v>1.3</v>
      </c>
    </row>
    <row r="573532" spans="3:3" x14ac:dyDescent="0.15">
      <c r="C573532" s="32">
        <f>IF(AND(C573529&gt;=C573530,C573529&lt;=C573531),1,0)</f>
        <v>0</v>
      </c>
    </row>
    <row r="573533" spans="3:3" x14ac:dyDescent="0.15">
      <c r="C573533" s="33">
        <f>IF(C573504+C573505=0,1,0)</f>
        <v>1</v>
      </c>
    </row>
    <row r="573534" spans="3:3" x14ac:dyDescent="0.15">
      <c r="C573534" s="30">
        <f>IFERROR((C573491+C573492+C573493)/(C573521+C573522),0)</f>
        <v>0.73461891643709809</v>
      </c>
    </row>
    <row r="573535" spans="3:3" x14ac:dyDescent="0.15">
      <c r="C573535" s="31">
        <v>0.67</v>
      </c>
    </row>
    <row r="573536" spans="3:3" x14ac:dyDescent="0.15">
      <c r="C573536" s="31">
        <v>1.5</v>
      </c>
    </row>
    <row r="573537" spans="3:3" x14ac:dyDescent="0.15">
      <c r="C573537" s="34">
        <f>IF(AND(C573534&gt;=C573535,C573534&lt;=C573536),1,0)</f>
        <v>1</v>
      </c>
    </row>
    <row r="573538" spans="3:3" x14ac:dyDescent="0.15">
      <c r="C573538" s="34">
        <f>C573528*IF(C573533=1,C573532,1)*C573537</f>
        <v>0</v>
      </c>
    </row>
    <row r="573539" spans="3:3" x14ac:dyDescent="0.15">
      <c r="C573539" s="27">
        <f>IF(C$573499="Estimation",C573514,C573484)</f>
        <v>0</v>
      </c>
    </row>
    <row r="573540" spans="3:3" x14ac:dyDescent="0.15">
      <c r="C573540" s="27">
        <f>IF(C$573499="Estimation",C573515,C573485)</f>
        <v>46.2</v>
      </c>
    </row>
    <row r="573541" spans="3:3" x14ac:dyDescent="0.15">
      <c r="C573541" s="27">
        <f>IF(C$573499="Estimation",C573516,C573486)</f>
        <v>40.42</v>
      </c>
    </row>
    <row r="573542" spans="3:3" x14ac:dyDescent="0.15">
      <c r="C573542" s="27">
        <f>IF(C$573499="Estimation",IF(C573518="Soil",0,C573517),C573487)</f>
        <v>0</v>
      </c>
    </row>
    <row r="573543" spans="3:3" x14ac:dyDescent="0.15">
      <c r="C573543" s="27">
        <f>IF(C$573499="Estimation",C573517-C573542,C573488)</f>
        <v>0</v>
      </c>
    </row>
    <row r="573544" spans="3:3" x14ac:dyDescent="0.15">
      <c r="C573544" s="27">
        <f>IF(C$573499="Estimation",IF(C573520="Soil",0,C573519),C573489)</f>
        <v>46.2</v>
      </c>
    </row>
    <row r="573545" spans="3:3" x14ac:dyDescent="0.15">
      <c r="C573545" s="27">
        <f>IF(C$573499="Estimation",C573519-C573544,C573490)</f>
        <v>0</v>
      </c>
    </row>
    <row r="573546" spans="3:3" x14ac:dyDescent="0.15">
      <c r="C573546" s="27">
        <f>IF(C$573499="Estimation",C573521,C573491)</f>
        <v>13.52</v>
      </c>
    </row>
    <row r="573547" spans="3:3" x14ac:dyDescent="0.15">
      <c r="C573547" s="27">
        <f>IF(C$573499="Estimation",0,C573492)</f>
        <v>0</v>
      </c>
    </row>
    <row r="573548" spans="3:3" x14ac:dyDescent="0.15">
      <c r="C573548" s="27">
        <f>IF(C$573499="Estimation",C573522,C573493)</f>
        <v>2</v>
      </c>
    </row>
    <row r="573549" spans="3:3" x14ac:dyDescent="0.15">
      <c r="C573549" s="35">
        <f>IF(C$573499="Estimation",0,C573494)</f>
        <v>0</v>
      </c>
    </row>
    <row r="573550" spans="3:3" x14ac:dyDescent="0.15">
      <c r="C573550" s="35">
        <f>IF(C$573499="Estimation",0.5*SUM(C$573546:C$573547),C573495)</f>
        <v>0</v>
      </c>
    </row>
    <row r="573551" spans="3:3" x14ac:dyDescent="0.15">
      <c r="C573551" s="35">
        <f>IF(C$573499="Estimation",0,C573496)</f>
        <v>8.1300000000000008</v>
      </c>
    </row>
    <row r="573552" spans="3:3" x14ac:dyDescent="0.15">
      <c r="C573552" s="35">
        <f>IF(C$573499="Estimation",0.5*SUM(C$573546:C$573547),C573497)</f>
        <v>0</v>
      </c>
    </row>
    <row r="573553" spans="3:3" x14ac:dyDescent="0.15">
      <c r="C573553" s="35">
        <f>IF(C$573499="Estimation",0,C573498)</f>
        <v>5.39</v>
      </c>
    </row>
    <row r="573554" spans="3:3" x14ac:dyDescent="0.15">
      <c r="C573554" s="25" t="s">
        <v>288</v>
      </c>
    </row>
    <row r="573555" spans="3:3" x14ac:dyDescent="0.15">
      <c r="C573555" s="25">
        <v>0</v>
      </c>
    </row>
    <row r="573556" spans="3:3" x14ac:dyDescent="0.15">
      <c r="C573556" s="25" t="s">
        <v>288</v>
      </c>
    </row>
    <row r="573557" spans="3:3" x14ac:dyDescent="0.15">
      <c r="C573557" s="25" t="s">
        <v>377</v>
      </c>
    </row>
    <row r="573558" spans="3:3" x14ac:dyDescent="0.15">
      <c r="C573558" s="25" t="s">
        <v>300</v>
      </c>
    </row>
    <row r="573559" spans="3:3" x14ac:dyDescent="0.15">
      <c r="C573559" s="25" t="s">
        <v>302</v>
      </c>
    </row>
    <row r="573560" spans="3:3" x14ac:dyDescent="0.15">
      <c r="C573560" s="25" t="s">
        <v>302</v>
      </c>
    </row>
    <row r="573561" spans="3:3" x14ac:dyDescent="0.15">
      <c r="C573561" s="25" t="s">
        <v>302</v>
      </c>
    </row>
    <row r="573562" spans="3:3" x14ac:dyDescent="0.15">
      <c r="C573562" s="25" t="s">
        <v>301</v>
      </c>
    </row>
    <row r="573563" spans="3:3" x14ac:dyDescent="0.15">
      <c r="C573563" s="25" t="s">
        <v>301</v>
      </c>
    </row>
    <row r="573564" spans="3:3" x14ac:dyDescent="0.15">
      <c r="C573564" s="25" t="s">
        <v>292</v>
      </c>
    </row>
    <row r="573565" spans="3:3" x14ac:dyDescent="0.15">
      <c r="C573565" s="25" t="s">
        <v>292</v>
      </c>
    </row>
    <row r="573566" spans="3:3" x14ac:dyDescent="0.15">
      <c r="C573566" s="25" t="s">
        <v>291</v>
      </c>
    </row>
    <row r="573567" spans="3:3" x14ac:dyDescent="0.15">
      <c r="C573567" s="25" t="s">
        <v>298</v>
      </c>
    </row>
    <row r="573568" spans="3:3" x14ac:dyDescent="0.15">
      <c r="C573568" s="25" t="s">
        <v>299</v>
      </c>
    </row>
    <row r="573569" spans="3:3" x14ac:dyDescent="0.15">
      <c r="C573569" s="25" t="s">
        <v>298</v>
      </c>
    </row>
    <row r="573570" spans="3:3" x14ac:dyDescent="0.15">
      <c r="C573570" s="25" t="s">
        <v>297</v>
      </c>
    </row>
    <row r="573571" spans="3:3" x14ac:dyDescent="0.15">
      <c r="C573571" s="25" t="s">
        <v>296</v>
      </c>
    </row>
    <row r="573572" spans="3:3" x14ac:dyDescent="0.15">
      <c r="C573572" s="25" t="s">
        <v>297</v>
      </c>
    </row>
    <row r="573573" spans="3:3" x14ac:dyDescent="0.15">
      <c r="C573573" s="25" t="s">
        <v>296</v>
      </c>
    </row>
    <row r="573574" spans="3:3" x14ac:dyDescent="0.15">
      <c r="C573574" s="24">
        <v>0.1</v>
      </c>
    </row>
    <row r="573575" spans="3:3" x14ac:dyDescent="0.15">
      <c r="C573575" s="24">
        <v>0</v>
      </c>
    </row>
    <row r="573576" spans="3:3" x14ac:dyDescent="0.15">
      <c r="C573576" s="24">
        <v>0.2</v>
      </c>
    </row>
    <row r="573577" spans="3:3" x14ac:dyDescent="0.15">
      <c r="C573577" s="24">
        <v>0.6</v>
      </c>
    </row>
    <row r="573578" spans="3:3" x14ac:dyDescent="0.15">
      <c r="C573578" s="24">
        <v>0.6</v>
      </c>
    </row>
    <row r="573579" spans="3:3" x14ac:dyDescent="0.15">
      <c r="C573579" s="24">
        <v>1.2</v>
      </c>
    </row>
    <row r="573580" spans="3:3" x14ac:dyDescent="0.15">
      <c r="C573580" s="24">
        <v>1.2</v>
      </c>
    </row>
    <row r="573581" spans="3:3" x14ac:dyDescent="0.15">
      <c r="C573581" s="24">
        <v>1.2</v>
      </c>
    </row>
    <row r="573582" spans="3:3" x14ac:dyDescent="0.15">
      <c r="C573582" s="24">
        <v>1.6</v>
      </c>
    </row>
    <row r="573583" spans="3:3" x14ac:dyDescent="0.15">
      <c r="C573583" s="24">
        <v>1.6</v>
      </c>
    </row>
    <row r="573584" spans="3:3" x14ac:dyDescent="0.15">
      <c r="C573584" s="24">
        <v>2.8</v>
      </c>
    </row>
    <row r="573585" spans="3:3" x14ac:dyDescent="0.15">
      <c r="C573585" s="24">
        <v>2.8</v>
      </c>
    </row>
    <row r="573586" spans="3:3" x14ac:dyDescent="0.15">
      <c r="C573586" s="24">
        <v>3</v>
      </c>
    </row>
    <row r="573587" spans="3:3" x14ac:dyDescent="0.15">
      <c r="C573587" s="24">
        <v>0.75</v>
      </c>
    </row>
    <row r="573588" spans="3:3" x14ac:dyDescent="0.15">
      <c r="C573588" s="24">
        <v>0.75</v>
      </c>
    </row>
    <row r="573589" spans="3:3" x14ac:dyDescent="0.15">
      <c r="C573589" s="24">
        <v>0.05</v>
      </c>
    </row>
    <row r="573590" spans="3:3" x14ac:dyDescent="0.15">
      <c r="C573590" s="24">
        <v>0.05</v>
      </c>
    </row>
    <row r="573591" spans="3:3" x14ac:dyDescent="0.15">
      <c r="C573591" s="24">
        <v>0</v>
      </c>
    </row>
    <row r="573592" spans="3:3" x14ac:dyDescent="0.15">
      <c r="C573592" s="24">
        <v>0</v>
      </c>
    </row>
    <row r="573593" spans="3:3" x14ac:dyDescent="0.15">
      <c r="C573593" s="24">
        <v>0</v>
      </c>
    </row>
    <row r="573594" spans="3:3" x14ac:dyDescent="0.15">
      <c r="C573594" s="24">
        <v>0.01</v>
      </c>
    </row>
    <row r="573595" spans="3:3" x14ac:dyDescent="0.15">
      <c r="C573595" s="24">
        <v>0.01</v>
      </c>
    </row>
    <row r="573596" spans="3:3" x14ac:dyDescent="0.15">
      <c r="C573596" s="24">
        <v>0</v>
      </c>
    </row>
    <row r="573597" spans="3:3" x14ac:dyDescent="0.15">
      <c r="C573597" s="24">
        <v>0.3</v>
      </c>
    </row>
    <row r="573598" spans="3:3" x14ac:dyDescent="0.15">
      <c r="C573598" s="24">
        <v>0</v>
      </c>
    </row>
    <row r="573599" spans="3:3" x14ac:dyDescent="0.15">
      <c r="C573599" s="24">
        <v>0</v>
      </c>
    </row>
    <row r="573600" spans="3:3" x14ac:dyDescent="0.15">
      <c r="C573600" s="24">
        <v>0</v>
      </c>
    </row>
    <row r="573601" spans="3:3" x14ac:dyDescent="0.15">
      <c r="C573601" s="24">
        <v>0.3</v>
      </c>
    </row>
    <row r="573602" spans="3:3" x14ac:dyDescent="0.15">
      <c r="C573602" s="24">
        <v>0</v>
      </c>
    </row>
    <row r="573603" spans="3:3" x14ac:dyDescent="0.15">
      <c r="C573603" s="24">
        <v>0</v>
      </c>
    </row>
    <row r="573604" spans="3:3" x14ac:dyDescent="0.15">
      <c r="C573604" s="24">
        <v>1</v>
      </c>
    </row>
    <row r="573605" spans="3:3" x14ac:dyDescent="0.15">
      <c r="C573605" s="24">
        <v>1</v>
      </c>
    </row>
    <row r="573606" spans="3:3" x14ac:dyDescent="0.15">
      <c r="C573606" s="24">
        <v>0</v>
      </c>
    </row>
    <row r="573607" spans="3:3" x14ac:dyDescent="0.15">
      <c r="C573607" s="24">
        <v>0</v>
      </c>
    </row>
    <row r="573608" spans="3:3" x14ac:dyDescent="0.15">
      <c r="C573608" s="24">
        <v>0.5</v>
      </c>
    </row>
    <row r="573609" spans="3:3" x14ac:dyDescent="0.15">
      <c r="C573609" s="24">
        <v>0</v>
      </c>
    </row>
    <row r="573610" spans="3:3" x14ac:dyDescent="0.15">
      <c r="C573610" s="25">
        <v>0</v>
      </c>
    </row>
    <row r="573611" spans="3:3" x14ac:dyDescent="0.15">
      <c r="C573611" s="25">
        <v>0</v>
      </c>
    </row>
    <row r="573612" spans="3:3" x14ac:dyDescent="0.15">
      <c r="C573612" s="25">
        <v>0</v>
      </c>
    </row>
    <row r="573613" spans="3:3" x14ac:dyDescent="0.15">
      <c r="C573613" s="25">
        <v>0</v>
      </c>
    </row>
    <row r="573614" spans="3:3" x14ac:dyDescent="0.15">
      <c r="C573614" s="25">
        <v>0</v>
      </c>
    </row>
    <row r="573615" spans="3:3" x14ac:dyDescent="0.15">
      <c r="C573615" s="25">
        <v>0</v>
      </c>
    </row>
    <row r="573616" spans="3:3" x14ac:dyDescent="0.15">
      <c r="C573616" s="25">
        <v>0</v>
      </c>
    </row>
    <row r="573617" spans="3:3" x14ac:dyDescent="0.15">
      <c r="C573617" s="25">
        <v>0</v>
      </c>
    </row>
    <row r="573618" spans="3:3" x14ac:dyDescent="0.15">
      <c r="C573618" s="25">
        <v>0</v>
      </c>
    </row>
    <row r="573619" spans="3:3" x14ac:dyDescent="0.15">
      <c r="C573619" s="25">
        <v>0</v>
      </c>
    </row>
    <row r="573620" spans="3:3" x14ac:dyDescent="0.15">
      <c r="C573620" s="24">
        <v>0</v>
      </c>
    </row>
    <row r="573621" spans="3:3" x14ac:dyDescent="0.15">
      <c r="C573621" s="24">
        <v>0</v>
      </c>
    </row>
    <row r="573622" spans="3:3" x14ac:dyDescent="0.15">
      <c r="C573622" s="24">
        <v>0</v>
      </c>
    </row>
    <row r="573623" spans="3:3" x14ac:dyDescent="0.15">
      <c r="C573623" s="24">
        <v>0</v>
      </c>
    </row>
    <row r="573624" spans="3:3" x14ac:dyDescent="0.15">
      <c r="C573624" s="24">
        <v>0</v>
      </c>
    </row>
    <row r="573625" spans="3:3" x14ac:dyDescent="0.15">
      <c r="C573625" s="24">
        <v>0</v>
      </c>
    </row>
    <row r="573626" spans="3:3" x14ac:dyDescent="0.15">
      <c r="C573626" s="24">
        <v>0</v>
      </c>
    </row>
    <row r="573627" spans="3:3" x14ac:dyDescent="0.15">
      <c r="C573627" s="24">
        <v>0</v>
      </c>
    </row>
    <row r="573628" spans="3:3" x14ac:dyDescent="0.15">
      <c r="C573628" s="24">
        <v>0</v>
      </c>
    </row>
    <row r="573629" spans="3:3" x14ac:dyDescent="0.15">
      <c r="C573629" s="24">
        <v>0</v>
      </c>
    </row>
    <row r="573630" spans="3:3" x14ac:dyDescent="0.15">
      <c r="C573630" s="24">
        <v>0</v>
      </c>
    </row>
    <row r="573631" spans="3:3" x14ac:dyDescent="0.15">
      <c r="C573631" s="24">
        <v>0</v>
      </c>
    </row>
    <row r="573632" spans="3:3" x14ac:dyDescent="0.15">
      <c r="C573632" s="24">
        <v>0</v>
      </c>
    </row>
    <row r="573633" spans="3:3" x14ac:dyDescent="0.15">
      <c r="C573633" s="24">
        <v>0</v>
      </c>
    </row>
    <row r="573634" spans="3:3" x14ac:dyDescent="0.15">
      <c r="C573634" s="24">
        <v>0</v>
      </c>
    </row>
    <row r="573635" spans="3:3" x14ac:dyDescent="0.15">
      <c r="C573635" s="24">
        <v>0</v>
      </c>
    </row>
    <row r="573636" spans="3:3" x14ac:dyDescent="0.15">
      <c r="C573636" s="24">
        <v>0</v>
      </c>
    </row>
    <row r="573637" spans="3:3" x14ac:dyDescent="0.15">
      <c r="C573637" s="24">
        <v>0</v>
      </c>
    </row>
    <row r="573638" spans="3:3" x14ac:dyDescent="0.15">
      <c r="C573638" s="24">
        <v>0</v>
      </c>
    </row>
    <row r="573639" spans="3:3" x14ac:dyDescent="0.15">
      <c r="C573639" s="24">
        <v>0</v>
      </c>
    </row>
    <row r="573640" spans="3:3" x14ac:dyDescent="0.15">
      <c r="C573640" s="24">
        <v>0</v>
      </c>
    </row>
    <row r="573641" spans="3:3" x14ac:dyDescent="0.15">
      <c r="C573641" s="24">
        <v>0</v>
      </c>
    </row>
    <row r="573642" spans="3:3" x14ac:dyDescent="0.15">
      <c r="C573642" s="24">
        <v>0</v>
      </c>
    </row>
    <row r="573643" spans="3:3" x14ac:dyDescent="0.15">
      <c r="C573643" s="24">
        <v>0</v>
      </c>
    </row>
    <row r="573644" spans="3:3" x14ac:dyDescent="0.15">
      <c r="C573644" s="24">
        <v>0</v>
      </c>
    </row>
    <row r="573645" spans="3:3" x14ac:dyDescent="0.15">
      <c r="C573645" s="24">
        <v>0</v>
      </c>
    </row>
    <row r="573646" spans="3:3" x14ac:dyDescent="0.15">
      <c r="C573646" s="36">
        <f t="shared" ref="C573646:C573652" si="223">IF(C573639&lt;&gt;0,C573639,C573632)</f>
        <v>0</v>
      </c>
    </row>
    <row r="573647" spans="3:3" x14ac:dyDescent="0.15">
      <c r="C573647" s="36">
        <f t="shared" si="223"/>
        <v>0</v>
      </c>
    </row>
    <row r="573648" spans="3:3" x14ac:dyDescent="0.15">
      <c r="C573648" s="36">
        <f t="shared" si="223"/>
        <v>0</v>
      </c>
    </row>
    <row r="573649" spans="3:3" x14ac:dyDescent="0.15">
      <c r="C573649" s="36">
        <f t="shared" si="223"/>
        <v>0</v>
      </c>
    </row>
    <row r="573650" spans="3:3" x14ac:dyDescent="0.15">
      <c r="C573650" s="36">
        <f t="shared" si="223"/>
        <v>0</v>
      </c>
    </row>
    <row r="573651" spans="3:3" x14ac:dyDescent="0.15">
      <c r="C573651" s="36">
        <f t="shared" si="223"/>
        <v>0</v>
      </c>
    </row>
    <row r="573652" spans="3:3" x14ac:dyDescent="0.15">
      <c r="C573652" s="36">
        <f t="shared" si="223"/>
        <v>0</v>
      </c>
    </row>
    <row r="573653" spans="3:3" x14ac:dyDescent="0.15">
      <c r="C573653" s="36">
        <f t="shared" ref="C573653:C573659" si="224">IFERROR(IF(C573632&lt;&gt;0,C573646/C573632,1)*C573620,0)</f>
        <v>0</v>
      </c>
    </row>
    <row r="573654" spans="3:3" x14ac:dyDescent="0.15">
      <c r="C573654" s="36">
        <f t="shared" si="224"/>
        <v>0</v>
      </c>
    </row>
    <row r="573655" spans="3:3" x14ac:dyDescent="0.15">
      <c r="C573655" s="36">
        <f t="shared" si="224"/>
        <v>0</v>
      </c>
    </row>
    <row r="573656" spans="3:3" x14ac:dyDescent="0.15">
      <c r="C573656" s="36">
        <f t="shared" si="224"/>
        <v>0</v>
      </c>
    </row>
    <row r="573657" spans="3:3" x14ac:dyDescent="0.15">
      <c r="C573657" s="36">
        <f t="shared" si="224"/>
        <v>0</v>
      </c>
    </row>
    <row r="573658" spans="3:3" x14ac:dyDescent="0.15">
      <c r="C573658" s="36">
        <f t="shared" si="224"/>
        <v>0</v>
      </c>
    </row>
    <row r="573659" spans="3:3" x14ac:dyDescent="0.15">
      <c r="C573659" s="36">
        <f t="shared" si="224"/>
        <v>0</v>
      </c>
    </row>
    <row r="573660" spans="3:3" x14ac:dyDescent="0.15">
      <c r="C573660" s="37">
        <f>C573627</f>
        <v>0</v>
      </c>
    </row>
    <row r="573661" spans="3:3" x14ac:dyDescent="0.15">
      <c r="C573661" s="37">
        <f>C573628</f>
        <v>0</v>
      </c>
    </row>
    <row r="573662" spans="3:3" x14ac:dyDescent="0.15">
      <c r="C573662" s="37">
        <f>C573629</f>
        <v>0</v>
      </c>
    </row>
    <row r="573663" spans="3:3" x14ac:dyDescent="0.15">
      <c r="C573663" s="37">
        <f>C573630</f>
        <v>0</v>
      </c>
    </row>
    <row r="573664" spans="3:3" x14ac:dyDescent="0.15">
      <c r="C573664" s="37">
        <f>C573631</f>
        <v>0</v>
      </c>
    </row>
    <row r="573665" spans="3:3" x14ac:dyDescent="0.15">
      <c r="C573665" s="28">
        <v>0</v>
      </c>
    </row>
    <row r="573666" spans="3:3" x14ac:dyDescent="0.15">
      <c r="C573666" s="28">
        <v>0</v>
      </c>
    </row>
    <row r="573667" spans="3:3" x14ac:dyDescent="0.15">
      <c r="C573667" s="28">
        <v>0</v>
      </c>
    </row>
    <row r="573668" spans="3:3" x14ac:dyDescent="0.15">
      <c r="C573668" s="28">
        <v>0</v>
      </c>
    </row>
    <row r="573669" spans="3:3" x14ac:dyDescent="0.15">
      <c r="C573669" s="28">
        <v>0</v>
      </c>
    </row>
    <row r="573670" spans="3:3" x14ac:dyDescent="0.15">
      <c r="C573670" s="28">
        <v>0</v>
      </c>
    </row>
    <row r="573671" spans="3:3" x14ac:dyDescent="0.15">
      <c r="C573671" s="28">
        <v>0</v>
      </c>
    </row>
    <row r="573672" spans="3:3" x14ac:dyDescent="0.15">
      <c r="C573672" s="28">
        <v>0</v>
      </c>
    </row>
    <row r="573673" spans="3:3" x14ac:dyDescent="0.15">
      <c r="C573673" s="28">
        <v>0</v>
      </c>
    </row>
    <row r="573674" spans="3:3" x14ac:dyDescent="0.15">
      <c r="C573674" s="28">
        <v>0</v>
      </c>
    </row>
    <row r="573675" spans="3:3" x14ac:dyDescent="0.15">
      <c r="C573675" s="38">
        <v>1</v>
      </c>
    </row>
    <row r="573676" spans="3:3" x14ac:dyDescent="0.15">
      <c r="C573676" s="38">
        <v>1</v>
      </c>
    </row>
    <row r="573677" spans="3:3" x14ac:dyDescent="0.15">
      <c r="C573677" s="38">
        <v>1</v>
      </c>
    </row>
    <row r="573678" spans="3:3" x14ac:dyDescent="0.15">
      <c r="C573678" s="38">
        <v>1</v>
      </c>
    </row>
    <row r="573679" spans="3:3" x14ac:dyDescent="0.15">
      <c r="C573679" s="38">
        <v>1</v>
      </c>
    </row>
    <row r="573680" spans="3:3" x14ac:dyDescent="0.15">
      <c r="C573680" s="38">
        <v>1</v>
      </c>
    </row>
    <row r="573681" spans="3:3" x14ac:dyDescent="0.15">
      <c r="C573681" s="38">
        <v>1</v>
      </c>
    </row>
    <row r="573682" spans="3:3" x14ac:dyDescent="0.15">
      <c r="C573682" s="38">
        <v>1</v>
      </c>
    </row>
    <row r="573683" spans="3:3" x14ac:dyDescent="0.15">
      <c r="C573683" s="38">
        <v>1</v>
      </c>
    </row>
    <row r="573684" spans="3:3" x14ac:dyDescent="0.15">
      <c r="C573684" s="38">
        <v>1</v>
      </c>
    </row>
    <row r="573685" spans="3:3" x14ac:dyDescent="0.15">
      <c r="C573685" s="25" t="s">
        <v>104</v>
      </c>
    </row>
    <row r="573686" spans="3:3" x14ac:dyDescent="0.15">
      <c r="C573686" s="25" t="s">
        <v>294</v>
      </c>
    </row>
    <row r="573687" spans="3:3" x14ac:dyDescent="0.15">
      <c r="C573687" s="24">
        <v>216</v>
      </c>
    </row>
    <row r="573688" spans="3:3" x14ac:dyDescent="0.15">
      <c r="C573688" s="24">
        <v>12</v>
      </c>
    </row>
    <row r="573689" spans="3:3" x14ac:dyDescent="0.15">
      <c r="C573689" s="24">
        <v>4.5999999999999996</v>
      </c>
    </row>
    <row r="573690" spans="3:3" x14ac:dyDescent="0.15">
      <c r="C573690" s="24">
        <v>368</v>
      </c>
    </row>
    <row r="573691" spans="3:3" x14ac:dyDescent="0.15">
      <c r="C573691" s="24">
        <v>260</v>
      </c>
    </row>
    <row r="573692" spans="3:3" x14ac:dyDescent="0.15">
      <c r="C573692" s="24">
        <v>394</v>
      </c>
    </row>
    <row r="573693" spans="3:3" x14ac:dyDescent="0.15">
      <c r="C573693" s="24">
        <v>222</v>
      </c>
    </row>
    <row r="573694" spans="3:3" x14ac:dyDescent="0.15">
      <c r="C573694" s="24">
        <v>123</v>
      </c>
    </row>
    <row r="573695" spans="3:3" x14ac:dyDescent="0.15">
      <c r="C573695" s="25" t="s">
        <v>153</v>
      </c>
    </row>
    <row r="573696" spans="3:3" x14ac:dyDescent="0.15">
      <c r="C573696" s="24">
        <v>20</v>
      </c>
    </row>
    <row r="573697" spans="3:3" x14ac:dyDescent="0.15">
      <c r="C573697" s="24">
        <v>0.9</v>
      </c>
    </row>
    <row r="573698" spans="3:3" x14ac:dyDescent="0.15">
      <c r="C573698" s="24">
        <v>0.8</v>
      </c>
    </row>
    <row r="573699" spans="3:3" x14ac:dyDescent="0.15">
      <c r="C573699" s="24">
        <v>0.4</v>
      </c>
    </row>
    <row r="573700" spans="3:3" x14ac:dyDescent="0.15">
      <c r="C573700" s="24">
        <v>2.5</v>
      </c>
    </row>
    <row r="573701" spans="3:3" x14ac:dyDescent="0.15">
      <c r="C573701" s="24">
        <v>3</v>
      </c>
    </row>
    <row r="573702" spans="3:3" x14ac:dyDescent="0.15">
      <c r="C573702" s="24">
        <v>10</v>
      </c>
    </row>
    <row r="573703" spans="3:3" x14ac:dyDescent="0.15">
      <c r="C573703" s="31">
        <v>0.8</v>
      </c>
    </row>
    <row r="573704" spans="3:3" x14ac:dyDescent="0.15">
      <c r="C573704" s="31">
        <v>0.6</v>
      </c>
    </row>
    <row r="573705" spans="3:3" x14ac:dyDescent="0.15">
      <c r="C573705" s="31">
        <v>0.3</v>
      </c>
    </row>
    <row r="573706" spans="3:3" x14ac:dyDescent="0.15">
      <c r="C573706" s="31">
        <v>0.9</v>
      </c>
    </row>
    <row r="573707" spans="3:3" x14ac:dyDescent="0.15">
      <c r="C573707" s="24">
        <v>45</v>
      </c>
    </row>
    <row r="573708" spans="3:3" x14ac:dyDescent="0.15">
      <c r="C573708" s="39">
        <f t="shared" ref="C573708:C573714" si="225">IFERROR(IF(ISNUMBER(C573596),C573596,0)+IF(ISNUMBER(C573577),1/C573577-IF(AND(C573665="ReplaceInsulation",NOT(ISERROR(C573653))),C573589/0.04,0),0),0)</f>
        <v>1.6666666666666667</v>
      </c>
    </row>
    <row r="573709" spans="3:3" x14ac:dyDescent="0.15">
      <c r="C573709" s="39">
        <f t="shared" si="225"/>
        <v>1.9666666666666668</v>
      </c>
    </row>
    <row r="573710" spans="3:3" x14ac:dyDescent="0.15">
      <c r="C573710" s="39">
        <f t="shared" si="225"/>
        <v>0.83333333333333337</v>
      </c>
    </row>
    <row r="573711" spans="3:3" x14ac:dyDescent="0.15">
      <c r="C573711" s="39">
        <f t="shared" si="225"/>
        <v>0.83333333333333337</v>
      </c>
    </row>
    <row r="573712" spans="3:3" x14ac:dyDescent="0.15">
      <c r="C573712" s="39">
        <f t="shared" si="225"/>
        <v>0.83333333333333337</v>
      </c>
    </row>
    <row r="573713" spans="3:3" x14ac:dyDescent="0.15">
      <c r="C573713" s="39">
        <f t="shared" si="225"/>
        <v>0.92500000000000004</v>
      </c>
    </row>
    <row r="573714" spans="3:3" x14ac:dyDescent="0.15">
      <c r="C573714" s="39">
        <f t="shared" si="225"/>
        <v>0.625</v>
      </c>
    </row>
    <row r="573715" spans="3:3" x14ac:dyDescent="0.15">
      <c r="C573715" s="40">
        <f>IFERROR(IF(ISNUMBER(C573584),1/C573584,0),0)</f>
        <v>0.35714285714285715</v>
      </c>
    </row>
    <row r="573716" spans="3:3" x14ac:dyDescent="0.15">
      <c r="C573716" s="40">
        <f>IFERROR(IF(ISNUMBER(C573585),1/C573585,0),0)</f>
        <v>0.35714285714285715</v>
      </c>
    </row>
    <row r="573717" spans="3:3" x14ac:dyDescent="0.15">
      <c r="C573717" s="40">
        <f>IFERROR(IF(ISNUMBER(C573586),1/C573586,0),0)</f>
        <v>0.33333333333333331</v>
      </c>
    </row>
    <row r="573718" spans="3:3" x14ac:dyDescent="0.15">
      <c r="C573718" s="39">
        <f t="shared" ref="C573718:C573724" si="226">IFERROR(1/(IF(C573665="Replace",IF(ISNUMBER(C573596),C573596,0),C573708)+IF(ISNUMBER(C573653),C573653,0)),0)</f>
        <v>0.6</v>
      </c>
    </row>
    <row r="573719" spans="3:3" x14ac:dyDescent="0.15">
      <c r="C573719" s="39">
        <f t="shared" si="226"/>
        <v>0.50847457627118642</v>
      </c>
    </row>
    <row r="573720" spans="3:3" x14ac:dyDescent="0.15">
      <c r="C573720" s="39">
        <f t="shared" si="226"/>
        <v>1.2</v>
      </c>
    </row>
    <row r="573721" spans="3:3" x14ac:dyDescent="0.15">
      <c r="C573721" s="39">
        <f t="shared" si="226"/>
        <v>1.2</v>
      </c>
    </row>
    <row r="573722" spans="3:3" x14ac:dyDescent="0.15">
      <c r="C573722" s="39">
        <f t="shared" si="226"/>
        <v>1.2</v>
      </c>
    </row>
    <row r="573723" spans="3:3" x14ac:dyDescent="0.15">
      <c r="C573723" s="39">
        <f t="shared" si="226"/>
        <v>1.0810810810810809</v>
      </c>
    </row>
    <row r="573724" spans="3:3" x14ac:dyDescent="0.15">
      <c r="C573724" s="39">
        <f t="shared" si="226"/>
        <v>1.6</v>
      </c>
    </row>
    <row r="573725" spans="3:3" x14ac:dyDescent="0.15">
      <c r="C573725" s="41">
        <f>IFERROR(1/(IF(C573672="Replace",0,C573715)+IF(ISNUMBER(C573660),C573660,0)),0)</f>
        <v>2.8</v>
      </c>
    </row>
    <row r="573726" spans="3:3" x14ac:dyDescent="0.15">
      <c r="C573726" s="41">
        <f>IFERROR(1/(IF(C573673="Replace",0,C573716)+IF(ISNUMBER(C573661),C573661,0)),0)</f>
        <v>2.8</v>
      </c>
    </row>
    <row r="573727" spans="3:3" x14ac:dyDescent="0.15">
      <c r="C573727" s="41">
        <f>IFERROR(1/(IF(C573674="Replace",0,C573717)+IF(ISNUMBER(C573662),C573662,0)),0)</f>
        <v>3</v>
      </c>
    </row>
    <row r="573728" spans="3:3" x14ac:dyDescent="0.15">
      <c r="C573728" s="42">
        <f t="shared" ref="C573728:C573734" si="227">IF(C573577&gt;0,(1-C573675)*1/(1/C573577+C573596),0)+C573675*C573718</f>
        <v>0.6</v>
      </c>
    </row>
    <row r="573729" spans="3:3" x14ac:dyDescent="0.15">
      <c r="C573729" s="42">
        <f t="shared" si="227"/>
        <v>0.50847457627118642</v>
      </c>
    </row>
    <row r="573730" spans="3:3" x14ac:dyDescent="0.15">
      <c r="C573730" s="42">
        <f t="shared" si="227"/>
        <v>1.2</v>
      </c>
    </row>
    <row r="573731" spans="3:3" x14ac:dyDescent="0.15">
      <c r="C573731" s="42">
        <f t="shared" si="227"/>
        <v>1.2</v>
      </c>
    </row>
    <row r="573732" spans="3:3" x14ac:dyDescent="0.15">
      <c r="C573732" s="42">
        <f t="shared" si="227"/>
        <v>1.2</v>
      </c>
    </row>
    <row r="573733" spans="3:3" x14ac:dyDescent="0.15">
      <c r="C573733" s="42">
        <f t="shared" si="227"/>
        <v>1.0810810810810809</v>
      </c>
    </row>
    <row r="573734" spans="3:3" x14ac:dyDescent="0.15">
      <c r="C573734" s="42">
        <f t="shared" si="227"/>
        <v>1.6</v>
      </c>
    </row>
    <row r="573735" spans="3:3" x14ac:dyDescent="0.15">
      <c r="C573735" s="43">
        <f>(1-C573682)*C573584+C573682*C573725</f>
        <v>2.8</v>
      </c>
    </row>
    <row r="573736" spans="3:3" x14ac:dyDescent="0.15">
      <c r="C573736" s="43">
        <f>(1-C573683)*C573585+C573683*C573726</f>
        <v>2.8</v>
      </c>
    </row>
    <row r="573737" spans="3:3" x14ac:dyDescent="0.15">
      <c r="C573737" s="43">
        <f>(1-C573684)*C573586+C573684*C573727</f>
        <v>3</v>
      </c>
    </row>
    <row r="573738" spans="3:3" x14ac:dyDescent="0.15">
      <c r="C573738" s="39">
        <f>IFERROR((IF(C573653&gt;0,C573675*C573539,0)+IF(C573654&gt;0,C573676*C573540,0)+IF(C573655&gt;0,C573677*C573541,0)+IF(C573656&gt;0,C573678*C573542,0)+IF(C573657&gt;0,C573679*C573543,0)+IF(C573658&gt;0,C573680*C573544,0)+IF(C573659&gt;0,C573681*C573545,0)+IF(C573660&gt;0,C573682*C573546,0)+IF(C573661&gt;0,C573683*C573547,0)+IF(C573662&gt;0,C573684*C573548,0))/SUM(C573539:C573548),0)</f>
        <v>0</v>
      </c>
    </row>
    <row r="573739" spans="3:3" x14ac:dyDescent="0.15">
      <c r="C573739" s="30" t="str">
        <f>IF(OR(C573555="",C573554=C573555),C573554,IF(C573449="Variation",C573555,IF(C573738=0,C573554,IF(C573738=1,C573555,C573554&amp;"("&amp;TEXT(1-C573738,"##0%")&amp;")."&amp;C573555&amp;"("&amp;TEXT(C573738,"##0%")&amp;")"))))</f>
        <v>Medium</v>
      </c>
    </row>
    <row r="573740" spans="3:3" x14ac:dyDescent="0.15">
      <c r="C573740" s="39">
        <f>IFERROR(IF(C573555&lt;&gt;"",IF(C573449="Variation",C573575,(1-C573738)*C573574+C573738*C573575),C573574),0)</f>
        <v>0.1</v>
      </c>
    </row>
    <row r="573741" spans="3:3" x14ac:dyDescent="0.15">
      <c r="C573741" s="39">
        <f t="shared" ref="C573741:C573747" si="228">IF(ISERROR(C573728*C573539*C573603),0,C573728*C573539*C573603)</f>
        <v>0</v>
      </c>
    </row>
    <row r="573742" spans="3:3" x14ac:dyDescent="0.15">
      <c r="C573742" s="39">
        <f t="shared" si="228"/>
        <v>23.491525423728813</v>
      </c>
    </row>
    <row r="573743" spans="3:3" x14ac:dyDescent="0.15">
      <c r="C573743" s="39">
        <f t="shared" si="228"/>
        <v>48.503999999999998</v>
      </c>
    </row>
    <row r="573744" spans="3:3" x14ac:dyDescent="0.15">
      <c r="C573744" s="39">
        <f t="shared" si="228"/>
        <v>0</v>
      </c>
    </row>
    <row r="573745" spans="3:3" x14ac:dyDescent="0.15">
      <c r="C573745" s="39">
        <f t="shared" si="228"/>
        <v>0</v>
      </c>
    </row>
    <row r="573746" spans="3:3" x14ac:dyDescent="0.15">
      <c r="C573746" s="39">
        <f t="shared" si="228"/>
        <v>24.972972972972972</v>
      </c>
    </row>
    <row r="573747" spans="3:3" x14ac:dyDescent="0.15">
      <c r="C573747" s="39">
        <f t="shared" si="228"/>
        <v>0</v>
      </c>
    </row>
    <row r="573748" spans="3:3" x14ac:dyDescent="0.15">
      <c r="C573748" s="40">
        <f>IF(ISERROR(C573735*C573546*1),0,C573735*C573546*1)</f>
        <v>37.855999999999995</v>
      </c>
    </row>
    <row r="573749" spans="3:3" x14ac:dyDescent="0.15">
      <c r="C573749" s="40">
        <f>IF(ISERROR(C573736*C573547*1),0,C573736*C573547*1)</f>
        <v>0</v>
      </c>
    </row>
    <row r="573750" spans="3:3" x14ac:dyDescent="0.15">
      <c r="C573750" s="40">
        <f>IF(ISERROR(C573737*C573548*1),0,C573737*C573548*1)</f>
        <v>6</v>
      </c>
    </row>
    <row r="573751" spans="3:3" x14ac:dyDescent="0.15">
      <c r="C573751" s="39">
        <f>SUM(C573539:C573548)*C573740</f>
        <v>14.834000000000001</v>
      </c>
    </row>
    <row r="573752" spans="3:3" x14ac:dyDescent="0.15">
      <c r="C573752" s="39">
        <f>IFERROR(SUM(C573741:C573751)/C573468,0)</f>
        <v>1.3262204856155895</v>
      </c>
    </row>
    <row r="573753" spans="3:3" x14ac:dyDescent="0.15">
      <c r="C573753" s="39">
        <f>0.34*(C573699+C573576)*C573700</f>
        <v>0.51000000000000012</v>
      </c>
    </row>
    <row r="573754" spans="3:3" x14ac:dyDescent="0.15">
      <c r="C573754" s="44">
        <f>(C573696-C573689)*C573687</f>
        <v>3326.4</v>
      </c>
    </row>
    <row r="573755" spans="3:3" x14ac:dyDescent="0.15">
      <c r="C573755" s="39">
        <f>IF(C573752&lt;=1,C573697+(1-C573752)/0.5*(1-C573697),IF(C573752&gt;=4,C573698,C573697+(C573752-1)*(C573698-C573697)/(4-1)))</f>
        <v>0.88912598381281371</v>
      </c>
    </row>
    <row r="573756" spans="3:3" x14ac:dyDescent="0.15">
      <c r="C573756" s="44">
        <f>C573752*0.024*C573754*C573755</f>
        <v>94.13795245360761</v>
      </c>
    </row>
    <row r="573757" spans="3:3" x14ac:dyDescent="0.15">
      <c r="C573757" s="44">
        <f>C573753*0.024*C573754*C573755</f>
        <v>36.200885352072518</v>
      </c>
    </row>
    <row r="573758" spans="3:3" x14ac:dyDescent="0.15">
      <c r="C573758" s="44">
        <f>C573756+C573757</f>
        <v>130.33883780568013</v>
      </c>
    </row>
    <row r="573759" spans="3:3" x14ac:dyDescent="0.15">
      <c r="C573759" s="39">
        <f>IFERROR((IF(LEN(C573617)&gt;1,IF(ISERROR(C573663),0,C573663),IF(ISERROR(C573587),0,C573587))*C573546+IF(LEN(C573618)&gt;1,IF(ISERROR(C573664),0,C573664),IF(ISERROR(C573588),0,C573588))*C573547)/(C573546+C573547),0)</f>
        <v>0.75000000000000011</v>
      </c>
    </row>
    <row r="573760" spans="3:3" x14ac:dyDescent="0.15">
      <c r="C573760" s="45">
        <f>C573549*C573690*C573703*(1-C573705)*C573706*C573759</f>
        <v>0</v>
      </c>
    </row>
    <row r="573761" spans="3:3" x14ac:dyDescent="0.15">
      <c r="C573761" s="44">
        <f>C573550*C573691*C$573704*(1-C$573705)*C$573706*C$573759</f>
        <v>0</v>
      </c>
    </row>
    <row r="573762" spans="3:3" x14ac:dyDescent="0.15">
      <c r="C573762" s="44">
        <f>C573551*C573692*C$573704*(1-C$573705)*C$573706*C$573759</f>
        <v>908.11287000000016</v>
      </c>
    </row>
    <row r="573763" spans="3:3" x14ac:dyDescent="0.15">
      <c r="C573763" s="44">
        <f>C573552*C573693*C$573704*(1-C$573705)*C$573706*C$573759</f>
        <v>0</v>
      </c>
    </row>
    <row r="573764" spans="3:3" x14ac:dyDescent="0.15">
      <c r="C573764" s="44">
        <f>C573553*C573694*C$573704*(1-C$573705)*C$573706*C$573759</f>
        <v>187.95199499999998</v>
      </c>
    </row>
    <row r="573765" spans="3:3" x14ac:dyDescent="0.15">
      <c r="C573765" s="44">
        <f>IFERROR(SUM(C573760:C573764)/C573468,0)</f>
        <v>9.3385436227315317</v>
      </c>
    </row>
    <row r="573766" spans="3:3" x14ac:dyDescent="0.15">
      <c r="C573766" s="44">
        <f>C573701*0.024*C573687</f>
        <v>15.552000000000001</v>
      </c>
    </row>
    <row r="573767" spans="3:3" x14ac:dyDescent="0.15">
      <c r="C573767" s="44">
        <f>C573707/(C573752+C573753)</f>
        <v>24.506860887631277</v>
      </c>
    </row>
    <row r="573768" spans="3:3" x14ac:dyDescent="0.15">
      <c r="C573768" s="39">
        <f>0.8+C573767/30</f>
        <v>1.6168953629210425</v>
      </c>
    </row>
    <row r="573769" spans="3:3" x14ac:dyDescent="0.15">
      <c r="C573769" s="42">
        <f>IFERROR((C573765+C573766)/C573758,0)</f>
        <v>0.19096797272230098</v>
      </c>
    </row>
    <row r="573770" spans="3:3" x14ac:dyDescent="0.15">
      <c r="C573770" s="39">
        <f>(1-C573769^C573768)/(1-C573769^(C573768+1))</f>
        <v>0.94362386271828624</v>
      </c>
    </row>
    <row r="573771" spans="3:3" x14ac:dyDescent="0.15">
      <c r="C573771" s="46">
        <f>C573758-C573770*(C573765+C573766)</f>
        <v>106.8515268872402</v>
      </c>
    </row>
    <row r="573773" spans="3:3" x14ac:dyDescent="0.15">
      <c r="C573773" s="48">
        <v>106.8515268872402</v>
      </c>
    </row>
    <row r="589825" spans="3:3" x14ac:dyDescent="0.15">
      <c r="C589825" s="24" t="s">
        <v>370</v>
      </c>
    </row>
    <row r="589826" spans="3:3" x14ac:dyDescent="0.15">
      <c r="C589826" s="25">
        <v>0</v>
      </c>
    </row>
    <row r="589827" spans="3:3" x14ac:dyDescent="0.15">
      <c r="C589827" s="25">
        <v>0</v>
      </c>
    </row>
    <row r="589828" spans="3:3" x14ac:dyDescent="0.15">
      <c r="C589828" s="26">
        <v>40428</v>
      </c>
    </row>
    <row r="589829" spans="3:3" x14ac:dyDescent="0.15">
      <c r="C589829" s="26">
        <v>0</v>
      </c>
    </row>
    <row r="589830" spans="3:3" x14ac:dyDescent="0.15">
      <c r="C589830" s="25" t="s">
        <v>152</v>
      </c>
    </row>
    <row r="589831" spans="3:3" x14ac:dyDescent="0.15">
      <c r="C589831" s="25" t="s">
        <v>15</v>
      </c>
    </row>
    <row r="589832" spans="3:3" x14ac:dyDescent="0.15">
      <c r="C589832" s="25">
        <v>1</v>
      </c>
    </row>
    <row r="589833" spans="3:3" x14ac:dyDescent="0.15">
      <c r="C589833" s="25" t="s">
        <v>208</v>
      </c>
    </row>
    <row r="589834" spans="3:3" x14ac:dyDescent="0.15">
      <c r="C589834" s="25" t="s">
        <v>371</v>
      </c>
    </row>
    <row r="589835" spans="3:3" x14ac:dyDescent="0.15">
      <c r="C589835" s="25">
        <v>0</v>
      </c>
    </row>
    <row r="589836" spans="3:3" x14ac:dyDescent="0.15">
      <c r="C589836" s="25">
        <v>0</v>
      </c>
    </row>
    <row r="589837" spans="3:3" x14ac:dyDescent="0.15">
      <c r="C589837" s="25" t="s">
        <v>372</v>
      </c>
    </row>
    <row r="589838" spans="3:3" x14ac:dyDescent="0.15">
      <c r="C589838" s="25" t="s">
        <v>360</v>
      </c>
    </row>
    <row r="589839" spans="3:3" x14ac:dyDescent="0.15">
      <c r="C589839" s="25" t="s">
        <v>373</v>
      </c>
    </row>
    <row r="589840" spans="3:3" x14ac:dyDescent="0.15">
      <c r="C589840" s="25" t="s">
        <v>105</v>
      </c>
    </row>
    <row r="589841" spans="3:3" x14ac:dyDescent="0.15">
      <c r="C589841" s="25">
        <v>1958</v>
      </c>
    </row>
    <row r="589842" spans="3:3" x14ac:dyDescent="0.15">
      <c r="C589842" s="25">
        <v>1968</v>
      </c>
    </row>
    <row r="589843" spans="3:3" x14ac:dyDescent="0.15">
      <c r="C589843" s="25" t="s">
        <v>289</v>
      </c>
    </row>
    <row r="589844" spans="3:3" x14ac:dyDescent="0.15">
      <c r="C589844" s="24">
        <v>374.2</v>
      </c>
    </row>
    <row r="589845" spans="3:3" x14ac:dyDescent="0.15">
      <c r="C589845" s="24">
        <v>119.744</v>
      </c>
    </row>
    <row r="589846" spans="3:3" x14ac:dyDescent="0.15">
      <c r="C589846" s="24">
        <v>0</v>
      </c>
    </row>
    <row r="589847" spans="3:3" x14ac:dyDescent="0.15">
      <c r="C589847" s="24">
        <v>0</v>
      </c>
    </row>
    <row r="589848" spans="3:3" x14ac:dyDescent="0.15">
      <c r="C589848" s="24">
        <v>0</v>
      </c>
    </row>
    <row r="589849" spans="3:3" x14ac:dyDescent="0.15">
      <c r="C589849" s="24">
        <v>106.7</v>
      </c>
    </row>
    <row r="589850" spans="3:3" x14ac:dyDescent="0.15">
      <c r="C589850" s="27">
        <f>IF(C589847&gt;0,C589847,IF(C589846&gt;0,0.85*C589846,IF(C589849&gt;0,1.1*C589849,IF(C589848&gt;0,1.4*C589848,0.85/3*C589844))))</f>
        <v>117.37000000000002</v>
      </c>
    </row>
    <row r="589851" spans="3:3" x14ac:dyDescent="0.15">
      <c r="C589851" s="24">
        <v>0</v>
      </c>
    </row>
    <row r="589852" spans="3:3" x14ac:dyDescent="0.15">
      <c r="C589852" s="27">
        <f>IF(C589851&gt;0,C589851,C589850)</f>
        <v>117.37000000000002</v>
      </c>
    </row>
    <row r="589853" spans="3:3" x14ac:dyDescent="0.15">
      <c r="C589853" s="24">
        <v>1</v>
      </c>
    </row>
    <row r="589854" spans="3:3" x14ac:dyDescent="0.15">
      <c r="C589854" s="24">
        <v>2</v>
      </c>
    </row>
    <row r="589855" spans="3:3" x14ac:dyDescent="0.15">
      <c r="C589855" s="28" t="s">
        <v>374</v>
      </c>
    </row>
    <row r="589856" spans="3:3" x14ac:dyDescent="0.15">
      <c r="C589856" s="28" t="s">
        <v>375</v>
      </c>
    </row>
    <row r="589857" spans="3:3" x14ac:dyDescent="0.15">
      <c r="C589857" s="28" t="s">
        <v>2</v>
      </c>
    </row>
    <row r="589858" spans="3:3" x14ac:dyDescent="0.15">
      <c r="C589858" s="28" t="s">
        <v>376</v>
      </c>
    </row>
    <row r="589859" spans="3:3" x14ac:dyDescent="0.15">
      <c r="C589859" s="24">
        <v>0</v>
      </c>
    </row>
    <row r="589860" spans="3:3" x14ac:dyDescent="0.15">
      <c r="C589860" s="24">
        <v>0</v>
      </c>
    </row>
    <row r="589861" spans="3:3" x14ac:dyDescent="0.15">
      <c r="C589861" s="24">
        <v>0</v>
      </c>
    </row>
    <row r="589862" spans="3:3" x14ac:dyDescent="0.15">
      <c r="C589862" s="24">
        <v>0</v>
      </c>
    </row>
    <row r="589863" spans="3:3" x14ac:dyDescent="0.15">
      <c r="C589863" s="24">
        <v>0</v>
      </c>
    </row>
    <row r="589864" spans="3:3" x14ac:dyDescent="0.15">
      <c r="C589864" s="24">
        <v>0</v>
      </c>
    </row>
    <row r="589865" spans="3:3" x14ac:dyDescent="0.15">
      <c r="C589865" s="28">
        <v>0</v>
      </c>
    </row>
    <row r="589866" spans="3:3" x14ac:dyDescent="0.15">
      <c r="C589866" s="28">
        <v>0</v>
      </c>
    </row>
    <row r="589867" spans="3:3" x14ac:dyDescent="0.15">
      <c r="C589867" s="24">
        <v>0</v>
      </c>
    </row>
    <row r="589868" spans="3:3" x14ac:dyDescent="0.15">
      <c r="C589868" s="24">
        <v>0</v>
      </c>
    </row>
    <row r="589869" spans="3:3" x14ac:dyDescent="0.15">
      <c r="C589869" s="24">
        <v>46.2</v>
      </c>
    </row>
    <row r="589870" spans="3:3" x14ac:dyDescent="0.15">
      <c r="C589870" s="24">
        <v>40.42</v>
      </c>
    </row>
    <row r="589871" spans="3:3" x14ac:dyDescent="0.15">
      <c r="C589871" s="24">
        <v>0</v>
      </c>
    </row>
    <row r="589872" spans="3:3" x14ac:dyDescent="0.15">
      <c r="C589872" s="24">
        <v>0</v>
      </c>
    </row>
    <row r="589873" spans="3:3" x14ac:dyDescent="0.15">
      <c r="C589873" s="24">
        <v>46.2</v>
      </c>
    </row>
    <row r="589874" spans="3:3" x14ac:dyDescent="0.15">
      <c r="C589874" s="24">
        <v>0</v>
      </c>
    </row>
    <row r="589875" spans="3:3" x14ac:dyDescent="0.15">
      <c r="C589875" s="24">
        <v>13.52</v>
      </c>
    </row>
    <row r="589876" spans="3:3" x14ac:dyDescent="0.15">
      <c r="C589876" s="24">
        <v>0</v>
      </c>
    </row>
    <row r="589877" spans="3:3" x14ac:dyDescent="0.15">
      <c r="C589877" s="24">
        <v>2</v>
      </c>
    </row>
    <row r="589878" spans="3:3" x14ac:dyDescent="0.15">
      <c r="C589878" s="24">
        <v>0</v>
      </c>
    </row>
    <row r="589879" spans="3:3" x14ac:dyDescent="0.15">
      <c r="C589879" s="24">
        <v>0</v>
      </c>
    </row>
    <row r="589880" spans="3:3" x14ac:dyDescent="0.15">
      <c r="C589880" s="24">
        <v>8.1300000000000008</v>
      </c>
    </row>
    <row r="589881" spans="3:3" x14ac:dyDescent="0.15">
      <c r="C589881" s="24">
        <v>0</v>
      </c>
    </row>
    <row r="589882" spans="3:3" x14ac:dyDescent="0.15">
      <c r="C589882" s="24">
        <v>5.39</v>
      </c>
    </row>
    <row r="589883" spans="3:3" x14ac:dyDescent="0.15">
      <c r="C589883" s="28" t="s">
        <v>295</v>
      </c>
    </row>
    <row r="589884" spans="3:3" x14ac:dyDescent="0.15">
      <c r="C589884" s="29">
        <f>IF(OR(C$589856="C",C$589856="PI",C$589856="NI"),1.6,IF(C$589856="P",0.8,IF(C$589856="-",1.2,0)))</f>
        <v>1.2</v>
      </c>
    </row>
    <row r="589885" spans="3:3" x14ac:dyDescent="0.15">
      <c r="C589885" s="29">
        <f>IF(OR(C$589856="C",C$589856="PI",C$589856="NI"),15,IF(C$589856="P",7,IF(C$589856="-",5,0)))</f>
        <v>5</v>
      </c>
    </row>
    <row r="589886" spans="3:3" x14ac:dyDescent="0.15">
      <c r="C589886" s="29">
        <f>IF(OR(C$589856="C",C$589856="PI",C$589856="NI"),0,IF(C$589856="P",0.6,IF(C$589856="-",0,1.2)))</f>
        <v>0</v>
      </c>
    </row>
    <row r="589887" spans="3:3" x14ac:dyDescent="0.15">
      <c r="C589887" s="29">
        <f>IF(OR(C$589856="C",C$589856="PI",C$589856="NI"),0,IF(C$589856="P",3,IF(C$589856="-",0,5)))</f>
        <v>0</v>
      </c>
    </row>
    <row r="589888" spans="3:3" x14ac:dyDescent="0.15">
      <c r="C589888" s="29">
        <f>IF(LEFT(C$589856,1)="C",1,IF(LEFT(C$589856,1)="P",0.5,0))</f>
        <v>0</v>
      </c>
    </row>
    <row r="589889" spans="3:3" x14ac:dyDescent="0.15">
      <c r="C589889" s="29">
        <f>IF(LEFT(C$589857,1)="C",1,IF(LEFT(C$589857,1)="P",0.5,0))</f>
        <v>0</v>
      </c>
    </row>
    <row r="589890" spans="3:3" x14ac:dyDescent="0.15">
      <c r="C589890" s="29">
        <f>0.7*C589888+C589854+C589889</f>
        <v>2</v>
      </c>
    </row>
    <row r="589891" spans="3:3" x14ac:dyDescent="0.15">
      <c r="C589891" s="27">
        <f>IFERROR(C589852/C589890,0)</f>
        <v>58.685000000000009</v>
      </c>
    </row>
    <row r="589892" spans="3:3" x14ac:dyDescent="0.15">
      <c r="C589892" s="29">
        <f>IF(RIGHT(C$589856,1)="I",1,C589888)*0.7+C589854+IF(RIGHT(C$589857,1)="I",1,C589889)</f>
        <v>2</v>
      </c>
    </row>
    <row r="589893" spans="3:3" x14ac:dyDescent="0.15">
      <c r="C589893" s="27">
        <f>IF(ISNUMBER(#REF!),#REF!/2.5,1)</f>
        <v>1</v>
      </c>
    </row>
    <row r="589894" spans="3:3" x14ac:dyDescent="0.15">
      <c r="C589894" s="27">
        <f>IF(C589866="Simple",0.9,IF(C589866="Complex",1.3,1))</f>
        <v>1</v>
      </c>
    </row>
    <row r="589895" spans="3:3" x14ac:dyDescent="0.15">
      <c r="C589895" s="27">
        <f>IF(C589865="Simple",0.9,IF(C589865="Complex",1.2,1))</f>
        <v>1</v>
      </c>
    </row>
    <row r="589896" spans="3:3" x14ac:dyDescent="0.15">
      <c r="C589896" s="27">
        <f>C589893*C589895*(0.7*C589891+IF(C589858="B_N2",5,IF(C589858="B_N1",25,50)))</f>
        <v>46.079500000000003</v>
      </c>
    </row>
    <row r="589897" spans="3:3" x14ac:dyDescent="0.15">
      <c r="C589897" s="27">
        <f>ROUND(3/0.85,1)*C589893*C589852</f>
        <v>410.79500000000007</v>
      </c>
    </row>
    <row r="589898" spans="3:3" x14ac:dyDescent="0.15">
      <c r="C589898" s="27">
        <f>C$589894*(C$589884*C$589891+C$589885)</f>
        <v>75.422000000000011</v>
      </c>
    </row>
    <row r="589899" spans="3:3" x14ac:dyDescent="0.15">
      <c r="C589899" s="27">
        <f>(C$589886*C$589891+C$589887)</f>
        <v>0</v>
      </c>
    </row>
    <row r="589900" spans="3:3" x14ac:dyDescent="0.15">
      <c r="C589900" s="27">
        <f>C589892*C589896-C589901-C589905-C589906</f>
        <v>71.03240000000001</v>
      </c>
    </row>
    <row r="589901" spans="3:3" x14ac:dyDescent="0.15">
      <c r="C589901" s="27">
        <f>0.5*IF(RIGHT(C589857,1)="I",1,C589889)*C589896</f>
        <v>0</v>
      </c>
    </row>
    <row r="589902" spans="3:3" x14ac:dyDescent="0.15">
      <c r="C589902" s="30" t="str">
        <f>IF(C$589857="P","Unh","Soil")</f>
        <v>Soil</v>
      </c>
    </row>
    <row r="589903" spans="3:3" x14ac:dyDescent="0.15">
      <c r="C589903" s="27">
        <f>1.2*C589891+5</f>
        <v>75.422000000000011</v>
      </c>
    </row>
    <row r="589904" spans="3:3" x14ac:dyDescent="0.15">
      <c r="C589904" s="30" t="str">
        <f>IF(C$589857="-","Soil","Cellar")</f>
        <v>Cellar</v>
      </c>
    </row>
    <row r="589905" spans="3:3" x14ac:dyDescent="0.15">
      <c r="C589905" s="27">
        <f>(0.18*C$589852)-C589906</f>
        <v>18.452900000000003</v>
      </c>
    </row>
    <row r="589906" spans="3:3" x14ac:dyDescent="0.15">
      <c r="C589906" s="27">
        <f>0.01*C$589852+1.5</f>
        <v>2.6737000000000002</v>
      </c>
    </row>
    <row r="589907" spans="3:3" x14ac:dyDescent="0.15">
      <c r="C589907" s="27">
        <f>SUM(C589898:C589906)</f>
        <v>243.00300000000004</v>
      </c>
    </row>
    <row r="589908" spans="3:3" x14ac:dyDescent="0.15">
      <c r="C589908" s="27">
        <f>SUM(C589868:C589877)</f>
        <v>148.34</v>
      </c>
    </row>
    <row r="589909" spans="3:3" x14ac:dyDescent="0.15">
      <c r="C589909" s="30">
        <f>IFERROR(C589908/C589907,0)</f>
        <v>0.61044513853738425</v>
      </c>
    </row>
    <row r="589910" spans="3:3" x14ac:dyDescent="0.15">
      <c r="C589910" s="31">
        <v>0.8</v>
      </c>
    </row>
    <row r="589911" spans="3:3" x14ac:dyDescent="0.15">
      <c r="C589911" s="31">
        <v>1.25</v>
      </c>
    </row>
    <row r="589912" spans="3:3" x14ac:dyDescent="0.15">
      <c r="C589912" s="32">
        <f>IF(AND(C589909&gt;=C589910,C589909&lt;=C589911),1,0)</f>
        <v>0</v>
      </c>
    </row>
    <row r="589913" spans="3:3" x14ac:dyDescent="0.15">
      <c r="C589913" s="30">
        <f>IFERROR((C589873+C589874)/(C589903),0)</f>
        <v>0.61255336639176894</v>
      </c>
    </row>
    <row r="589914" spans="3:3" x14ac:dyDescent="0.15">
      <c r="C589914" s="31">
        <v>0.9</v>
      </c>
    </row>
    <row r="589915" spans="3:3" x14ac:dyDescent="0.15">
      <c r="C589915" s="31">
        <v>1.3</v>
      </c>
    </row>
    <row r="589916" spans="3:3" x14ac:dyDescent="0.15">
      <c r="C589916" s="32">
        <f>IF(AND(C589913&gt;=C589914,C589913&lt;=C589915),1,0)</f>
        <v>0</v>
      </c>
    </row>
    <row r="589917" spans="3:3" x14ac:dyDescent="0.15">
      <c r="C589917" s="33">
        <f>IF(C589888+C589889=0,1,0)</f>
        <v>1</v>
      </c>
    </row>
    <row r="589918" spans="3:3" x14ac:dyDescent="0.15">
      <c r="C589918" s="30">
        <f>IFERROR((C589875+C589876+C589877)/(C589905+C589906),0)</f>
        <v>0.73461891643709809</v>
      </c>
    </row>
    <row r="589919" spans="3:3" x14ac:dyDescent="0.15">
      <c r="C589919" s="31">
        <v>0.67</v>
      </c>
    </row>
    <row r="589920" spans="3:3" x14ac:dyDescent="0.15">
      <c r="C589920" s="31">
        <v>1.5</v>
      </c>
    </row>
    <row r="589921" spans="3:3" x14ac:dyDescent="0.15">
      <c r="C589921" s="34">
        <f>IF(AND(C589918&gt;=C589919,C589918&lt;=C589920),1,0)</f>
        <v>1</v>
      </c>
    </row>
    <row r="589922" spans="3:3" x14ac:dyDescent="0.15">
      <c r="C589922" s="34">
        <f>C589912*IF(C589917=1,C589916,1)*C589921</f>
        <v>0</v>
      </c>
    </row>
    <row r="589923" spans="3:3" x14ac:dyDescent="0.15">
      <c r="C589923" s="27">
        <f>IF(C$589883="Estimation",C589898,C589868)</f>
        <v>0</v>
      </c>
    </row>
    <row r="589924" spans="3:3" x14ac:dyDescent="0.15">
      <c r="C589924" s="27">
        <f>IF(C$589883="Estimation",C589899,C589869)</f>
        <v>46.2</v>
      </c>
    </row>
    <row r="589925" spans="3:3" x14ac:dyDescent="0.15">
      <c r="C589925" s="27">
        <f>IF(C$589883="Estimation",C589900,C589870)</f>
        <v>40.42</v>
      </c>
    </row>
    <row r="589926" spans="3:3" x14ac:dyDescent="0.15">
      <c r="C589926" s="27">
        <f>IF(C$589883="Estimation",IF(C589902="Soil",0,C589901),C589871)</f>
        <v>0</v>
      </c>
    </row>
    <row r="589927" spans="3:3" x14ac:dyDescent="0.15">
      <c r="C589927" s="27">
        <f>IF(C$589883="Estimation",C589901-C589926,C589872)</f>
        <v>0</v>
      </c>
    </row>
    <row r="589928" spans="3:3" x14ac:dyDescent="0.15">
      <c r="C589928" s="27">
        <f>IF(C$589883="Estimation",IF(C589904="Soil",0,C589903),C589873)</f>
        <v>46.2</v>
      </c>
    </row>
    <row r="589929" spans="3:3" x14ac:dyDescent="0.15">
      <c r="C589929" s="27">
        <f>IF(C$589883="Estimation",C589903-C589928,C589874)</f>
        <v>0</v>
      </c>
    </row>
    <row r="589930" spans="3:3" x14ac:dyDescent="0.15">
      <c r="C589930" s="27">
        <f>IF(C$589883="Estimation",C589905,C589875)</f>
        <v>13.52</v>
      </c>
    </row>
    <row r="589931" spans="3:3" x14ac:dyDescent="0.15">
      <c r="C589931" s="27">
        <f>IF(C$589883="Estimation",0,C589876)</f>
        <v>0</v>
      </c>
    </row>
    <row r="589932" spans="3:3" x14ac:dyDescent="0.15">
      <c r="C589932" s="27">
        <f>IF(C$589883="Estimation",C589906,C589877)</f>
        <v>2</v>
      </c>
    </row>
    <row r="589933" spans="3:3" x14ac:dyDescent="0.15">
      <c r="C589933" s="35">
        <f>IF(C$589883="Estimation",0,C589878)</f>
        <v>0</v>
      </c>
    </row>
    <row r="589934" spans="3:3" x14ac:dyDescent="0.15">
      <c r="C589934" s="35">
        <f>IF(C$589883="Estimation",0.5*SUM(C$589930:C$589931),C589879)</f>
        <v>0</v>
      </c>
    </row>
    <row r="589935" spans="3:3" x14ac:dyDescent="0.15">
      <c r="C589935" s="35">
        <f>IF(C$589883="Estimation",0,C589880)</f>
        <v>8.1300000000000008</v>
      </c>
    </row>
    <row r="589936" spans="3:3" x14ac:dyDescent="0.15">
      <c r="C589936" s="35">
        <f>IF(C$589883="Estimation",0.5*SUM(C$589930:C$589931),C589881)</f>
        <v>0</v>
      </c>
    </row>
    <row r="589937" spans="3:3" x14ac:dyDescent="0.15">
      <c r="C589937" s="35">
        <f>IF(C$589883="Estimation",0,C589882)</f>
        <v>5.39</v>
      </c>
    </row>
    <row r="589938" spans="3:3" x14ac:dyDescent="0.15">
      <c r="C589938" s="25" t="s">
        <v>288</v>
      </c>
    </row>
    <row r="589939" spans="3:3" x14ac:dyDescent="0.15">
      <c r="C589939" s="25">
        <v>0</v>
      </c>
    </row>
    <row r="589940" spans="3:3" x14ac:dyDescent="0.15">
      <c r="C589940" s="25" t="s">
        <v>288</v>
      </c>
    </row>
    <row r="589941" spans="3:3" x14ac:dyDescent="0.15">
      <c r="C589941" s="25" t="s">
        <v>377</v>
      </c>
    </row>
    <row r="589942" spans="3:3" x14ac:dyDescent="0.15">
      <c r="C589942" s="25" t="s">
        <v>300</v>
      </c>
    </row>
    <row r="589943" spans="3:3" x14ac:dyDescent="0.15">
      <c r="C589943" s="25" t="s">
        <v>302</v>
      </c>
    </row>
    <row r="589944" spans="3:3" x14ac:dyDescent="0.15">
      <c r="C589944" s="25" t="s">
        <v>302</v>
      </c>
    </row>
    <row r="589945" spans="3:3" x14ac:dyDescent="0.15">
      <c r="C589945" s="25" t="s">
        <v>302</v>
      </c>
    </row>
    <row r="589946" spans="3:3" x14ac:dyDescent="0.15">
      <c r="C589946" s="25" t="s">
        <v>301</v>
      </c>
    </row>
    <row r="589947" spans="3:3" x14ac:dyDescent="0.15">
      <c r="C589947" s="25" t="s">
        <v>301</v>
      </c>
    </row>
    <row r="589948" spans="3:3" x14ac:dyDescent="0.15">
      <c r="C589948" s="25" t="s">
        <v>292</v>
      </c>
    </row>
    <row r="589949" spans="3:3" x14ac:dyDescent="0.15">
      <c r="C589949" s="25" t="s">
        <v>292</v>
      </c>
    </row>
    <row r="589950" spans="3:3" x14ac:dyDescent="0.15">
      <c r="C589950" s="25" t="s">
        <v>291</v>
      </c>
    </row>
    <row r="589951" spans="3:3" x14ac:dyDescent="0.15">
      <c r="C589951" s="25" t="s">
        <v>298</v>
      </c>
    </row>
    <row r="589952" spans="3:3" x14ac:dyDescent="0.15">
      <c r="C589952" s="25" t="s">
        <v>299</v>
      </c>
    </row>
    <row r="589953" spans="3:3" x14ac:dyDescent="0.15">
      <c r="C589953" s="25" t="s">
        <v>298</v>
      </c>
    </row>
    <row r="589954" spans="3:3" x14ac:dyDescent="0.15">
      <c r="C589954" s="25" t="s">
        <v>297</v>
      </c>
    </row>
    <row r="589955" spans="3:3" x14ac:dyDescent="0.15">
      <c r="C589955" s="25" t="s">
        <v>296</v>
      </c>
    </row>
    <row r="589956" spans="3:3" x14ac:dyDescent="0.15">
      <c r="C589956" s="25" t="s">
        <v>297</v>
      </c>
    </row>
    <row r="589957" spans="3:3" x14ac:dyDescent="0.15">
      <c r="C589957" s="25" t="s">
        <v>296</v>
      </c>
    </row>
    <row r="589958" spans="3:3" x14ac:dyDescent="0.15">
      <c r="C589958" s="24">
        <v>0.1</v>
      </c>
    </row>
    <row r="589959" spans="3:3" x14ac:dyDescent="0.15">
      <c r="C589959" s="24">
        <v>0</v>
      </c>
    </row>
    <row r="589960" spans="3:3" x14ac:dyDescent="0.15">
      <c r="C589960" s="24">
        <v>0.2</v>
      </c>
    </row>
    <row r="589961" spans="3:3" x14ac:dyDescent="0.15">
      <c r="C589961" s="24">
        <v>0.6</v>
      </c>
    </row>
    <row r="589962" spans="3:3" x14ac:dyDescent="0.15">
      <c r="C589962" s="24">
        <v>0.6</v>
      </c>
    </row>
    <row r="589963" spans="3:3" x14ac:dyDescent="0.15">
      <c r="C589963" s="24">
        <v>1.2</v>
      </c>
    </row>
    <row r="589964" spans="3:3" x14ac:dyDescent="0.15">
      <c r="C589964" s="24">
        <v>1.2</v>
      </c>
    </row>
    <row r="589965" spans="3:3" x14ac:dyDescent="0.15">
      <c r="C589965" s="24">
        <v>1.2</v>
      </c>
    </row>
    <row r="589966" spans="3:3" x14ac:dyDescent="0.15">
      <c r="C589966" s="24">
        <v>1.6</v>
      </c>
    </row>
    <row r="589967" spans="3:3" x14ac:dyDescent="0.15">
      <c r="C589967" s="24">
        <v>1.6</v>
      </c>
    </row>
    <row r="589968" spans="3:3" x14ac:dyDescent="0.15">
      <c r="C589968" s="24">
        <v>2.8</v>
      </c>
    </row>
    <row r="589969" spans="3:3" x14ac:dyDescent="0.15">
      <c r="C589969" s="24">
        <v>2.8</v>
      </c>
    </row>
    <row r="589970" spans="3:3" x14ac:dyDescent="0.15">
      <c r="C589970" s="24">
        <v>3</v>
      </c>
    </row>
    <row r="589971" spans="3:3" x14ac:dyDescent="0.15">
      <c r="C589971" s="24">
        <v>0.75</v>
      </c>
    </row>
    <row r="589972" spans="3:3" x14ac:dyDescent="0.15">
      <c r="C589972" s="24">
        <v>0.75</v>
      </c>
    </row>
    <row r="589973" spans="3:3" x14ac:dyDescent="0.15">
      <c r="C589973" s="24">
        <v>0.05</v>
      </c>
    </row>
    <row r="589974" spans="3:3" x14ac:dyDescent="0.15">
      <c r="C589974" s="24">
        <v>0.05</v>
      </c>
    </row>
    <row r="589975" spans="3:3" x14ac:dyDescent="0.15">
      <c r="C589975" s="24">
        <v>0</v>
      </c>
    </row>
    <row r="589976" spans="3:3" x14ac:dyDescent="0.15">
      <c r="C589976" s="24">
        <v>0</v>
      </c>
    </row>
    <row r="589977" spans="3:3" x14ac:dyDescent="0.15">
      <c r="C589977" s="24">
        <v>0</v>
      </c>
    </row>
    <row r="589978" spans="3:3" x14ac:dyDescent="0.15">
      <c r="C589978" s="24">
        <v>0.01</v>
      </c>
    </row>
    <row r="589979" spans="3:3" x14ac:dyDescent="0.15">
      <c r="C589979" s="24">
        <v>0.01</v>
      </c>
    </row>
    <row r="589980" spans="3:3" x14ac:dyDescent="0.15">
      <c r="C589980" s="24">
        <v>0</v>
      </c>
    </row>
    <row r="589981" spans="3:3" x14ac:dyDescent="0.15">
      <c r="C589981" s="24">
        <v>0.3</v>
      </c>
    </row>
    <row r="589982" spans="3:3" x14ac:dyDescent="0.15">
      <c r="C589982" s="24">
        <v>0</v>
      </c>
    </row>
    <row r="589983" spans="3:3" x14ac:dyDescent="0.15">
      <c r="C589983" s="24">
        <v>0</v>
      </c>
    </row>
    <row r="589984" spans="3:3" x14ac:dyDescent="0.15">
      <c r="C589984" s="24">
        <v>0</v>
      </c>
    </row>
    <row r="589985" spans="3:3" x14ac:dyDescent="0.15">
      <c r="C589985" s="24">
        <v>0.3</v>
      </c>
    </row>
    <row r="589986" spans="3:3" x14ac:dyDescent="0.15">
      <c r="C589986" s="24">
        <v>0</v>
      </c>
    </row>
    <row r="589987" spans="3:3" x14ac:dyDescent="0.15">
      <c r="C589987" s="24">
        <v>0</v>
      </c>
    </row>
    <row r="589988" spans="3:3" x14ac:dyDescent="0.15">
      <c r="C589988" s="24">
        <v>1</v>
      </c>
    </row>
    <row r="589989" spans="3:3" x14ac:dyDescent="0.15">
      <c r="C589989" s="24">
        <v>1</v>
      </c>
    </row>
    <row r="589990" spans="3:3" x14ac:dyDescent="0.15">
      <c r="C589990" s="24">
        <v>0</v>
      </c>
    </row>
    <row r="589991" spans="3:3" x14ac:dyDescent="0.15">
      <c r="C589991" s="24">
        <v>0</v>
      </c>
    </row>
    <row r="589992" spans="3:3" x14ac:dyDescent="0.15">
      <c r="C589992" s="24">
        <v>0.5</v>
      </c>
    </row>
    <row r="589993" spans="3:3" x14ac:dyDescent="0.15">
      <c r="C589993" s="24">
        <v>0</v>
      </c>
    </row>
    <row r="589994" spans="3:3" x14ac:dyDescent="0.15">
      <c r="C589994" s="25">
        <v>0</v>
      </c>
    </row>
    <row r="589995" spans="3:3" x14ac:dyDescent="0.15">
      <c r="C589995" s="25">
        <v>0</v>
      </c>
    </row>
    <row r="589996" spans="3:3" x14ac:dyDescent="0.15">
      <c r="C589996" s="25">
        <v>0</v>
      </c>
    </row>
    <row r="589997" spans="3:3" x14ac:dyDescent="0.15">
      <c r="C589997" s="25">
        <v>0</v>
      </c>
    </row>
    <row r="589998" spans="3:3" x14ac:dyDescent="0.15">
      <c r="C589998" s="25">
        <v>0</v>
      </c>
    </row>
    <row r="589999" spans="3:3" x14ac:dyDescent="0.15">
      <c r="C589999" s="25">
        <v>0</v>
      </c>
    </row>
    <row r="590000" spans="3:3" x14ac:dyDescent="0.15">
      <c r="C590000" s="25">
        <v>0</v>
      </c>
    </row>
    <row r="590001" spans="3:3" x14ac:dyDescent="0.15">
      <c r="C590001" s="25">
        <v>0</v>
      </c>
    </row>
    <row r="590002" spans="3:3" x14ac:dyDescent="0.15">
      <c r="C590002" s="25">
        <v>0</v>
      </c>
    </row>
    <row r="590003" spans="3:3" x14ac:dyDescent="0.15">
      <c r="C590003" s="25">
        <v>0</v>
      </c>
    </row>
    <row r="590004" spans="3:3" x14ac:dyDescent="0.15">
      <c r="C590004" s="24">
        <v>0</v>
      </c>
    </row>
    <row r="590005" spans="3:3" x14ac:dyDescent="0.15">
      <c r="C590005" s="24">
        <v>0</v>
      </c>
    </row>
    <row r="590006" spans="3:3" x14ac:dyDescent="0.15">
      <c r="C590006" s="24">
        <v>0</v>
      </c>
    </row>
    <row r="590007" spans="3:3" x14ac:dyDescent="0.15">
      <c r="C590007" s="24">
        <v>0</v>
      </c>
    </row>
    <row r="590008" spans="3:3" x14ac:dyDescent="0.15">
      <c r="C590008" s="24">
        <v>0</v>
      </c>
    </row>
    <row r="590009" spans="3:3" x14ac:dyDescent="0.15">
      <c r="C590009" s="24">
        <v>0</v>
      </c>
    </row>
    <row r="590010" spans="3:3" x14ac:dyDescent="0.15">
      <c r="C590010" s="24">
        <v>0</v>
      </c>
    </row>
    <row r="590011" spans="3:3" x14ac:dyDescent="0.15">
      <c r="C590011" s="24">
        <v>0</v>
      </c>
    </row>
    <row r="590012" spans="3:3" x14ac:dyDescent="0.15">
      <c r="C590012" s="24">
        <v>0</v>
      </c>
    </row>
    <row r="590013" spans="3:3" x14ac:dyDescent="0.15">
      <c r="C590013" s="24">
        <v>0</v>
      </c>
    </row>
    <row r="590014" spans="3:3" x14ac:dyDescent="0.15">
      <c r="C590014" s="24">
        <v>0</v>
      </c>
    </row>
    <row r="590015" spans="3:3" x14ac:dyDescent="0.15">
      <c r="C590015" s="24">
        <v>0</v>
      </c>
    </row>
    <row r="590016" spans="3:3" x14ac:dyDescent="0.15">
      <c r="C590016" s="24">
        <v>0</v>
      </c>
    </row>
    <row r="590017" spans="3:3" x14ac:dyDescent="0.15">
      <c r="C590017" s="24">
        <v>0</v>
      </c>
    </row>
    <row r="590018" spans="3:3" x14ac:dyDescent="0.15">
      <c r="C590018" s="24">
        <v>0</v>
      </c>
    </row>
    <row r="590019" spans="3:3" x14ac:dyDescent="0.15">
      <c r="C590019" s="24">
        <v>0</v>
      </c>
    </row>
    <row r="590020" spans="3:3" x14ac:dyDescent="0.15">
      <c r="C590020" s="24">
        <v>0</v>
      </c>
    </row>
    <row r="590021" spans="3:3" x14ac:dyDescent="0.15">
      <c r="C590021" s="24">
        <v>0</v>
      </c>
    </row>
    <row r="590022" spans="3:3" x14ac:dyDescent="0.15">
      <c r="C590022" s="24">
        <v>0</v>
      </c>
    </row>
    <row r="590023" spans="3:3" x14ac:dyDescent="0.15">
      <c r="C590023" s="24">
        <v>0</v>
      </c>
    </row>
    <row r="590024" spans="3:3" x14ac:dyDescent="0.15">
      <c r="C590024" s="24">
        <v>0</v>
      </c>
    </row>
    <row r="590025" spans="3:3" x14ac:dyDescent="0.15">
      <c r="C590025" s="24">
        <v>0</v>
      </c>
    </row>
    <row r="590026" spans="3:3" x14ac:dyDescent="0.15">
      <c r="C590026" s="24">
        <v>0</v>
      </c>
    </row>
    <row r="590027" spans="3:3" x14ac:dyDescent="0.15">
      <c r="C590027" s="24">
        <v>0</v>
      </c>
    </row>
    <row r="590028" spans="3:3" x14ac:dyDescent="0.15">
      <c r="C590028" s="24">
        <v>0</v>
      </c>
    </row>
    <row r="590029" spans="3:3" x14ac:dyDescent="0.15">
      <c r="C590029" s="24">
        <v>0</v>
      </c>
    </row>
    <row r="590030" spans="3:3" x14ac:dyDescent="0.15">
      <c r="C590030" s="36">
        <f t="shared" ref="C590030:C590036" si="229">IF(C590023&lt;&gt;0,C590023,C590016)</f>
        <v>0</v>
      </c>
    </row>
    <row r="590031" spans="3:3" x14ac:dyDescent="0.15">
      <c r="C590031" s="36">
        <f t="shared" si="229"/>
        <v>0</v>
      </c>
    </row>
    <row r="590032" spans="3:3" x14ac:dyDescent="0.15">
      <c r="C590032" s="36">
        <f t="shared" si="229"/>
        <v>0</v>
      </c>
    </row>
    <row r="590033" spans="3:3" x14ac:dyDescent="0.15">
      <c r="C590033" s="36">
        <f t="shared" si="229"/>
        <v>0</v>
      </c>
    </row>
    <row r="590034" spans="3:3" x14ac:dyDescent="0.15">
      <c r="C590034" s="36">
        <f t="shared" si="229"/>
        <v>0</v>
      </c>
    </row>
    <row r="590035" spans="3:3" x14ac:dyDescent="0.15">
      <c r="C590035" s="36">
        <f t="shared" si="229"/>
        <v>0</v>
      </c>
    </row>
    <row r="590036" spans="3:3" x14ac:dyDescent="0.15">
      <c r="C590036" s="36">
        <f t="shared" si="229"/>
        <v>0</v>
      </c>
    </row>
    <row r="590037" spans="3:3" x14ac:dyDescent="0.15">
      <c r="C590037" s="36">
        <f t="shared" ref="C590037:C590043" si="230">IFERROR(IF(C590016&lt;&gt;0,C590030/C590016,1)*C590004,0)</f>
        <v>0</v>
      </c>
    </row>
    <row r="590038" spans="3:3" x14ac:dyDescent="0.15">
      <c r="C590038" s="36">
        <f t="shared" si="230"/>
        <v>0</v>
      </c>
    </row>
    <row r="590039" spans="3:3" x14ac:dyDescent="0.15">
      <c r="C590039" s="36">
        <f t="shared" si="230"/>
        <v>0</v>
      </c>
    </row>
    <row r="590040" spans="3:3" x14ac:dyDescent="0.15">
      <c r="C590040" s="36">
        <f t="shared" si="230"/>
        <v>0</v>
      </c>
    </row>
    <row r="590041" spans="3:3" x14ac:dyDescent="0.15">
      <c r="C590041" s="36">
        <f t="shared" si="230"/>
        <v>0</v>
      </c>
    </row>
    <row r="590042" spans="3:3" x14ac:dyDescent="0.15">
      <c r="C590042" s="36">
        <f t="shared" si="230"/>
        <v>0</v>
      </c>
    </row>
    <row r="590043" spans="3:3" x14ac:dyDescent="0.15">
      <c r="C590043" s="36">
        <f t="shared" si="230"/>
        <v>0</v>
      </c>
    </row>
    <row r="590044" spans="3:3" x14ac:dyDescent="0.15">
      <c r="C590044" s="37">
        <f>C590011</f>
        <v>0</v>
      </c>
    </row>
    <row r="590045" spans="3:3" x14ac:dyDescent="0.15">
      <c r="C590045" s="37">
        <f>C590012</f>
        <v>0</v>
      </c>
    </row>
    <row r="590046" spans="3:3" x14ac:dyDescent="0.15">
      <c r="C590046" s="37">
        <f>C590013</f>
        <v>0</v>
      </c>
    </row>
    <row r="590047" spans="3:3" x14ac:dyDescent="0.15">
      <c r="C590047" s="37">
        <f>C590014</f>
        <v>0</v>
      </c>
    </row>
    <row r="590048" spans="3:3" x14ac:dyDescent="0.15">
      <c r="C590048" s="37">
        <f>C590015</f>
        <v>0</v>
      </c>
    </row>
    <row r="590049" spans="3:3" x14ac:dyDescent="0.15">
      <c r="C590049" s="28">
        <v>0</v>
      </c>
    </row>
    <row r="590050" spans="3:3" x14ac:dyDescent="0.15">
      <c r="C590050" s="28">
        <v>0</v>
      </c>
    </row>
    <row r="590051" spans="3:3" x14ac:dyDescent="0.15">
      <c r="C590051" s="28">
        <v>0</v>
      </c>
    </row>
    <row r="590052" spans="3:3" x14ac:dyDescent="0.15">
      <c r="C590052" s="28">
        <v>0</v>
      </c>
    </row>
    <row r="590053" spans="3:3" x14ac:dyDescent="0.15">
      <c r="C590053" s="28">
        <v>0</v>
      </c>
    </row>
    <row r="590054" spans="3:3" x14ac:dyDescent="0.15">
      <c r="C590054" s="28">
        <v>0</v>
      </c>
    </row>
    <row r="590055" spans="3:3" x14ac:dyDescent="0.15">
      <c r="C590055" s="28">
        <v>0</v>
      </c>
    </row>
    <row r="590056" spans="3:3" x14ac:dyDescent="0.15">
      <c r="C590056" s="28">
        <v>0</v>
      </c>
    </row>
    <row r="590057" spans="3:3" x14ac:dyDescent="0.15">
      <c r="C590057" s="28">
        <v>0</v>
      </c>
    </row>
    <row r="590058" spans="3:3" x14ac:dyDescent="0.15">
      <c r="C590058" s="28">
        <v>0</v>
      </c>
    </row>
    <row r="590059" spans="3:3" x14ac:dyDescent="0.15">
      <c r="C590059" s="38">
        <v>1</v>
      </c>
    </row>
    <row r="590060" spans="3:3" x14ac:dyDescent="0.15">
      <c r="C590060" s="38">
        <v>1</v>
      </c>
    </row>
    <row r="590061" spans="3:3" x14ac:dyDescent="0.15">
      <c r="C590061" s="38">
        <v>1</v>
      </c>
    </row>
    <row r="590062" spans="3:3" x14ac:dyDescent="0.15">
      <c r="C590062" s="38">
        <v>1</v>
      </c>
    </row>
    <row r="590063" spans="3:3" x14ac:dyDescent="0.15">
      <c r="C590063" s="38">
        <v>1</v>
      </c>
    </row>
    <row r="590064" spans="3:3" x14ac:dyDescent="0.15">
      <c r="C590064" s="38">
        <v>1</v>
      </c>
    </row>
    <row r="590065" spans="3:3" x14ac:dyDescent="0.15">
      <c r="C590065" s="38">
        <v>1</v>
      </c>
    </row>
    <row r="590066" spans="3:3" x14ac:dyDescent="0.15">
      <c r="C590066" s="38">
        <v>1</v>
      </c>
    </row>
    <row r="590067" spans="3:3" x14ac:dyDescent="0.15">
      <c r="C590067" s="38">
        <v>1</v>
      </c>
    </row>
    <row r="590068" spans="3:3" x14ac:dyDescent="0.15">
      <c r="C590068" s="38">
        <v>1</v>
      </c>
    </row>
    <row r="590069" spans="3:3" x14ac:dyDescent="0.15">
      <c r="C590069" s="25" t="s">
        <v>104</v>
      </c>
    </row>
    <row r="590070" spans="3:3" x14ac:dyDescent="0.15">
      <c r="C590070" s="25" t="s">
        <v>294</v>
      </c>
    </row>
    <row r="590071" spans="3:3" x14ac:dyDescent="0.15">
      <c r="C590071" s="24">
        <v>216</v>
      </c>
    </row>
    <row r="590072" spans="3:3" x14ac:dyDescent="0.15">
      <c r="C590072" s="24">
        <v>12</v>
      </c>
    </row>
    <row r="590073" spans="3:3" x14ac:dyDescent="0.15">
      <c r="C590073" s="24">
        <v>4.5999999999999996</v>
      </c>
    </row>
    <row r="590074" spans="3:3" x14ac:dyDescent="0.15">
      <c r="C590074" s="24">
        <v>368</v>
      </c>
    </row>
    <row r="590075" spans="3:3" x14ac:dyDescent="0.15">
      <c r="C590075" s="24">
        <v>260</v>
      </c>
    </row>
    <row r="590076" spans="3:3" x14ac:dyDescent="0.15">
      <c r="C590076" s="24">
        <v>394</v>
      </c>
    </row>
    <row r="590077" spans="3:3" x14ac:dyDescent="0.15">
      <c r="C590077" s="24">
        <v>222</v>
      </c>
    </row>
    <row r="590078" spans="3:3" x14ac:dyDescent="0.15">
      <c r="C590078" s="24">
        <v>123</v>
      </c>
    </row>
    <row r="590079" spans="3:3" x14ac:dyDescent="0.15">
      <c r="C590079" s="25" t="s">
        <v>153</v>
      </c>
    </row>
    <row r="590080" spans="3:3" x14ac:dyDescent="0.15">
      <c r="C590080" s="24">
        <v>20</v>
      </c>
    </row>
    <row r="590081" spans="3:3" x14ac:dyDescent="0.15">
      <c r="C590081" s="24">
        <v>0.9</v>
      </c>
    </row>
    <row r="590082" spans="3:3" x14ac:dyDescent="0.15">
      <c r="C590082" s="24">
        <v>0.8</v>
      </c>
    </row>
    <row r="590083" spans="3:3" x14ac:dyDescent="0.15">
      <c r="C590083" s="24">
        <v>0.4</v>
      </c>
    </row>
    <row r="590084" spans="3:3" x14ac:dyDescent="0.15">
      <c r="C590084" s="24">
        <v>2.5</v>
      </c>
    </row>
    <row r="590085" spans="3:3" x14ac:dyDescent="0.15">
      <c r="C590085" s="24">
        <v>3</v>
      </c>
    </row>
    <row r="590086" spans="3:3" x14ac:dyDescent="0.15">
      <c r="C590086" s="24">
        <v>10</v>
      </c>
    </row>
    <row r="590087" spans="3:3" x14ac:dyDescent="0.15">
      <c r="C590087" s="31">
        <v>0.8</v>
      </c>
    </row>
    <row r="590088" spans="3:3" x14ac:dyDescent="0.15">
      <c r="C590088" s="31">
        <v>0.6</v>
      </c>
    </row>
    <row r="590089" spans="3:3" x14ac:dyDescent="0.15">
      <c r="C590089" s="31">
        <v>0.3</v>
      </c>
    </row>
    <row r="590090" spans="3:3" x14ac:dyDescent="0.15">
      <c r="C590090" s="31">
        <v>0.9</v>
      </c>
    </row>
    <row r="590091" spans="3:3" x14ac:dyDescent="0.15">
      <c r="C590091" s="24">
        <v>45</v>
      </c>
    </row>
    <row r="590092" spans="3:3" x14ac:dyDescent="0.15">
      <c r="C590092" s="39">
        <f t="shared" ref="C590092:C590098" si="231">IFERROR(IF(ISNUMBER(C589980),C589980,0)+IF(ISNUMBER(C589961),1/C589961-IF(AND(C590049="ReplaceInsulation",NOT(ISERROR(C590037))),C589973/0.04,0),0),0)</f>
        <v>1.6666666666666667</v>
      </c>
    </row>
    <row r="590093" spans="3:3" x14ac:dyDescent="0.15">
      <c r="C590093" s="39">
        <f t="shared" si="231"/>
        <v>1.9666666666666668</v>
      </c>
    </row>
    <row r="590094" spans="3:3" x14ac:dyDescent="0.15">
      <c r="C590094" s="39">
        <f t="shared" si="231"/>
        <v>0.83333333333333337</v>
      </c>
    </row>
    <row r="590095" spans="3:3" x14ac:dyDescent="0.15">
      <c r="C590095" s="39">
        <f t="shared" si="231"/>
        <v>0.83333333333333337</v>
      </c>
    </row>
    <row r="590096" spans="3:3" x14ac:dyDescent="0.15">
      <c r="C590096" s="39">
        <f t="shared" si="231"/>
        <v>0.83333333333333337</v>
      </c>
    </row>
    <row r="590097" spans="3:3" x14ac:dyDescent="0.15">
      <c r="C590097" s="39">
        <f t="shared" si="231"/>
        <v>0.92500000000000004</v>
      </c>
    </row>
    <row r="590098" spans="3:3" x14ac:dyDescent="0.15">
      <c r="C590098" s="39">
        <f t="shared" si="231"/>
        <v>0.625</v>
      </c>
    </row>
    <row r="590099" spans="3:3" x14ac:dyDescent="0.15">
      <c r="C590099" s="40">
        <f>IFERROR(IF(ISNUMBER(C589968),1/C589968,0),0)</f>
        <v>0.35714285714285715</v>
      </c>
    </row>
    <row r="590100" spans="3:3" x14ac:dyDescent="0.15">
      <c r="C590100" s="40">
        <f>IFERROR(IF(ISNUMBER(C589969),1/C589969,0),0)</f>
        <v>0.35714285714285715</v>
      </c>
    </row>
    <row r="590101" spans="3:3" x14ac:dyDescent="0.15">
      <c r="C590101" s="40">
        <f>IFERROR(IF(ISNUMBER(C589970),1/C589970,0),0)</f>
        <v>0.33333333333333331</v>
      </c>
    </row>
    <row r="590102" spans="3:3" x14ac:dyDescent="0.15">
      <c r="C590102" s="39">
        <f t="shared" ref="C590102:C590108" si="232">IFERROR(1/(IF(C590049="Replace",IF(ISNUMBER(C589980),C589980,0),C590092)+IF(ISNUMBER(C590037),C590037,0)),0)</f>
        <v>0.6</v>
      </c>
    </row>
    <row r="590103" spans="3:3" x14ac:dyDescent="0.15">
      <c r="C590103" s="39">
        <f t="shared" si="232"/>
        <v>0.50847457627118642</v>
      </c>
    </row>
    <row r="590104" spans="3:3" x14ac:dyDescent="0.15">
      <c r="C590104" s="39">
        <f t="shared" si="232"/>
        <v>1.2</v>
      </c>
    </row>
    <row r="590105" spans="3:3" x14ac:dyDescent="0.15">
      <c r="C590105" s="39">
        <f t="shared" si="232"/>
        <v>1.2</v>
      </c>
    </row>
    <row r="590106" spans="3:3" x14ac:dyDescent="0.15">
      <c r="C590106" s="39">
        <f t="shared" si="232"/>
        <v>1.2</v>
      </c>
    </row>
    <row r="590107" spans="3:3" x14ac:dyDescent="0.15">
      <c r="C590107" s="39">
        <f t="shared" si="232"/>
        <v>1.0810810810810809</v>
      </c>
    </row>
    <row r="590108" spans="3:3" x14ac:dyDescent="0.15">
      <c r="C590108" s="39">
        <f t="shared" si="232"/>
        <v>1.6</v>
      </c>
    </row>
    <row r="590109" spans="3:3" x14ac:dyDescent="0.15">
      <c r="C590109" s="41">
        <f>IFERROR(1/(IF(C590056="Replace",0,C590099)+IF(ISNUMBER(C590044),C590044,0)),0)</f>
        <v>2.8</v>
      </c>
    </row>
    <row r="590110" spans="3:3" x14ac:dyDescent="0.15">
      <c r="C590110" s="41">
        <f>IFERROR(1/(IF(C590057="Replace",0,C590100)+IF(ISNUMBER(C590045),C590045,0)),0)</f>
        <v>2.8</v>
      </c>
    </row>
    <row r="590111" spans="3:3" x14ac:dyDescent="0.15">
      <c r="C590111" s="41">
        <f>IFERROR(1/(IF(C590058="Replace",0,C590101)+IF(ISNUMBER(C590046),C590046,0)),0)</f>
        <v>3</v>
      </c>
    </row>
    <row r="590112" spans="3:3" x14ac:dyDescent="0.15">
      <c r="C590112" s="42">
        <f t="shared" ref="C590112:C590118" si="233">IF(C589961&gt;0,(1-C590059)*1/(1/C589961+C589980),0)+C590059*C590102</f>
        <v>0.6</v>
      </c>
    </row>
    <row r="590113" spans="3:3" x14ac:dyDescent="0.15">
      <c r="C590113" s="42">
        <f t="shared" si="233"/>
        <v>0.50847457627118642</v>
      </c>
    </row>
    <row r="590114" spans="3:3" x14ac:dyDescent="0.15">
      <c r="C590114" s="42">
        <f t="shared" si="233"/>
        <v>1.2</v>
      </c>
    </row>
    <row r="590115" spans="3:3" x14ac:dyDescent="0.15">
      <c r="C590115" s="42">
        <f t="shared" si="233"/>
        <v>1.2</v>
      </c>
    </row>
    <row r="590116" spans="3:3" x14ac:dyDescent="0.15">
      <c r="C590116" s="42">
        <f t="shared" si="233"/>
        <v>1.2</v>
      </c>
    </row>
    <row r="590117" spans="3:3" x14ac:dyDescent="0.15">
      <c r="C590117" s="42">
        <f t="shared" si="233"/>
        <v>1.0810810810810809</v>
      </c>
    </row>
    <row r="590118" spans="3:3" x14ac:dyDescent="0.15">
      <c r="C590118" s="42">
        <f t="shared" si="233"/>
        <v>1.6</v>
      </c>
    </row>
    <row r="590119" spans="3:3" x14ac:dyDescent="0.15">
      <c r="C590119" s="43">
        <f>(1-C590066)*C589968+C590066*C590109</f>
        <v>2.8</v>
      </c>
    </row>
    <row r="590120" spans="3:3" x14ac:dyDescent="0.15">
      <c r="C590120" s="43">
        <f>(1-C590067)*C589969+C590067*C590110</f>
        <v>2.8</v>
      </c>
    </row>
    <row r="590121" spans="3:3" x14ac:dyDescent="0.15">
      <c r="C590121" s="43">
        <f>(1-C590068)*C589970+C590068*C590111</f>
        <v>3</v>
      </c>
    </row>
    <row r="590122" spans="3:3" x14ac:dyDescent="0.15">
      <c r="C590122" s="39">
        <f>IFERROR((IF(C590037&gt;0,C590059*C589923,0)+IF(C590038&gt;0,C590060*C589924,0)+IF(C590039&gt;0,C590061*C589925,0)+IF(C590040&gt;0,C590062*C589926,0)+IF(C590041&gt;0,C590063*C589927,0)+IF(C590042&gt;0,C590064*C589928,0)+IF(C590043&gt;0,C590065*C589929,0)+IF(C590044&gt;0,C590066*C589930,0)+IF(C590045&gt;0,C590067*C589931,0)+IF(C590046&gt;0,C590068*C589932,0))/SUM(C589923:C589932),0)</f>
        <v>0</v>
      </c>
    </row>
    <row r="590123" spans="3:3" x14ac:dyDescent="0.15">
      <c r="C590123" s="30" t="str">
        <f>IF(OR(C589939="",C589938=C589939),C589938,IF(C589833="Variation",C589939,IF(C590122=0,C589938,IF(C590122=1,C589939,C589938&amp;"("&amp;TEXT(1-C590122,"##0%")&amp;")."&amp;C589939&amp;"("&amp;TEXT(C590122,"##0%")&amp;")"))))</f>
        <v>Medium</v>
      </c>
    </row>
    <row r="590124" spans="3:3" x14ac:dyDescent="0.15">
      <c r="C590124" s="39">
        <f>IFERROR(IF(C589939&lt;&gt;"",IF(C589833="Variation",C589959,(1-C590122)*C589958+C590122*C589959),C589958),0)</f>
        <v>0.1</v>
      </c>
    </row>
    <row r="590125" spans="3:3" x14ac:dyDescent="0.15">
      <c r="C590125" s="39">
        <f t="shared" ref="C590125:C590131" si="234">IF(ISERROR(C590112*C589923*C589987),0,C590112*C589923*C589987)</f>
        <v>0</v>
      </c>
    </row>
    <row r="590126" spans="3:3" x14ac:dyDescent="0.15">
      <c r="C590126" s="39">
        <f t="shared" si="234"/>
        <v>23.491525423728813</v>
      </c>
    </row>
    <row r="590127" spans="3:3" x14ac:dyDescent="0.15">
      <c r="C590127" s="39">
        <f t="shared" si="234"/>
        <v>48.503999999999998</v>
      </c>
    </row>
    <row r="590128" spans="3:3" x14ac:dyDescent="0.15">
      <c r="C590128" s="39">
        <f t="shared" si="234"/>
        <v>0</v>
      </c>
    </row>
    <row r="590129" spans="3:3" x14ac:dyDescent="0.15">
      <c r="C590129" s="39">
        <f t="shared" si="234"/>
        <v>0</v>
      </c>
    </row>
    <row r="590130" spans="3:3" x14ac:dyDescent="0.15">
      <c r="C590130" s="39">
        <f t="shared" si="234"/>
        <v>24.972972972972972</v>
      </c>
    </row>
    <row r="590131" spans="3:3" x14ac:dyDescent="0.15">
      <c r="C590131" s="39">
        <f t="shared" si="234"/>
        <v>0</v>
      </c>
    </row>
    <row r="590132" spans="3:3" x14ac:dyDescent="0.15">
      <c r="C590132" s="40">
        <f>IF(ISERROR(C590119*C589930*1),0,C590119*C589930*1)</f>
        <v>37.855999999999995</v>
      </c>
    </row>
    <row r="590133" spans="3:3" x14ac:dyDescent="0.15">
      <c r="C590133" s="40">
        <f>IF(ISERROR(C590120*C589931*1),0,C590120*C589931*1)</f>
        <v>0</v>
      </c>
    </row>
    <row r="590134" spans="3:3" x14ac:dyDescent="0.15">
      <c r="C590134" s="40">
        <f>IF(ISERROR(C590121*C589932*1),0,C590121*C589932*1)</f>
        <v>6</v>
      </c>
    </row>
    <row r="590135" spans="3:3" x14ac:dyDescent="0.15">
      <c r="C590135" s="39">
        <f>SUM(C589923:C589932)*C590124</f>
        <v>14.834000000000001</v>
      </c>
    </row>
    <row r="590136" spans="3:3" x14ac:dyDescent="0.15">
      <c r="C590136" s="39">
        <f>IFERROR(SUM(C590125:C590135)/C589852,0)</f>
        <v>1.3262204856155895</v>
      </c>
    </row>
    <row r="590137" spans="3:3" x14ac:dyDescent="0.15">
      <c r="C590137" s="39">
        <f>0.34*(C590083+C589960)*C590084</f>
        <v>0.51000000000000012</v>
      </c>
    </row>
    <row r="590138" spans="3:3" x14ac:dyDescent="0.15">
      <c r="C590138" s="44">
        <f>(C590080-C590073)*C590071</f>
        <v>3326.4</v>
      </c>
    </row>
    <row r="590139" spans="3:3" x14ac:dyDescent="0.15">
      <c r="C590139" s="39">
        <f>IF(C590136&lt;=1,C590081+(1-C590136)/0.5*(1-C590081),IF(C590136&gt;=4,C590082,C590081+(C590136-1)*(C590082-C590081)/(4-1)))</f>
        <v>0.88912598381281371</v>
      </c>
    </row>
    <row r="590140" spans="3:3" x14ac:dyDescent="0.15">
      <c r="C590140" s="44">
        <f>C590136*0.024*C590138*C590139</f>
        <v>94.13795245360761</v>
      </c>
    </row>
    <row r="590141" spans="3:3" x14ac:dyDescent="0.15">
      <c r="C590141" s="44">
        <f>C590137*0.024*C590138*C590139</f>
        <v>36.200885352072518</v>
      </c>
    </row>
    <row r="590142" spans="3:3" x14ac:dyDescent="0.15">
      <c r="C590142" s="44">
        <f>C590140+C590141</f>
        <v>130.33883780568013</v>
      </c>
    </row>
    <row r="590143" spans="3:3" x14ac:dyDescent="0.15">
      <c r="C590143" s="39">
        <f>IFERROR((IF(LEN(C590001)&gt;1,IF(ISERROR(C590047),0,C590047),IF(ISERROR(C589971),0,C589971))*C589930+IF(LEN(C590002)&gt;1,IF(ISERROR(C590048),0,C590048),IF(ISERROR(C589972),0,C589972))*C589931)/(C589930+C589931),0)</f>
        <v>0.75000000000000011</v>
      </c>
    </row>
    <row r="590144" spans="3:3" x14ac:dyDescent="0.15">
      <c r="C590144" s="45">
        <f>C589933*C590074*C590087*(1-C590089)*C590090*C590143</f>
        <v>0</v>
      </c>
    </row>
    <row r="590145" spans="3:3" x14ac:dyDescent="0.15">
      <c r="C590145" s="44">
        <f>C589934*C590075*C$590088*(1-C$590089)*C$590090*C$590143</f>
        <v>0</v>
      </c>
    </row>
    <row r="590146" spans="3:3" x14ac:dyDescent="0.15">
      <c r="C590146" s="44">
        <f>C589935*C590076*C$590088*(1-C$590089)*C$590090*C$590143</f>
        <v>908.11287000000016</v>
      </c>
    </row>
    <row r="590147" spans="3:3" x14ac:dyDescent="0.15">
      <c r="C590147" s="44">
        <f>C589936*C590077*C$590088*(1-C$590089)*C$590090*C$590143</f>
        <v>0</v>
      </c>
    </row>
    <row r="590148" spans="3:3" x14ac:dyDescent="0.15">
      <c r="C590148" s="44">
        <f>C589937*C590078*C$590088*(1-C$590089)*C$590090*C$590143</f>
        <v>187.95199499999998</v>
      </c>
    </row>
    <row r="590149" spans="3:3" x14ac:dyDescent="0.15">
      <c r="C590149" s="44">
        <f>IFERROR(SUM(C590144:C590148)/C589852,0)</f>
        <v>9.3385436227315317</v>
      </c>
    </row>
    <row r="590150" spans="3:3" x14ac:dyDescent="0.15">
      <c r="C590150" s="44">
        <f>C590085*0.024*C590071</f>
        <v>15.552000000000001</v>
      </c>
    </row>
    <row r="590151" spans="3:3" x14ac:dyDescent="0.15">
      <c r="C590151" s="44">
        <f>C590091/(C590136+C590137)</f>
        <v>24.506860887631277</v>
      </c>
    </row>
    <row r="590152" spans="3:3" x14ac:dyDescent="0.15">
      <c r="C590152" s="39">
        <f>0.8+C590151/30</f>
        <v>1.6168953629210425</v>
      </c>
    </row>
    <row r="590153" spans="3:3" x14ac:dyDescent="0.15">
      <c r="C590153" s="42">
        <f>IFERROR((C590149+C590150)/C590142,0)</f>
        <v>0.19096797272230098</v>
      </c>
    </row>
    <row r="590154" spans="3:3" x14ac:dyDescent="0.15">
      <c r="C590154" s="39">
        <f>(1-C590153^C590152)/(1-C590153^(C590152+1))</f>
        <v>0.94362386271828624</v>
      </c>
    </row>
    <row r="590155" spans="3:3" x14ac:dyDescent="0.15">
      <c r="C590155" s="46">
        <f>C590142-C590154*(C590149+C590150)</f>
        <v>106.8515268872402</v>
      </c>
    </row>
    <row r="590157" spans="3:3" x14ac:dyDescent="0.15">
      <c r="C590157" s="48">
        <v>106.8515268872402</v>
      </c>
    </row>
    <row r="606209" spans="3:3" x14ac:dyDescent="0.15">
      <c r="C606209" s="24" t="s">
        <v>370</v>
      </c>
    </row>
    <row r="606210" spans="3:3" x14ac:dyDescent="0.15">
      <c r="C606210" s="25">
        <v>0</v>
      </c>
    </row>
    <row r="606211" spans="3:3" x14ac:dyDescent="0.15">
      <c r="C606211" s="25">
        <v>0</v>
      </c>
    </row>
    <row r="606212" spans="3:3" x14ac:dyDescent="0.15">
      <c r="C606212" s="26">
        <v>40428</v>
      </c>
    </row>
    <row r="606213" spans="3:3" x14ac:dyDescent="0.15">
      <c r="C606213" s="26">
        <v>0</v>
      </c>
    </row>
    <row r="606214" spans="3:3" x14ac:dyDescent="0.15">
      <c r="C606214" s="25" t="s">
        <v>152</v>
      </c>
    </row>
    <row r="606215" spans="3:3" x14ac:dyDescent="0.15">
      <c r="C606215" s="25" t="s">
        <v>15</v>
      </c>
    </row>
    <row r="606216" spans="3:3" x14ac:dyDescent="0.15">
      <c r="C606216" s="25">
        <v>1</v>
      </c>
    </row>
    <row r="606217" spans="3:3" x14ac:dyDescent="0.15">
      <c r="C606217" s="25" t="s">
        <v>208</v>
      </c>
    </row>
    <row r="606218" spans="3:3" x14ac:dyDescent="0.15">
      <c r="C606218" s="25" t="s">
        <v>371</v>
      </c>
    </row>
    <row r="606219" spans="3:3" x14ac:dyDescent="0.15">
      <c r="C606219" s="25">
        <v>0</v>
      </c>
    </row>
    <row r="606220" spans="3:3" x14ac:dyDescent="0.15">
      <c r="C606220" s="25">
        <v>0</v>
      </c>
    </row>
    <row r="606221" spans="3:3" x14ac:dyDescent="0.15">
      <c r="C606221" s="25" t="s">
        <v>372</v>
      </c>
    </row>
    <row r="606222" spans="3:3" x14ac:dyDescent="0.15">
      <c r="C606222" s="25" t="s">
        <v>360</v>
      </c>
    </row>
    <row r="606223" spans="3:3" x14ac:dyDescent="0.15">
      <c r="C606223" s="25" t="s">
        <v>373</v>
      </c>
    </row>
    <row r="606224" spans="3:3" x14ac:dyDescent="0.15">
      <c r="C606224" s="25" t="s">
        <v>105</v>
      </c>
    </row>
    <row r="606225" spans="3:3" x14ac:dyDescent="0.15">
      <c r="C606225" s="25">
        <v>1958</v>
      </c>
    </row>
    <row r="606226" spans="3:3" x14ac:dyDescent="0.15">
      <c r="C606226" s="25">
        <v>1968</v>
      </c>
    </row>
    <row r="606227" spans="3:3" x14ac:dyDescent="0.15">
      <c r="C606227" s="25" t="s">
        <v>289</v>
      </c>
    </row>
    <row r="606228" spans="3:3" x14ac:dyDescent="0.15">
      <c r="C606228" s="24">
        <v>374.2</v>
      </c>
    </row>
    <row r="606229" spans="3:3" x14ac:dyDescent="0.15">
      <c r="C606229" s="24">
        <v>119.744</v>
      </c>
    </row>
    <row r="606230" spans="3:3" x14ac:dyDescent="0.15">
      <c r="C606230" s="24">
        <v>0</v>
      </c>
    </row>
    <row r="606231" spans="3:3" x14ac:dyDescent="0.15">
      <c r="C606231" s="24">
        <v>0</v>
      </c>
    </row>
    <row r="606232" spans="3:3" x14ac:dyDescent="0.15">
      <c r="C606232" s="24">
        <v>0</v>
      </c>
    </row>
    <row r="606233" spans="3:3" x14ac:dyDescent="0.15">
      <c r="C606233" s="24">
        <v>106.7</v>
      </c>
    </row>
    <row r="606234" spans="3:3" x14ac:dyDescent="0.15">
      <c r="C606234" s="27">
        <f>IF(C606231&gt;0,C606231,IF(C606230&gt;0,0.85*C606230,IF(C606233&gt;0,1.1*C606233,IF(C606232&gt;0,1.4*C606232,0.85/3*C606228))))</f>
        <v>117.37000000000002</v>
      </c>
    </row>
    <row r="606235" spans="3:3" x14ac:dyDescent="0.15">
      <c r="C606235" s="24">
        <v>0</v>
      </c>
    </row>
    <row r="606236" spans="3:3" x14ac:dyDescent="0.15">
      <c r="C606236" s="27">
        <f>IF(C606235&gt;0,C606235,C606234)</f>
        <v>117.37000000000002</v>
      </c>
    </row>
    <row r="606237" spans="3:3" x14ac:dyDescent="0.15">
      <c r="C606237" s="24">
        <v>1</v>
      </c>
    </row>
    <row r="606238" spans="3:3" x14ac:dyDescent="0.15">
      <c r="C606238" s="24">
        <v>2</v>
      </c>
    </row>
    <row r="606239" spans="3:3" x14ac:dyDescent="0.15">
      <c r="C606239" s="28" t="s">
        <v>374</v>
      </c>
    </row>
    <row r="606240" spans="3:3" x14ac:dyDescent="0.15">
      <c r="C606240" s="28" t="s">
        <v>375</v>
      </c>
    </row>
    <row r="606241" spans="3:3" x14ac:dyDescent="0.15">
      <c r="C606241" s="28" t="s">
        <v>2</v>
      </c>
    </row>
    <row r="606242" spans="3:3" x14ac:dyDescent="0.15">
      <c r="C606242" s="28" t="s">
        <v>376</v>
      </c>
    </row>
    <row r="606243" spans="3:3" x14ac:dyDescent="0.15">
      <c r="C606243" s="24">
        <v>0</v>
      </c>
    </row>
    <row r="606244" spans="3:3" x14ac:dyDescent="0.15">
      <c r="C606244" s="24">
        <v>0</v>
      </c>
    </row>
    <row r="606245" spans="3:3" x14ac:dyDescent="0.15">
      <c r="C606245" s="24">
        <v>0</v>
      </c>
    </row>
    <row r="606246" spans="3:3" x14ac:dyDescent="0.15">
      <c r="C606246" s="24">
        <v>0</v>
      </c>
    </row>
    <row r="606247" spans="3:3" x14ac:dyDescent="0.15">
      <c r="C606247" s="24">
        <v>0</v>
      </c>
    </row>
    <row r="606248" spans="3:3" x14ac:dyDescent="0.15">
      <c r="C606248" s="24">
        <v>0</v>
      </c>
    </row>
    <row r="606249" spans="3:3" x14ac:dyDescent="0.15">
      <c r="C606249" s="28">
        <v>0</v>
      </c>
    </row>
    <row r="606250" spans="3:3" x14ac:dyDescent="0.15">
      <c r="C606250" s="28">
        <v>0</v>
      </c>
    </row>
    <row r="606251" spans="3:3" x14ac:dyDescent="0.15">
      <c r="C606251" s="24">
        <v>0</v>
      </c>
    </row>
    <row r="606252" spans="3:3" x14ac:dyDescent="0.15">
      <c r="C606252" s="24">
        <v>0</v>
      </c>
    </row>
    <row r="606253" spans="3:3" x14ac:dyDescent="0.15">
      <c r="C606253" s="24">
        <v>46.2</v>
      </c>
    </row>
    <row r="606254" spans="3:3" x14ac:dyDescent="0.15">
      <c r="C606254" s="24">
        <v>40.42</v>
      </c>
    </row>
    <row r="606255" spans="3:3" x14ac:dyDescent="0.15">
      <c r="C606255" s="24">
        <v>0</v>
      </c>
    </row>
    <row r="606256" spans="3:3" x14ac:dyDescent="0.15">
      <c r="C606256" s="24">
        <v>0</v>
      </c>
    </row>
    <row r="606257" spans="3:3" x14ac:dyDescent="0.15">
      <c r="C606257" s="24">
        <v>46.2</v>
      </c>
    </row>
    <row r="606258" spans="3:3" x14ac:dyDescent="0.15">
      <c r="C606258" s="24">
        <v>0</v>
      </c>
    </row>
    <row r="606259" spans="3:3" x14ac:dyDescent="0.15">
      <c r="C606259" s="24">
        <v>13.52</v>
      </c>
    </row>
    <row r="606260" spans="3:3" x14ac:dyDescent="0.15">
      <c r="C606260" s="24">
        <v>0</v>
      </c>
    </row>
    <row r="606261" spans="3:3" x14ac:dyDescent="0.15">
      <c r="C606261" s="24">
        <v>2</v>
      </c>
    </row>
    <row r="606262" spans="3:3" x14ac:dyDescent="0.15">
      <c r="C606262" s="24">
        <v>0</v>
      </c>
    </row>
    <row r="606263" spans="3:3" x14ac:dyDescent="0.15">
      <c r="C606263" s="24">
        <v>0</v>
      </c>
    </row>
    <row r="606264" spans="3:3" x14ac:dyDescent="0.15">
      <c r="C606264" s="24">
        <v>8.1300000000000008</v>
      </c>
    </row>
    <row r="606265" spans="3:3" x14ac:dyDescent="0.15">
      <c r="C606265" s="24">
        <v>0</v>
      </c>
    </row>
    <row r="606266" spans="3:3" x14ac:dyDescent="0.15">
      <c r="C606266" s="24">
        <v>5.39</v>
      </c>
    </row>
    <row r="606267" spans="3:3" x14ac:dyDescent="0.15">
      <c r="C606267" s="28" t="s">
        <v>295</v>
      </c>
    </row>
    <row r="606268" spans="3:3" x14ac:dyDescent="0.15">
      <c r="C606268" s="29">
        <f>IF(OR(C$606240="C",C$606240="PI",C$606240="NI"),1.6,IF(C$606240="P",0.8,IF(C$606240="-",1.2,0)))</f>
        <v>1.2</v>
      </c>
    </row>
    <row r="606269" spans="3:3" x14ac:dyDescent="0.15">
      <c r="C606269" s="29">
        <f>IF(OR(C$606240="C",C$606240="PI",C$606240="NI"),15,IF(C$606240="P",7,IF(C$606240="-",5,0)))</f>
        <v>5</v>
      </c>
    </row>
    <row r="606270" spans="3:3" x14ac:dyDescent="0.15">
      <c r="C606270" s="29">
        <f>IF(OR(C$606240="C",C$606240="PI",C$606240="NI"),0,IF(C$606240="P",0.6,IF(C$606240="-",0,1.2)))</f>
        <v>0</v>
      </c>
    </row>
    <row r="606271" spans="3:3" x14ac:dyDescent="0.15">
      <c r="C606271" s="29">
        <f>IF(OR(C$606240="C",C$606240="PI",C$606240="NI"),0,IF(C$606240="P",3,IF(C$606240="-",0,5)))</f>
        <v>0</v>
      </c>
    </row>
    <row r="606272" spans="3:3" x14ac:dyDescent="0.15">
      <c r="C606272" s="29">
        <f>IF(LEFT(C$606240,1)="C",1,IF(LEFT(C$606240,1)="P",0.5,0))</f>
        <v>0</v>
      </c>
    </row>
    <row r="606273" spans="3:3" x14ac:dyDescent="0.15">
      <c r="C606273" s="29">
        <f>IF(LEFT(C$606241,1)="C",1,IF(LEFT(C$606241,1)="P",0.5,0))</f>
        <v>0</v>
      </c>
    </row>
    <row r="606274" spans="3:3" x14ac:dyDescent="0.15">
      <c r="C606274" s="29">
        <f>0.7*C606272+C606238+C606273</f>
        <v>2</v>
      </c>
    </row>
    <row r="606275" spans="3:3" x14ac:dyDescent="0.15">
      <c r="C606275" s="27">
        <f>IFERROR(C606236/C606274,0)</f>
        <v>58.685000000000009</v>
      </c>
    </row>
    <row r="606276" spans="3:3" x14ac:dyDescent="0.15">
      <c r="C606276" s="29">
        <f>IF(RIGHT(C$606240,1)="I",1,C606272)*0.7+C606238+IF(RIGHT(C$606241,1)="I",1,C606273)</f>
        <v>2</v>
      </c>
    </row>
    <row r="606277" spans="3:3" x14ac:dyDescent="0.15">
      <c r="C606277" s="27">
        <f>IF(ISNUMBER(#REF!),#REF!/2.5,1)</f>
        <v>1</v>
      </c>
    </row>
    <row r="606278" spans="3:3" x14ac:dyDescent="0.15">
      <c r="C606278" s="27">
        <f>IF(C606250="Simple",0.9,IF(C606250="Complex",1.3,1))</f>
        <v>1</v>
      </c>
    </row>
    <row r="606279" spans="3:3" x14ac:dyDescent="0.15">
      <c r="C606279" s="27">
        <f>IF(C606249="Simple",0.9,IF(C606249="Complex",1.2,1))</f>
        <v>1</v>
      </c>
    </row>
    <row r="606280" spans="3:3" x14ac:dyDescent="0.15">
      <c r="C606280" s="27">
        <f>C606277*C606279*(0.7*C606275+IF(C606242="B_N2",5,IF(C606242="B_N1",25,50)))</f>
        <v>46.079500000000003</v>
      </c>
    </row>
    <row r="606281" spans="3:3" x14ac:dyDescent="0.15">
      <c r="C606281" s="27">
        <f>ROUND(3/0.85,1)*C606277*C606236</f>
        <v>410.79500000000007</v>
      </c>
    </row>
    <row r="606282" spans="3:3" x14ac:dyDescent="0.15">
      <c r="C606282" s="27">
        <f>C$606278*(C$606268*C$606275+C$606269)</f>
        <v>75.422000000000011</v>
      </c>
    </row>
    <row r="606283" spans="3:3" x14ac:dyDescent="0.15">
      <c r="C606283" s="27">
        <f>(C$606270*C$606275+C$606271)</f>
        <v>0</v>
      </c>
    </row>
    <row r="606284" spans="3:3" x14ac:dyDescent="0.15">
      <c r="C606284" s="27">
        <f>C606276*C606280-C606285-C606289-C606290</f>
        <v>71.03240000000001</v>
      </c>
    </row>
    <row r="606285" spans="3:3" x14ac:dyDescent="0.15">
      <c r="C606285" s="27">
        <f>0.5*IF(RIGHT(C606241,1)="I",1,C606273)*C606280</f>
        <v>0</v>
      </c>
    </row>
    <row r="606286" spans="3:3" x14ac:dyDescent="0.15">
      <c r="C606286" s="30" t="str">
        <f>IF(C$606241="P","Unh","Soil")</f>
        <v>Soil</v>
      </c>
    </row>
    <row r="606287" spans="3:3" x14ac:dyDescent="0.15">
      <c r="C606287" s="27">
        <f>1.2*C606275+5</f>
        <v>75.422000000000011</v>
      </c>
    </row>
    <row r="606288" spans="3:3" x14ac:dyDescent="0.15">
      <c r="C606288" s="30" t="str">
        <f>IF(C$606241="-","Soil","Cellar")</f>
        <v>Cellar</v>
      </c>
    </row>
    <row r="606289" spans="3:3" x14ac:dyDescent="0.15">
      <c r="C606289" s="27">
        <f>(0.18*C$606236)-C606290</f>
        <v>18.452900000000003</v>
      </c>
    </row>
    <row r="606290" spans="3:3" x14ac:dyDescent="0.15">
      <c r="C606290" s="27">
        <f>0.01*C$606236+1.5</f>
        <v>2.6737000000000002</v>
      </c>
    </row>
    <row r="606291" spans="3:3" x14ac:dyDescent="0.15">
      <c r="C606291" s="27">
        <f>SUM(C606282:C606290)</f>
        <v>243.00300000000004</v>
      </c>
    </row>
    <row r="606292" spans="3:3" x14ac:dyDescent="0.15">
      <c r="C606292" s="27">
        <f>SUM(C606252:C606261)</f>
        <v>148.34</v>
      </c>
    </row>
    <row r="606293" spans="3:3" x14ac:dyDescent="0.15">
      <c r="C606293" s="30">
        <f>IFERROR(C606292/C606291,0)</f>
        <v>0.61044513853738425</v>
      </c>
    </row>
    <row r="606294" spans="3:3" x14ac:dyDescent="0.15">
      <c r="C606294" s="31">
        <v>0.8</v>
      </c>
    </row>
    <row r="606295" spans="3:3" x14ac:dyDescent="0.15">
      <c r="C606295" s="31">
        <v>1.25</v>
      </c>
    </row>
    <row r="606296" spans="3:3" x14ac:dyDescent="0.15">
      <c r="C606296" s="32">
        <f>IF(AND(C606293&gt;=C606294,C606293&lt;=C606295),1,0)</f>
        <v>0</v>
      </c>
    </row>
    <row r="606297" spans="3:3" x14ac:dyDescent="0.15">
      <c r="C606297" s="30">
        <f>IFERROR((C606257+C606258)/(C606287),0)</f>
        <v>0.61255336639176894</v>
      </c>
    </row>
    <row r="606298" spans="3:3" x14ac:dyDescent="0.15">
      <c r="C606298" s="31">
        <v>0.9</v>
      </c>
    </row>
    <row r="606299" spans="3:3" x14ac:dyDescent="0.15">
      <c r="C606299" s="31">
        <v>1.3</v>
      </c>
    </row>
    <row r="606300" spans="3:3" x14ac:dyDescent="0.15">
      <c r="C606300" s="32">
        <f>IF(AND(C606297&gt;=C606298,C606297&lt;=C606299),1,0)</f>
        <v>0</v>
      </c>
    </row>
    <row r="606301" spans="3:3" x14ac:dyDescent="0.15">
      <c r="C606301" s="33">
        <f>IF(C606272+C606273=0,1,0)</f>
        <v>1</v>
      </c>
    </row>
    <row r="606302" spans="3:3" x14ac:dyDescent="0.15">
      <c r="C606302" s="30">
        <f>IFERROR((C606259+C606260+C606261)/(C606289+C606290),0)</f>
        <v>0.73461891643709809</v>
      </c>
    </row>
    <row r="606303" spans="3:3" x14ac:dyDescent="0.15">
      <c r="C606303" s="31">
        <v>0.67</v>
      </c>
    </row>
    <row r="606304" spans="3:3" x14ac:dyDescent="0.15">
      <c r="C606304" s="31">
        <v>1.5</v>
      </c>
    </row>
    <row r="606305" spans="3:3" x14ac:dyDescent="0.15">
      <c r="C606305" s="34">
        <f>IF(AND(C606302&gt;=C606303,C606302&lt;=C606304),1,0)</f>
        <v>1</v>
      </c>
    </row>
    <row r="606306" spans="3:3" x14ac:dyDescent="0.15">
      <c r="C606306" s="34">
        <f>C606296*IF(C606301=1,C606300,1)*C606305</f>
        <v>0</v>
      </c>
    </row>
    <row r="606307" spans="3:3" x14ac:dyDescent="0.15">
      <c r="C606307" s="27">
        <f>IF(C$606267="Estimation",C606282,C606252)</f>
        <v>0</v>
      </c>
    </row>
    <row r="606308" spans="3:3" x14ac:dyDescent="0.15">
      <c r="C606308" s="27">
        <f>IF(C$606267="Estimation",C606283,C606253)</f>
        <v>46.2</v>
      </c>
    </row>
    <row r="606309" spans="3:3" x14ac:dyDescent="0.15">
      <c r="C606309" s="27">
        <f>IF(C$606267="Estimation",C606284,C606254)</f>
        <v>40.42</v>
      </c>
    </row>
    <row r="606310" spans="3:3" x14ac:dyDescent="0.15">
      <c r="C606310" s="27">
        <f>IF(C$606267="Estimation",IF(C606286="Soil",0,C606285),C606255)</f>
        <v>0</v>
      </c>
    </row>
    <row r="606311" spans="3:3" x14ac:dyDescent="0.15">
      <c r="C606311" s="27">
        <f>IF(C$606267="Estimation",C606285-C606310,C606256)</f>
        <v>0</v>
      </c>
    </row>
    <row r="606312" spans="3:3" x14ac:dyDescent="0.15">
      <c r="C606312" s="27">
        <f>IF(C$606267="Estimation",IF(C606288="Soil",0,C606287),C606257)</f>
        <v>46.2</v>
      </c>
    </row>
    <row r="606313" spans="3:3" x14ac:dyDescent="0.15">
      <c r="C606313" s="27">
        <f>IF(C$606267="Estimation",C606287-C606312,C606258)</f>
        <v>0</v>
      </c>
    </row>
    <row r="606314" spans="3:3" x14ac:dyDescent="0.15">
      <c r="C606314" s="27">
        <f>IF(C$606267="Estimation",C606289,C606259)</f>
        <v>13.52</v>
      </c>
    </row>
    <row r="606315" spans="3:3" x14ac:dyDescent="0.15">
      <c r="C606315" s="27">
        <f>IF(C$606267="Estimation",0,C606260)</f>
        <v>0</v>
      </c>
    </row>
    <row r="606316" spans="3:3" x14ac:dyDescent="0.15">
      <c r="C606316" s="27">
        <f>IF(C$606267="Estimation",C606290,C606261)</f>
        <v>2</v>
      </c>
    </row>
    <row r="606317" spans="3:3" x14ac:dyDescent="0.15">
      <c r="C606317" s="35">
        <f>IF(C$606267="Estimation",0,C606262)</f>
        <v>0</v>
      </c>
    </row>
    <row r="606318" spans="3:3" x14ac:dyDescent="0.15">
      <c r="C606318" s="35">
        <f>IF(C$606267="Estimation",0.5*SUM(C$606314:C$606315),C606263)</f>
        <v>0</v>
      </c>
    </row>
    <row r="606319" spans="3:3" x14ac:dyDescent="0.15">
      <c r="C606319" s="35">
        <f>IF(C$606267="Estimation",0,C606264)</f>
        <v>8.1300000000000008</v>
      </c>
    </row>
    <row r="606320" spans="3:3" x14ac:dyDescent="0.15">
      <c r="C606320" s="35">
        <f>IF(C$606267="Estimation",0.5*SUM(C$606314:C$606315),C606265)</f>
        <v>0</v>
      </c>
    </row>
    <row r="606321" spans="3:3" x14ac:dyDescent="0.15">
      <c r="C606321" s="35">
        <f>IF(C$606267="Estimation",0,C606266)</f>
        <v>5.39</v>
      </c>
    </row>
    <row r="606322" spans="3:3" x14ac:dyDescent="0.15">
      <c r="C606322" s="25" t="s">
        <v>288</v>
      </c>
    </row>
    <row r="606323" spans="3:3" x14ac:dyDescent="0.15">
      <c r="C606323" s="25">
        <v>0</v>
      </c>
    </row>
    <row r="606324" spans="3:3" x14ac:dyDescent="0.15">
      <c r="C606324" s="25" t="s">
        <v>288</v>
      </c>
    </row>
    <row r="606325" spans="3:3" x14ac:dyDescent="0.15">
      <c r="C606325" s="25" t="s">
        <v>377</v>
      </c>
    </row>
    <row r="606326" spans="3:3" x14ac:dyDescent="0.15">
      <c r="C606326" s="25" t="s">
        <v>300</v>
      </c>
    </row>
    <row r="606327" spans="3:3" x14ac:dyDescent="0.15">
      <c r="C606327" s="25" t="s">
        <v>302</v>
      </c>
    </row>
    <row r="606328" spans="3:3" x14ac:dyDescent="0.15">
      <c r="C606328" s="25" t="s">
        <v>302</v>
      </c>
    </row>
    <row r="606329" spans="3:3" x14ac:dyDescent="0.15">
      <c r="C606329" s="25" t="s">
        <v>302</v>
      </c>
    </row>
    <row r="606330" spans="3:3" x14ac:dyDescent="0.15">
      <c r="C606330" s="25" t="s">
        <v>301</v>
      </c>
    </row>
    <row r="606331" spans="3:3" x14ac:dyDescent="0.15">
      <c r="C606331" s="25" t="s">
        <v>301</v>
      </c>
    </row>
    <row r="606332" spans="3:3" x14ac:dyDescent="0.15">
      <c r="C606332" s="25" t="s">
        <v>292</v>
      </c>
    </row>
    <row r="606333" spans="3:3" x14ac:dyDescent="0.15">
      <c r="C606333" s="25" t="s">
        <v>292</v>
      </c>
    </row>
    <row r="606334" spans="3:3" x14ac:dyDescent="0.15">
      <c r="C606334" s="25" t="s">
        <v>291</v>
      </c>
    </row>
    <row r="606335" spans="3:3" x14ac:dyDescent="0.15">
      <c r="C606335" s="25" t="s">
        <v>298</v>
      </c>
    </row>
    <row r="606336" spans="3:3" x14ac:dyDescent="0.15">
      <c r="C606336" s="25" t="s">
        <v>299</v>
      </c>
    </row>
    <row r="606337" spans="3:3" x14ac:dyDescent="0.15">
      <c r="C606337" s="25" t="s">
        <v>298</v>
      </c>
    </row>
    <row r="606338" spans="3:3" x14ac:dyDescent="0.15">
      <c r="C606338" s="25" t="s">
        <v>297</v>
      </c>
    </row>
    <row r="606339" spans="3:3" x14ac:dyDescent="0.15">
      <c r="C606339" s="25" t="s">
        <v>296</v>
      </c>
    </row>
    <row r="606340" spans="3:3" x14ac:dyDescent="0.15">
      <c r="C606340" s="25" t="s">
        <v>297</v>
      </c>
    </row>
    <row r="606341" spans="3:3" x14ac:dyDescent="0.15">
      <c r="C606341" s="25" t="s">
        <v>296</v>
      </c>
    </row>
    <row r="606342" spans="3:3" x14ac:dyDescent="0.15">
      <c r="C606342" s="24">
        <v>0.1</v>
      </c>
    </row>
    <row r="606343" spans="3:3" x14ac:dyDescent="0.15">
      <c r="C606343" s="24">
        <v>0</v>
      </c>
    </row>
    <row r="606344" spans="3:3" x14ac:dyDescent="0.15">
      <c r="C606344" s="24">
        <v>0.2</v>
      </c>
    </row>
    <row r="606345" spans="3:3" x14ac:dyDescent="0.15">
      <c r="C606345" s="24">
        <v>0.6</v>
      </c>
    </row>
    <row r="606346" spans="3:3" x14ac:dyDescent="0.15">
      <c r="C606346" s="24">
        <v>0.6</v>
      </c>
    </row>
    <row r="606347" spans="3:3" x14ac:dyDescent="0.15">
      <c r="C606347" s="24">
        <v>1.2</v>
      </c>
    </row>
    <row r="606348" spans="3:3" x14ac:dyDescent="0.15">
      <c r="C606348" s="24">
        <v>1.2</v>
      </c>
    </row>
    <row r="606349" spans="3:3" x14ac:dyDescent="0.15">
      <c r="C606349" s="24">
        <v>1.2</v>
      </c>
    </row>
    <row r="606350" spans="3:3" x14ac:dyDescent="0.15">
      <c r="C606350" s="24">
        <v>1.6</v>
      </c>
    </row>
    <row r="606351" spans="3:3" x14ac:dyDescent="0.15">
      <c r="C606351" s="24">
        <v>1.6</v>
      </c>
    </row>
    <row r="606352" spans="3:3" x14ac:dyDescent="0.15">
      <c r="C606352" s="24">
        <v>2.8</v>
      </c>
    </row>
    <row r="606353" spans="3:3" x14ac:dyDescent="0.15">
      <c r="C606353" s="24">
        <v>2.8</v>
      </c>
    </row>
    <row r="606354" spans="3:3" x14ac:dyDescent="0.15">
      <c r="C606354" s="24">
        <v>3</v>
      </c>
    </row>
    <row r="606355" spans="3:3" x14ac:dyDescent="0.15">
      <c r="C606355" s="24">
        <v>0.75</v>
      </c>
    </row>
    <row r="606356" spans="3:3" x14ac:dyDescent="0.15">
      <c r="C606356" s="24">
        <v>0.75</v>
      </c>
    </row>
    <row r="606357" spans="3:3" x14ac:dyDescent="0.15">
      <c r="C606357" s="24">
        <v>0.05</v>
      </c>
    </row>
    <row r="606358" spans="3:3" x14ac:dyDescent="0.15">
      <c r="C606358" s="24">
        <v>0.05</v>
      </c>
    </row>
    <row r="606359" spans="3:3" x14ac:dyDescent="0.15">
      <c r="C606359" s="24">
        <v>0</v>
      </c>
    </row>
    <row r="606360" spans="3:3" x14ac:dyDescent="0.15">
      <c r="C606360" s="24">
        <v>0</v>
      </c>
    </row>
    <row r="606361" spans="3:3" x14ac:dyDescent="0.15">
      <c r="C606361" s="24">
        <v>0</v>
      </c>
    </row>
    <row r="606362" spans="3:3" x14ac:dyDescent="0.15">
      <c r="C606362" s="24">
        <v>0.01</v>
      </c>
    </row>
    <row r="606363" spans="3:3" x14ac:dyDescent="0.15">
      <c r="C606363" s="24">
        <v>0.01</v>
      </c>
    </row>
    <row r="606364" spans="3:3" x14ac:dyDescent="0.15">
      <c r="C606364" s="24">
        <v>0</v>
      </c>
    </row>
    <row r="606365" spans="3:3" x14ac:dyDescent="0.15">
      <c r="C606365" s="24">
        <v>0.3</v>
      </c>
    </row>
    <row r="606366" spans="3:3" x14ac:dyDescent="0.15">
      <c r="C606366" s="24">
        <v>0</v>
      </c>
    </row>
    <row r="606367" spans="3:3" x14ac:dyDescent="0.15">
      <c r="C606367" s="24">
        <v>0</v>
      </c>
    </row>
    <row r="606368" spans="3:3" x14ac:dyDescent="0.15">
      <c r="C606368" s="24">
        <v>0</v>
      </c>
    </row>
    <row r="606369" spans="3:3" x14ac:dyDescent="0.15">
      <c r="C606369" s="24">
        <v>0.3</v>
      </c>
    </row>
    <row r="606370" spans="3:3" x14ac:dyDescent="0.15">
      <c r="C606370" s="24">
        <v>0</v>
      </c>
    </row>
    <row r="606371" spans="3:3" x14ac:dyDescent="0.15">
      <c r="C606371" s="24">
        <v>0</v>
      </c>
    </row>
    <row r="606372" spans="3:3" x14ac:dyDescent="0.15">
      <c r="C606372" s="24">
        <v>1</v>
      </c>
    </row>
    <row r="606373" spans="3:3" x14ac:dyDescent="0.15">
      <c r="C606373" s="24">
        <v>1</v>
      </c>
    </row>
    <row r="606374" spans="3:3" x14ac:dyDescent="0.15">
      <c r="C606374" s="24">
        <v>0</v>
      </c>
    </row>
    <row r="606375" spans="3:3" x14ac:dyDescent="0.15">
      <c r="C606375" s="24">
        <v>0</v>
      </c>
    </row>
    <row r="606376" spans="3:3" x14ac:dyDescent="0.15">
      <c r="C606376" s="24">
        <v>0.5</v>
      </c>
    </row>
    <row r="606377" spans="3:3" x14ac:dyDescent="0.15">
      <c r="C606377" s="24">
        <v>0</v>
      </c>
    </row>
    <row r="606378" spans="3:3" x14ac:dyDescent="0.15">
      <c r="C606378" s="25">
        <v>0</v>
      </c>
    </row>
    <row r="606379" spans="3:3" x14ac:dyDescent="0.15">
      <c r="C606379" s="25">
        <v>0</v>
      </c>
    </row>
    <row r="606380" spans="3:3" x14ac:dyDescent="0.15">
      <c r="C606380" s="25">
        <v>0</v>
      </c>
    </row>
    <row r="606381" spans="3:3" x14ac:dyDescent="0.15">
      <c r="C606381" s="25">
        <v>0</v>
      </c>
    </row>
    <row r="606382" spans="3:3" x14ac:dyDescent="0.15">
      <c r="C606382" s="25">
        <v>0</v>
      </c>
    </row>
    <row r="606383" spans="3:3" x14ac:dyDescent="0.15">
      <c r="C606383" s="25">
        <v>0</v>
      </c>
    </row>
    <row r="606384" spans="3:3" x14ac:dyDescent="0.15">
      <c r="C606384" s="25">
        <v>0</v>
      </c>
    </row>
    <row r="606385" spans="3:3" x14ac:dyDescent="0.15">
      <c r="C606385" s="25">
        <v>0</v>
      </c>
    </row>
    <row r="606386" spans="3:3" x14ac:dyDescent="0.15">
      <c r="C606386" s="25">
        <v>0</v>
      </c>
    </row>
    <row r="606387" spans="3:3" x14ac:dyDescent="0.15">
      <c r="C606387" s="25">
        <v>0</v>
      </c>
    </row>
    <row r="606388" spans="3:3" x14ac:dyDescent="0.15">
      <c r="C606388" s="24">
        <v>0</v>
      </c>
    </row>
    <row r="606389" spans="3:3" x14ac:dyDescent="0.15">
      <c r="C606389" s="24">
        <v>0</v>
      </c>
    </row>
    <row r="606390" spans="3:3" x14ac:dyDescent="0.15">
      <c r="C606390" s="24">
        <v>0</v>
      </c>
    </row>
    <row r="606391" spans="3:3" x14ac:dyDescent="0.15">
      <c r="C606391" s="24">
        <v>0</v>
      </c>
    </row>
    <row r="606392" spans="3:3" x14ac:dyDescent="0.15">
      <c r="C606392" s="24">
        <v>0</v>
      </c>
    </row>
    <row r="606393" spans="3:3" x14ac:dyDescent="0.15">
      <c r="C606393" s="24">
        <v>0</v>
      </c>
    </row>
    <row r="606394" spans="3:3" x14ac:dyDescent="0.15">
      <c r="C606394" s="24">
        <v>0</v>
      </c>
    </row>
    <row r="606395" spans="3:3" x14ac:dyDescent="0.15">
      <c r="C606395" s="24">
        <v>0</v>
      </c>
    </row>
    <row r="606396" spans="3:3" x14ac:dyDescent="0.15">
      <c r="C606396" s="24">
        <v>0</v>
      </c>
    </row>
    <row r="606397" spans="3:3" x14ac:dyDescent="0.15">
      <c r="C606397" s="24">
        <v>0</v>
      </c>
    </row>
    <row r="606398" spans="3:3" x14ac:dyDescent="0.15">
      <c r="C606398" s="24">
        <v>0</v>
      </c>
    </row>
    <row r="606399" spans="3:3" x14ac:dyDescent="0.15">
      <c r="C606399" s="24">
        <v>0</v>
      </c>
    </row>
    <row r="606400" spans="3:3" x14ac:dyDescent="0.15">
      <c r="C606400" s="24">
        <v>0</v>
      </c>
    </row>
    <row r="606401" spans="3:3" x14ac:dyDescent="0.15">
      <c r="C606401" s="24">
        <v>0</v>
      </c>
    </row>
    <row r="606402" spans="3:3" x14ac:dyDescent="0.15">
      <c r="C606402" s="24">
        <v>0</v>
      </c>
    </row>
    <row r="606403" spans="3:3" x14ac:dyDescent="0.15">
      <c r="C606403" s="24">
        <v>0</v>
      </c>
    </row>
    <row r="606404" spans="3:3" x14ac:dyDescent="0.15">
      <c r="C606404" s="24">
        <v>0</v>
      </c>
    </row>
    <row r="606405" spans="3:3" x14ac:dyDescent="0.15">
      <c r="C606405" s="24">
        <v>0</v>
      </c>
    </row>
    <row r="606406" spans="3:3" x14ac:dyDescent="0.15">
      <c r="C606406" s="24">
        <v>0</v>
      </c>
    </row>
    <row r="606407" spans="3:3" x14ac:dyDescent="0.15">
      <c r="C606407" s="24">
        <v>0</v>
      </c>
    </row>
    <row r="606408" spans="3:3" x14ac:dyDescent="0.15">
      <c r="C606408" s="24">
        <v>0</v>
      </c>
    </row>
    <row r="606409" spans="3:3" x14ac:dyDescent="0.15">
      <c r="C606409" s="24">
        <v>0</v>
      </c>
    </row>
    <row r="606410" spans="3:3" x14ac:dyDescent="0.15">
      <c r="C606410" s="24">
        <v>0</v>
      </c>
    </row>
    <row r="606411" spans="3:3" x14ac:dyDescent="0.15">
      <c r="C606411" s="24">
        <v>0</v>
      </c>
    </row>
    <row r="606412" spans="3:3" x14ac:dyDescent="0.15">
      <c r="C606412" s="24">
        <v>0</v>
      </c>
    </row>
    <row r="606413" spans="3:3" x14ac:dyDescent="0.15">
      <c r="C606413" s="24">
        <v>0</v>
      </c>
    </row>
    <row r="606414" spans="3:3" x14ac:dyDescent="0.15">
      <c r="C606414" s="36">
        <f t="shared" ref="C606414:C606420" si="235">IF(C606407&lt;&gt;0,C606407,C606400)</f>
        <v>0</v>
      </c>
    </row>
    <row r="606415" spans="3:3" x14ac:dyDescent="0.15">
      <c r="C606415" s="36">
        <f t="shared" si="235"/>
        <v>0</v>
      </c>
    </row>
    <row r="606416" spans="3:3" x14ac:dyDescent="0.15">
      <c r="C606416" s="36">
        <f t="shared" si="235"/>
        <v>0</v>
      </c>
    </row>
    <row r="606417" spans="3:3" x14ac:dyDescent="0.15">
      <c r="C606417" s="36">
        <f t="shared" si="235"/>
        <v>0</v>
      </c>
    </row>
    <row r="606418" spans="3:3" x14ac:dyDescent="0.15">
      <c r="C606418" s="36">
        <f t="shared" si="235"/>
        <v>0</v>
      </c>
    </row>
    <row r="606419" spans="3:3" x14ac:dyDescent="0.15">
      <c r="C606419" s="36">
        <f t="shared" si="235"/>
        <v>0</v>
      </c>
    </row>
    <row r="606420" spans="3:3" x14ac:dyDescent="0.15">
      <c r="C606420" s="36">
        <f t="shared" si="235"/>
        <v>0</v>
      </c>
    </row>
    <row r="606421" spans="3:3" x14ac:dyDescent="0.15">
      <c r="C606421" s="36">
        <f t="shared" ref="C606421:C606427" si="236">IFERROR(IF(C606400&lt;&gt;0,C606414/C606400,1)*C606388,0)</f>
        <v>0</v>
      </c>
    </row>
    <row r="606422" spans="3:3" x14ac:dyDescent="0.15">
      <c r="C606422" s="36">
        <f t="shared" si="236"/>
        <v>0</v>
      </c>
    </row>
    <row r="606423" spans="3:3" x14ac:dyDescent="0.15">
      <c r="C606423" s="36">
        <f t="shared" si="236"/>
        <v>0</v>
      </c>
    </row>
    <row r="606424" spans="3:3" x14ac:dyDescent="0.15">
      <c r="C606424" s="36">
        <f t="shared" si="236"/>
        <v>0</v>
      </c>
    </row>
    <row r="606425" spans="3:3" x14ac:dyDescent="0.15">
      <c r="C606425" s="36">
        <f t="shared" si="236"/>
        <v>0</v>
      </c>
    </row>
    <row r="606426" spans="3:3" x14ac:dyDescent="0.15">
      <c r="C606426" s="36">
        <f t="shared" si="236"/>
        <v>0</v>
      </c>
    </row>
    <row r="606427" spans="3:3" x14ac:dyDescent="0.15">
      <c r="C606427" s="36">
        <f t="shared" si="236"/>
        <v>0</v>
      </c>
    </row>
    <row r="606428" spans="3:3" x14ac:dyDescent="0.15">
      <c r="C606428" s="37">
        <f>C606395</f>
        <v>0</v>
      </c>
    </row>
    <row r="606429" spans="3:3" x14ac:dyDescent="0.15">
      <c r="C606429" s="37">
        <f>C606396</f>
        <v>0</v>
      </c>
    </row>
    <row r="606430" spans="3:3" x14ac:dyDescent="0.15">
      <c r="C606430" s="37">
        <f>C606397</f>
        <v>0</v>
      </c>
    </row>
    <row r="606431" spans="3:3" x14ac:dyDescent="0.15">
      <c r="C606431" s="37">
        <f>C606398</f>
        <v>0</v>
      </c>
    </row>
    <row r="606432" spans="3:3" x14ac:dyDescent="0.15">
      <c r="C606432" s="37">
        <f>C606399</f>
        <v>0</v>
      </c>
    </row>
    <row r="606433" spans="3:3" x14ac:dyDescent="0.15">
      <c r="C606433" s="28">
        <v>0</v>
      </c>
    </row>
    <row r="606434" spans="3:3" x14ac:dyDescent="0.15">
      <c r="C606434" s="28">
        <v>0</v>
      </c>
    </row>
    <row r="606435" spans="3:3" x14ac:dyDescent="0.15">
      <c r="C606435" s="28">
        <v>0</v>
      </c>
    </row>
    <row r="606436" spans="3:3" x14ac:dyDescent="0.15">
      <c r="C606436" s="28">
        <v>0</v>
      </c>
    </row>
    <row r="606437" spans="3:3" x14ac:dyDescent="0.15">
      <c r="C606437" s="28">
        <v>0</v>
      </c>
    </row>
    <row r="606438" spans="3:3" x14ac:dyDescent="0.15">
      <c r="C606438" s="28">
        <v>0</v>
      </c>
    </row>
    <row r="606439" spans="3:3" x14ac:dyDescent="0.15">
      <c r="C606439" s="28">
        <v>0</v>
      </c>
    </row>
    <row r="606440" spans="3:3" x14ac:dyDescent="0.15">
      <c r="C606440" s="28">
        <v>0</v>
      </c>
    </row>
    <row r="606441" spans="3:3" x14ac:dyDescent="0.15">
      <c r="C606441" s="28">
        <v>0</v>
      </c>
    </row>
    <row r="606442" spans="3:3" x14ac:dyDescent="0.15">
      <c r="C606442" s="28">
        <v>0</v>
      </c>
    </row>
    <row r="606443" spans="3:3" x14ac:dyDescent="0.15">
      <c r="C606443" s="38">
        <v>1</v>
      </c>
    </row>
    <row r="606444" spans="3:3" x14ac:dyDescent="0.15">
      <c r="C606444" s="38">
        <v>1</v>
      </c>
    </row>
    <row r="606445" spans="3:3" x14ac:dyDescent="0.15">
      <c r="C606445" s="38">
        <v>1</v>
      </c>
    </row>
    <row r="606446" spans="3:3" x14ac:dyDescent="0.15">
      <c r="C606446" s="38">
        <v>1</v>
      </c>
    </row>
    <row r="606447" spans="3:3" x14ac:dyDescent="0.15">
      <c r="C606447" s="38">
        <v>1</v>
      </c>
    </row>
    <row r="606448" spans="3:3" x14ac:dyDescent="0.15">
      <c r="C606448" s="38">
        <v>1</v>
      </c>
    </row>
    <row r="606449" spans="3:3" x14ac:dyDescent="0.15">
      <c r="C606449" s="38">
        <v>1</v>
      </c>
    </row>
    <row r="606450" spans="3:3" x14ac:dyDescent="0.15">
      <c r="C606450" s="38">
        <v>1</v>
      </c>
    </row>
    <row r="606451" spans="3:3" x14ac:dyDescent="0.15">
      <c r="C606451" s="38">
        <v>1</v>
      </c>
    </row>
    <row r="606452" spans="3:3" x14ac:dyDescent="0.15">
      <c r="C606452" s="38">
        <v>1</v>
      </c>
    </row>
    <row r="606453" spans="3:3" x14ac:dyDescent="0.15">
      <c r="C606453" s="25" t="s">
        <v>104</v>
      </c>
    </row>
    <row r="606454" spans="3:3" x14ac:dyDescent="0.15">
      <c r="C606454" s="25" t="s">
        <v>294</v>
      </c>
    </row>
    <row r="606455" spans="3:3" x14ac:dyDescent="0.15">
      <c r="C606455" s="24">
        <v>216</v>
      </c>
    </row>
    <row r="606456" spans="3:3" x14ac:dyDescent="0.15">
      <c r="C606456" s="24">
        <v>12</v>
      </c>
    </row>
    <row r="606457" spans="3:3" x14ac:dyDescent="0.15">
      <c r="C606457" s="24">
        <v>4.5999999999999996</v>
      </c>
    </row>
    <row r="606458" spans="3:3" x14ac:dyDescent="0.15">
      <c r="C606458" s="24">
        <v>368</v>
      </c>
    </row>
    <row r="606459" spans="3:3" x14ac:dyDescent="0.15">
      <c r="C606459" s="24">
        <v>260</v>
      </c>
    </row>
    <row r="606460" spans="3:3" x14ac:dyDescent="0.15">
      <c r="C606460" s="24">
        <v>394</v>
      </c>
    </row>
    <row r="606461" spans="3:3" x14ac:dyDescent="0.15">
      <c r="C606461" s="24">
        <v>222</v>
      </c>
    </row>
    <row r="606462" spans="3:3" x14ac:dyDescent="0.15">
      <c r="C606462" s="24">
        <v>123</v>
      </c>
    </row>
    <row r="606463" spans="3:3" x14ac:dyDescent="0.15">
      <c r="C606463" s="25" t="s">
        <v>153</v>
      </c>
    </row>
    <row r="606464" spans="3:3" x14ac:dyDescent="0.15">
      <c r="C606464" s="24">
        <v>20</v>
      </c>
    </row>
    <row r="606465" spans="3:3" x14ac:dyDescent="0.15">
      <c r="C606465" s="24">
        <v>0.9</v>
      </c>
    </row>
    <row r="606466" spans="3:3" x14ac:dyDescent="0.15">
      <c r="C606466" s="24">
        <v>0.8</v>
      </c>
    </row>
    <row r="606467" spans="3:3" x14ac:dyDescent="0.15">
      <c r="C606467" s="24">
        <v>0.4</v>
      </c>
    </row>
    <row r="606468" spans="3:3" x14ac:dyDescent="0.15">
      <c r="C606468" s="24">
        <v>2.5</v>
      </c>
    </row>
    <row r="606469" spans="3:3" x14ac:dyDescent="0.15">
      <c r="C606469" s="24">
        <v>3</v>
      </c>
    </row>
    <row r="606470" spans="3:3" x14ac:dyDescent="0.15">
      <c r="C606470" s="24">
        <v>10</v>
      </c>
    </row>
    <row r="606471" spans="3:3" x14ac:dyDescent="0.15">
      <c r="C606471" s="31">
        <v>0.8</v>
      </c>
    </row>
    <row r="606472" spans="3:3" x14ac:dyDescent="0.15">
      <c r="C606472" s="31">
        <v>0.6</v>
      </c>
    </row>
    <row r="606473" spans="3:3" x14ac:dyDescent="0.15">
      <c r="C606473" s="31">
        <v>0.3</v>
      </c>
    </row>
    <row r="606474" spans="3:3" x14ac:dyDescent="0.15">
      <c r="C606474" s="31">
        <v>0.9</v>
      </c>
    </row>
    <row r="606475" spans="3:3" x14ac:dyDescent="0.15">
      <c r="C606475" s="24">
        <v>45</v>
      </c>
    </row>
    <row r="606476" spans="3:3" x14ac:dyDescent="0.15">
      <c r="C606476" s="39">
        <f t="shared" ref="C606476:C606482" si="237">IFERROR(IF(ISNUMBER(C606364),C606364,0)+IF(ISNUMBER(C606345),1/C606345-IF(AND(C606433="ReplaceInsulation",NOT(ISERROR(C606421))),C606357/0.04,0),0),0)</f>
        <v>1.6666666666666667</v>
      </c>
    </row>
    <row r="606477" spans="3:3" x14ac:dyDescent="0.15">
      <c r="C606477" s="39">
        <f t="shared" si="237"/>
        <v>1.9666666666666668</v>
      </c>
    </row>
    <row r="606478" spans="3:3" x14ac:dyDescent="0.15">
      <c r="C606478" s="39">
        <f t="shared" si="237"/>
        <v>0.83333333333333337</v>
      </c>
    </row>
    <row r="606479" spans="3:3" x14ac:dyDescent="0.15">
      <c r="C606479" s="39">
        <f t="shared" si="237"/>
        <v>0.83333333333333337</v>
      </c>
    </row>
    <row r="606480" spans="3:3" x14ac:dyDescent="0.15">
      <c r="C606480" s="39">
        <f t="shared" si="237"/>
        <v>0.83333333333333337</v>
      </c>
    </row>
    <row r="606481" spans="3:3" x14ac:dyDescent="0.15">
      <c r="C606481" s="39">
        <f t="shared" si="237"/>
        <v>0.92500000000000004</v>
      </c>
    </row>
    <row r="606482" spans="3:3" x14ac:dyDescent="0.15">
      <c r="C606482" s="39">
        <f t="shared" si="237"/>
        <v>0.625</v>
      </c>
    </row>
    <row r="606483" spans="3:3" x14ac:dyDescent="0.15">
      <c r="C606483" s="40">
        <f>IFERROR(IF(ISNUMBER(C606352),1/C606352,0),0)</f>
        <v>0.35714285714285715</v>
      </c>
    </row>
    <row r="606484" spans="3:3" x14ac:dyDescent="0.15">
      <c r="C606484" s="40">
        <f>IFERROR(IF(ISNUMBER(C606353),1/C606353,0),0)</f>
        <v>0.35714285714285715</v>
      </c>
    </row>
    <row r="606485" spans="3:3" x14ac:dyDescent="0.15">
      <c r="C606485" s="40">
        <f>IFERROR(IF(ISNUMBER(C606354),1/C606354,0),0)</f>
        <v>0.33333333333333331</v>
      </c>
    </row>
    <row r="606486" spans="3:3" x14ac:dyDescent="0.15">
      <c r="C606486" s="39">
        <f t="shared" ref="C606486:C606492" si="238">IFERROR(1/(IF(C606433="Replace",IF(ISNUMBER(C606364),C606364,0),C606476)+IF(ISNUMBER(C606421),C606421,0)),0)</f>
        <v>0.6</v>
      </c>
    </row>
    <row r="606487" spans="3:3" x14ac:dyDescent="0.15">
      <c r="C606487" s="39">
        <f t="shared" si="238"/>
        <v>0.50847457627118642</v>
      </c>
    </row>
    <row r="606488" spans="3:3" x14ac:dyDescent="0.15">
      <c r="C606488" s="39">
        <f t="shared" si="238"/>
        <v>1.2</v>
      </c>
    </row>
    <row r="606489" spans="3:3" x14ac:dyDescent="0.15">
      <c r="C606489" s="39">
        <f t="shared" si="238"/>
        <v>1.2</v>
      </c>
    </row>
    <row r="606490" spans="3:3" x14ac:dyDescent="0.15">
      <c r="C606490" s="39">
        <f t="shared" si="238"/>
        <v>1.2</v>
      </c>
    </row>
    <row r="606491" spans="3:3" x14ac:dyDescent="0.15">
      <c r="C606491" s="39">
        <f t="shared" si="238"/>
        <v>1.0810810810810809</v>
      </c>
    </row>
    <row r="606492" spans="3:3" x14ac:dyDescent="0.15">
      <c r="C606492" s="39">
        <f t="shared" si="238"/>
        <v>1.6</v>
      </c>
    </row>
    <row r="606493" spans="3:3" x14ac:dyDescent="0.15">
      <c r="C606493" s="41">
        <f>IFERROR(1/(IF(C606440="Replace",0,C606483)+IF(ISNUMBER(C606428),C606428,0)),0)</f>
        <v>2.8</v>
      </c>
    </row>
    <row r="606494" spans="3:3" x14ac:dyDescent="0.15">
      <c r="C606494" s="41">
        <f>IFERROR(1/(IF(C606441="Replace",0,C606484)+IF(ISNUMBER(C606429),C606429,0)),0)</f>
        <v>2.8</v>
      </c>
    </row>
    <row r="606495" spans="3:3" x14ac:dyDescent="0.15">
      <c r="C606495" s="41">
        <f>IFERROR(1/(IF(C606442="Replace",0,C606485)+IF(ISNUMBER(C606430),C606430,0)),0)</f>
        <v>3</v>
      </c>
    </row>
    <row r="606496" spans="3:3" x14ac:dyDescent="0.15">
      <c r="C606496" s="42">
        <f t="shared" ref="C606496:C606502" si="239">IF(C606345&gt;0,(1-C606443)*1/(1/C606345+C606364),0)+C606443*C606486</f>
        <v>0.6</v>
      </c>
    </row>
    <row r="606497" spans="3:3" x14ac:dyDescent="0.15">
      <c r="C606497" s="42">
        <f t="shared" si="239"/>
        <v>0.50847457627118642</v>
      </c>
    </row>
    <row r="606498" spans="3:3" x14ac:dyDescent="0.15">
      <c r="C606498" s="42">
        <f t="shared" si="239"/>
        <v>1.2</v>
      </c>
    </row>
    <row r="606499" spans="3:3" x14ac:dyDescent="0.15">
      <c r="C606499" s="42">
        <f t="shared" si="239"/>
        <v>1.2</v>
      </c>
    </row>
    <row r="606500" spans="3:3" x14ac:dyDescent="0.15">
      <c r="C606500" s="42">
        <f t="shared" si="239"/>
        <v>1.2</v>
      </c>
    </row>
    <row r="606501" spans="3:3" x14ac:dyDescent="0.15">
      <c r="C606501" s="42">
        <f t="shared" si="239"/>
        <v>1.0810810810810809</v>
      </c>
    </row>
    <row r="606502" spans="3:3" x14ac:dyDescent="0.15">
      <c r="C606502" s="42">
        <f t="shared" si="239"/>
        <v>1.6</v>
      </c>
    </row>
    <row r="606503" spans="3:3" x14ac:dyDescent="0.15">
      <c r="C606503" s="43">
        <f>(1-C606450)*C606352+C606450*C606493</f>
        <v>2.8</v>
      </c>
    </row>
    <row r="606504" spans="3:3" x14ac:dyDescent="0.15">
      <c r="C606504" s="43">
        <f>(1-C606451)*C606353+C606451*C606494</f>
        <v>2.8</v>
      </c>
    </row>
    <row r="606505" spans="3:3" x14ac:dyDescent="0.15">
      <c r="C606505" s="43">
        <f>(1-C606452)*C606354+C606452*C606495</f>
        <v>3</v>
      </c>
    </row>
    <row r="606506" spans="3:3" x14ac:dyDescent="0.15">
      <c r="C606506" s="39">
        <f>IFERROR((IF(C606421&gt;0,C606443*C606307,0)+IF(C606422&gt;0,C606444*C606308,0)+IF(C606423&gt;0,C606445*C606309,0)+IF(C606424&gt;0,C606446*C606310,0)+IF(C606425&gt;0,C606447*C606311,0)+IF(C606426&gt;0,C606448*C606312,0)+IF(C606427&gt;0,C606449*C606313,0)+IF(C606428&gt;0,C606450*C606314,0)+IF(C606429&gt;0,C606451*C606315,0)+IF(C606430&gt;0,C606452*C606316,0))/SUM(C606307:C606316),0)</f>
        <v>0</v>
      </c>
    </row>
    <row r="606507" spans="3:3" x14ac:dyDescent="0.15">
      <c r="C606507" s="30" t="str">
        <f>IF(OR(C606323="",C606322=C606323),C606322,IF(C606217="Variation",C606323,IF(C606506=0,C606322,IF(C606506=1,C606323,C606322&amp;"("&amp;TEXT(1-C606506,"##0%")&amp;")."&amp;C606323&amp;"("&amp;TEXT(C606506,"##0%")&amp;")"))))</f>
        <v>Medium</v>
      </c>
    </row>
    <row r="606508" spans="3:3" x14ac:dyDescent="0.15">
      <c r="C606508" s="39">
        <f>IFERROR(IF(C606323&lt;&gt;"",IF(C606217="Variation",C606343,(1-C606506)*C606342+C606506*C606343),C606342),0)</f>
        <v>0.1</v>
      </c>
    </row>
    <row r="606509" spans="3:3" x14ac:dyDescent="0.15">
      <c r="C606509" s="39">
        <f t="shared" ref="C606509:C606515" si="240">IF(ISERROR(C606496*C606307*C606371),0,C606496*C606307*C606371)</f>
        <v>0</v>
      </c>
    </row>
    <row r="606510" spans="3:3" x14ac:dyDescent="0.15">
      <c r="C606510" s="39">
        <f t="shared" si="240"/>
        <v>23.491525423728813</v>
      </c>
    </row>
    <row r="606511" spans="3:3" x14ac:dyDescent="0.15">
      <c r="C606511" s="39">
        <f t="shared" si="240"/>
        <v>48.503999999999998</v>
      </c>
    </row>
    <row r="606512" spans="3:3" x14ac:dyDescent="0.15">
      <c r="C606512" s="39">
        <f t="shared" si="240"/>
        <v>0</v>
      </c>
    </row>
    <row r="606513" spans="3:3" x14ac:dyDescent="0.15">
      <c r="C606513" s="39">
        <f t="shared" si="240"/>
        <v>0</v>
      </c>
    </row>
    <row r="606514" spans="3:3" x14ac:dyDescent="0.15">
      <c r="C606514" s="39">
        <f t="shared" si="240"/>
        <v>24.972972972972972</v>
      </c>
    </row>
    <row r="606515" spans="3:3" x14ac:dyDescent="0.15">
      <c r="C606515" s="39">
        <f t="shared" si="240"/>
        <v>0</v>
      </c>
    </row>
    <row r="606516" spans="3:3" x14ac:dyDescent="0.15">
      <c r="C606516" s="40">
        <f>IF(ISERROR(C606503*C606314*1),0,C606503*C606314*1)</f>
        <v>37.855999999999995</v>
      </c>
    </row>
    <row r="606517" spans="3:3" x14ac:dyDescent="0.15">
      <c r="C606517" s="40">
        <f>IF(ISERROR(C606504*C606315*1),0,C606504*C606315*1)</f>
        <v>0</v>
      </c>
    </row>
    <row r="606518" spans="3:3" x14ac:dyDescent="0.15">
      <c r="C606518" s="40">
        <f>IF(ISERROR(C606505*C606316*1),0,C606505*C606316*1)</f>
        <v>6</v>
      </c>
    </row>
    <row r="606519" spans="3:3" x14ac:dyDescent="0.15">
      <c r="C606519" s="39">
        <f>SUM(C606307:C606316)*C606508</f>
        <v>14.834000000000001</v>
      </c>
    </row>
    <row r="606520" spans="3:3" x14ac:dyDescent="0.15">
      <c r="C606520" s="39">
        <f>IFERROR(SUM(C606509:C606519)/C606236,0)</f>
        <v>1.3262204856155895</v>
      </c>
    </row>
    <row r="606521" spans="3:3" x14ac:dyDescent="0.15">
      <c r="C606521" s="39">
        <f>0.34*(C606467+C606344)*C606468</f>
        <v>0.51000000000000012</v>
      </c>
    </row>
    <row r="606522" spans="3:3" x14ac:dyDescent="0.15">
      <c r="C606522" s="44">
        <f>(C606464-C606457)*C606455</f>
        <v>3326.4</v>
      </c>
    </row>
    <row r="606523" spans="3:3" x14ac:dyDescent="0.15">
      <c r="C606523" s="39">
        <f>IF(C606520&lt;=1,C606465+(1-C606520)/0.5*(1-C606465),IF(C606520&gt;=4,C606466,C606465+(C606520-1)*(C606466-C606465)/(4-1)))</f>
        <v>0.88912598381281371</v>
      </c>
    </row>
    <row r="606524" spans="3:3" x14ac:dyDescent="0.15">
      <c r="C606524" s="44">
        <f>C606520*0.024*C606522*C606523</f>
        <v>94.13795245360761</v>
      </c>
    </row>
    <row r="606525" spans="3:3" x14ac:dyDescent="0.15">
      <c r="C606525" s="44">
        <f>C606521*0.024*C606522*C606523</f>
        <v>36.200885352072518</v>
      </c>
    </row>
    <row r="606526" spans="3:3" x14ac:dyDescent="0.15">
      <c r="C606526" s="44">
        <f>C606524+C606525</f>
        <v>130.33883780568013</v>
      </c>
    </row>
    <row r="606527" spans="3:3" x14ac:dyDescent="0.15">
      <c r="C606527" s="39">
        <f>IFERROR((IF(LEN(C606385)&gt;1,IF(ISERROR(C606431),0,C606431),IF(ISERROR(C606355),0,C606355))*C606314+IF(LEN(C606386)&gt;1,IF(ISERROR(C606432),0,C606432),IF(ISERROR(C606356),0,C606356))*C606315)/(C606314+C606315),0)</f>
        <v>0.75000000000000011</v>
      </c>
    </row>
    <row r="606528" spans="3:3" x14ac:dyDescent="0.15">
      <c r="C606528" s="45">
        <f>C606317*C606458*C606471*(1-C606473)*C606474*C606527</f>
        <v>0</v>
      </c>
    </row>
    <row r="606529" spans="3:3" x14ac:dyDescent="0.15">
      <c r="C606529" s="44">
        <f>C606318*C606459*C$606472*(1-C$606473)*C$606474*C$606527</f>
        <v>0</v>
      </c>
    </row>
    <row r="606530" spans="3:3" x14ac:dyDescent="0.15">
      <c r="C606530" s="44">
        <f>C606319*C606460*C$606472*(1-C$606473)*C$606474*C$606527</f>
        <v>908.11287000000016</v>
      </c>
    </row>
    <row r="606531" spans="3:3" x14ac:dyDescent="0.15">
      <c r="C606531" s="44">
        <f>C606320*C606461*C$606472*(1-C$606473)*C$606474*C$606527</f>
        <v>0</v>
      </c>
    </row>
    <row r="606532" spans="3:3" x14ac:dyDescent="0.15">
      <c r="C606532" s="44">
        <f>C606321*C606462*C$606472*(1-C$606473)*C$606474*C$606527</f>
        <v>187.95199499999998</v>
      </c>
    </row>
    <row r="606533" spans="3:3" x14ac:dyDescent="0.15">
      <c r="C606533" s="44">
        <f>IFERROR(SUM(C606528:C606532)/C606236,0)</f>
        <v>9.3385436227315317</v>
      </c>
    </row>
    <row r="606534" spans="3:3" x14ac:dyDescent="0.15">
      <c r="C606534" s="44">
        <f>C606469*0.024*C606455</f>
        <v>15.552000000000001</v>
      </c>
    </row>
    <row r="606535" spans="3:3" x14ac:dyDescent="0.15">
      <c r="C606535" s="44">
        <f>C606475/(C606520+C606521)</f>
        <v>24.506860887631277</v>
      </c>
    </row>
    <row r="606536" spans="3:3" x14ac:dyDescent="0.15">
      <c r="C606536" s="39">
        <f>0.8+C606535/30</f>
        <v>1.6168953629210425</v>
      </c>
    </row>
    <row r="606537" spans="3:3" x14ac:dyDescent="0.15">
      <c r="C606537" s="42">
        <f>IFERROR((C606533+C606534)/C606526,0)</f>
        <v>0.19096797272230098</v>
      </c>
    </row>
    <row r="606538" spans="3:3" x14ac:dyDescent="0.15">
      <c r="C606538" s="39">
        <f>(1-C606537^C606536)/(1-C606537^(C606536+1))</f>
        <v>0.94362386271828624</v>
      </c>
    </row>
    <row r="606539" spans="3:3" x14ac:dyDescent="0.15">
      <c r="C606539" s="46">
        <f>C606526-C606538*(C606533+C606534)</f>
        <v>106.8515268872402</v>
      </c>
    </row>
    <row r="606541" spans="3:3" x14ac:dyDescent="0.15">
      <c r="C606541" s="48">
        <v>106.8515268872402</v>
      </c>
    </row>
    <row r="622593" spans="3:3" x14ac:dyDescent="0.15">
      <c r="C622593" s="24" t="s">
        <v>370</v>
      </c>
    </row>
    <row r="622594" spans="3:3" x14ac:dyDescent="0.15">
      <c r="C622594" s="25">
        <v>0</v>
      </c>
    </row>
    <row r="622595" spans="3:3" x14ac:dyDescent="0.15">
      <c r="C622595" s="25">
        <v>0</v>
      </c>
    </row>
    <row r="622596" spans="3:3" x14ac:dyDescent="0.15">
      <c r="C622596" s="26">
        <v>40428</v>
      </c>
    </row>
    <row r="622597" spans="3:3" x14ac:dyDescent="0.15">
      <c r="C622597" s="26">
        <v>0</v>
      </c>
    </row>
    <row r="622598" spans="3:3" x14ac:dyDescent="0.15">
      <c r="C622598" s="25" t="s">
        <v>152</v>
      </c>
    </row>
    <row r="622599" spans="3:3" x14ac:dyDescent="0.15">
      <c r="C622599" s="25" t="s">
        <v>15</v>
      </c>
    </row>
    <row r="622600" spans="3:3" x14ac:dyDescent="0.15">
      <c r="C622600" s="25">
        <v>1</v>
      </c>
    </row>
    <row r="622601" spans="3:3" x14ac:dyDescent="0.15">
      <c r="C622601" s="25" t="s">
        <v>208</v>
      </c>
    </row>
    <row r="622602" spans="3:3" x14ac:dyDescent="0.15">
      <c r="C622602" s="25" t="s">
        <v>371</v>
      </c>
    </row>
    <row r="622603" spans="3:3" x14ac:dyDescent="0.15">
      <c r="C622603" s="25">
        <v>0</v>
      </c>
    </row>
    <row r="622604" spans="3:3" x14ac:dyDescent="0.15">
      <c r="C622604" s="25">
        <v>0</v>
      </c>
    </row>
    <row r="622605" spans="3:3" x14ac:dyDescent="0.15">
      <c r="C622605" s="25" t="s">
        <v>372</v>
      </c>
    </row>
    <row r="622606" spans="3:3" x14ac:dyDescent="0.15">
      <c r="C622606" s="25" t="s">
        <v>360</v>
      </c>
    </row>
    <row r="622607" spans="3:3" x14ac:dyDescent="0.15">
      <c r="C622607" s="25" t="s">
        <v>373</v>
      </c>
    </row>
    <row r="622608" spans="3:3" x14ac:dyDescent="0.15">
      <c r="C622608" s="25" t="s">
        <v>105</v>
      </c>
    </row>
    <row r="622609" spans="3:3" x14ac:dyDescent="0.15">
      <c r="C622609" s="25">
        <v>1958</v>
      </c>
    </row>
    <row r="622610" spans="3:3" x14ac:dyDescent="0.15">
      <c r="C622610" s="25">
        <v>1968</v>
      </c>
    </row>
    <row r="622611" spans="3:3" x14ac:dyDescent="0.15">
      <c r="C622611" s="25" t="s">
        <v>289</v>
      </c>
    </row>
    <row r="622612" spans="3:3" x14ac:dyDescent="0.15">
      <c r="C622612" s="24">
        <v>374.2</v>
      </c>
    </row>
    <row r="622613" spans="3:3" x14ac:dyDescent="0.15">
      <c r="C622613" s="24">
        <v>119.744</v>
      </c>
    </row>
    <row r="622614" spans="3:3" x14ac:dyDescent="0.15">
      <c r="C622614" s="24">
        <v>0</v>
      </c>
    </row>
    <row r="622615" spans="3:3" x14ac:dyDescent="0.15">
      <c r="C622615" s="24">
        <v>0</v>
      </c>
    </row>
    <row r="622616" spans="3:3" x14ac:dyDescent="0.15">
      <c r="C622616" s="24">
        <v>0</v>
      </c>
    </row>
    <row r="622617" spans="3:3" x14ac:dyDescent="0.15">
      <c r="C622617" s="24">
        <v>106.7</v>
      </c>
    </row>
    <row r="622618" spans="3:3" x14ac:dyDescent="0.15">
      <c r="C622618" s="27">
        <f>IF(C622615&gt;0,C622615,IF(C622614&gt;0,0.85*C622614,IF(C622617&gt;0,1.1*C622617,IF(C622616&gt;0,1.4*C622616,0.85/3*C622612))))</f>
        <v>117.37000000000002</v>
      </c>
    </row>
    <row r="622619" spans="3:3" x14ac:dyDescent="0.15">
      <c r="C622619" s="24">
        <v>0</v>
      </c>
    </row>
    <row r="622620" spans="3:3" x14ac:dyDescent="0.15">
      <c r="C622620" s="27">
        <f>IF(C622619&gt;0,C622619,C622618)</f>
        <v>117.37000000000002</v>
      </c>
    </row>
    <row r="622621" spans="3:3" x14ac:dyDescent="0.15">
      <c r="C622621" s="24">
        <v>1</v>
      </c>
    </row>
    <row r="622622" spans="3:3" x14ac:dyDescent="0.15">
      <c r="C622622" s="24">
        <v>2</v>
      </c>
    </row>
    <row r="622623" spans="3:3" x14ac:dyDescent="0.15">
      <c r="C622623" s="28" t="s">
        <v>374</v>
      </c>
    </row>
    <row r="622624" spans="3:3" x14ac:dyDescent="0.15">
      <c r="C622624" s="28" t="s">
        <v>375</v>
      </c>
    </row>
    <row r="622625" spans="3:3" x14ac:dyDescent="0.15">
      <c r="C622625" s="28" t="s">
        <v>2</v>
      </c>
    </row>
    <row r="622626" spans="3:3" x14ac:dyDescent="0.15">
      <c r="C622626" s="28" t="s">
        <v>376</v>
      </c>
    </row>
    <row r="622627" spans="3:3" x14ac:dyDescent="0.15">
      <c r="C622627" s="24">
        <v>0</v>
      </c>
    </row>
    <row r="622628" spans="3:3" x14ac:dyDescent="0.15">
      <c r="C622628" s="24">
        <v>0</v>
      </c>
    </row>
    <row r="622629" spans="3:3" x14ac:dyDescent="0.15">
      <c r="C622629" s="24">
        <v>0</v>
      </c>
    </row>
    <row r="622630" spans="3:3" x14ac:dyDescent="0.15">
      <c r="C622630" s="24">
        <v>0</v>
      </c>
    </row>
    <row r="622631" spans="3:3" x14ac:dyDescent="0.15">
      <c r="C622631" s="24">
        <v>0</v>
      </c>
    </row>
    <row r="622632" spans="3:3" x14ac:dyDescent="0.15">
      <c r="C622632" s="24">
        <v>0</v>
      </c>
    </row>
    <row r="622633" spans="3:3" x14ac:dyDescent="0.15">
      <c r="C622633" s="28">
        <v>0</v>
      </c>
    </row>
    <row r="622634" spans="3:3" x14ac:dyDescent="0.15">
      <c r="C622634" s="28">
        <v>0</v>
      </c>
    </row>
    <row r="622635" spans="3:3" x14ac:dyDescent="0.15">
      <c r="C622635" s="24">
        <v>0</v>
      </c>
    </row>
    <row r="622636" spans="3:3" x14ac:dyDescent="0.15">
      <c r="C622636" s="24">
        <v>0</v>
      </c>
    </row>
    <row r="622637" spans="3:3" x14ac:dyDescent="0.15">
      <c r="C622637" s="24">
        <v>46.2</v>
      </c>
    </row>
    <row r="622638" spans="3:3" x14ac:dyDescent="0.15">
      <c r="C622638" s="24">
        <v>40.42</v>
      </c>
    </row>
    <row r="622639" spans="3:3" x14ac:dyDescent="0.15">
      <c r="C622639" s="24">
        <v>0</v>
      </c>
    </row>
    <row r="622640" spans="3:3" x14ac:dyDescent="0.15">
      <c r="C622640" s="24">
        <v>0</v>
      </c>
    </row>
    <row r="622641" spans="3:3" x14ac:dyDescent="0.15">
      <c r="C622641" s="24">
        <v>46.2</v>
      </c>
    </row>
    <row r="622642" spans="3:3" x14ac:dyDescent="0.15">
      <c r="C622642" s="24">
        <v>0</v>
      </c>
    </row>
    <row r="622643" spans="3:3" x14ac:dyDescent="0.15">
      <c r="C622643" s="24">
        <v>13.52</v>
      </c>
    </row>
    <row r="622644" spans="3:3" x14ac:dyDescent="0.15">
      <c r="C622644" s="24">
        <v>0</v>
      </c>
    </row>
    <row r="622645" spans="3:3" x14ac:dyDescent="0.15">
      <c r="C622645" s="24">
        <v>2</v>
      </c>
    </row>
    <row r="622646" spans="3:3" x14ac:dyDescent="0.15">
      <c r="C622646" s="24">
        <v>0</v>
      </c>
    </row>
    <row r="622647" spans="3:3" x14ac:dyDescent="0.15">
      <c r="C622647" s="24">
        <v>0</v>
      </c>
    </row>
    <row r="622648" spans="3:3" x14ac:dyDescent="0.15">
      <c r="C622648" s="24">
        <v>8.1300000000000008</v>
      </c>
    </row>
    <row r="622649" spans="3:3" x14ac:dyDescent="0.15">
      <c r="C622649" s="24">
        <v>0</v>
      </c>
    </row>
    <row r="622650" spans="3:3" x14ac:dyDescent="0.15">
      <c r="C622650" s="24">
        <v>5.39</v>
      </c>
    </row>
    <row r="622651" spans="3:3" x14ac:dyDescent="0.15">
      <c r="C622651" s="28" t="s">
        <v>295</v>
      </c>
    </row>
    <row r="622652" spans="3:3" x14ac:dyDescent="0.15">
      <c r="C622652" s="29">
        <f>IF(OR(C$622624="C",C$622624="PI",C$622624="NI"),1.6,IF(C$622624="P",0.8,IF(C$622624="-",1.2,0)))</f>
        <v>1.2</v>
      </c>
    </row>
    <row r="622653" spans="3:3" x14ac:dyDescent="0.15">
      <c r="C622653" s="29">
        <f>IF(OR(C$622624="C",C$622624="PI",C$622624="NI"),15,IF(C$622624="P",7,IF(C$622624="-",5,0)))</f>
        <v>5</v>
      </c>
    </row>
    <row r="622654" spans="3:3" x14ac:dyDescent="0.15">
      <c r="C622654" s="29">
        <f>IF(OR(C$622624="C",C$622624="PI",C$622624="NI"),0,IF(C$622624="P",0.6,IF(C$622624="-",0,1.2)))</f>
        <v>0</v>
      </c>
    </row>
    <row r="622655" spans="3:3" x14ac:dyDescent="0.15">
      <c r="C622655" s="29">
        <f>IF(OR(C$622624="C",C$622624="PI",C$622624="NI"),0,IF(C$622624="P",3,IF(C$622624="-",0,5)))</f>
        <v>0</v>
      </c>
    </row>
    <row r="622656" spans="3:3" x14ac:dyDescent="0.15">
      <c r="C622656" s="29">
        <f>IF(LEFT(C$622624,1)="C",1,IF(LEFT(C$622624,1)="P",0.5,0))</f>
        <v>0</v>
      </c>
    </row>
    <row r="622657" spans="3:3" x14ac:dyDescent="0.15">
      <c r="C622657" s="29">
        <f>IF(LEFT(C$622625,1)="C",1,IF(LEFT(C$622625,1)="P",0.5,0))</f>
        <v>0</v>
      </c>
    </row>
    <row r="622658" spans="3:3" x14ac:dyDescent="0.15">
      <c r="C622658" s="29">
        <f>0.7*C622656+C622622+C622657</f>
        <v>2</v>
      </c>
    </row>
    <row r="622659" spans="3:3" x14ac:dyDescent="0.15">
      <c r="C622659" s="27">
        <f>IFERROR(C622620/C622658,0)</f>
        <v>58.685000000000009</v>
      </c>
    </row>
    <row r="622660" spans="3:3" x14ac:dyDescent="0.15">
      <c r="C622660" s="29">
        <f>IF(RIGHT(C$622624,1)="I",1,C622656)*0.7+C622622+IF(RIGHT(C$622625,1)="I",1,C622657)</f>
        <v>2</v>
      </c>
    </row>
    <row r="622661" spans="3:3" x14ac:dyDescent="0.15">
      <c r="C622661" s="27">
        <f>IF(ISNUMBER(#REF!),#REF!/2.5,1)</f>
        <v>1</v>
      </c>
    </row>
    <row r="622662" spans="3:3" x14ac:dyDescent="0.15">
      <c r="C622662" s="27">
        <f>IF(C622634="Simple",0.9,IF(C622634="Complex",1.3,1))</f>
        <v>1</v>
      </c>
    </row>
    <row r="622663" spans="3:3" x14ac:dyDescent="0.15">
      <c r="C622663" s="27">
        <f>IF(C622633="Simple",0.9,IF(C622633="Complex",1.2,1))</f>
        <v>1</v>
      </c>
    </row>
    <row r="622664" spans="3:3" x14ac:dyDescent="0.15">
      <c r="C622664" s="27">
        <f>C622661*C622663*(0.7*C622659+IF(C622626="B_N2",5,IF(C622626="B_N1",25,50)))</f>
        <v>46.079500000000003</v>
      </c>
    </row>
    <row r="622665" spans="3:3" x14ac:dyDescent="0.15">
      <c r="C622665" s="27">
        <f>ROUND(3/0.85,1)*C622661*C622620</f>
        <v>410.79500000000007</v>
      </c>
    </row>
    <row r="622666" spans="3:3" x14ac:dyDescent="0.15">
      <c r="C622666" s="27">
        <f>C$622662*(C$622652*C$622659+C$622653)</f>
        <v>75.422000000000011</v>
      </c>
    </row>
    <row r="622667" spans="3:3" x14ac:dyDescent="0.15">
      <c r="C622667" s="27">
        <f>(C$622654*C$622659+C$622655)</f>
        <v>0</v>
      </c>
    </row>
    <row r="622668" spans="3:3" x14ac:dyDescent="0.15">
      <c r="C622668" s="27">
        <f>C622660*C622664-C622669-C622673-C622674</f>
        <v>71.03240000000001</v>
      </c>
    </row>
    <row r="622669" spans="3:3" x14ac:dyDescent="0.15">
      <c r="C622669" s="27">
        <f>0.5*IF(RIGHT(C622625,1)="I",1,C622657)*C622664</f>
        <v>0</v>
      </c>
    </row>
    <row r="622670" spans="3:3" x14ac:dyDescent="0.15">
      <c r="C622670" s="30" t="str">
        <f>IF(C$622625="P","Unh","Soil")</f>
        <v>Soil</v>
      </c>
    </row>
    <row r="622671" spans="3:3" x14ac:dyDescent="0.15">
      <c r="C622671" s="27">
        <f>1.2*C622659+5</f>
        <v>75.422000000000011</v>
      </c>
    </row>
    <row r="622672" spans="3:3" x14ac:dyDescent="0.15">
      <c r="C622672" s="30" t="str">
        <f>IF(C$622625="-","Soil","Cellar")</f>
        <v>Cellar</v>
      </c>
    </row>
    <row r="622673" spans="3:3" x14ac:dyDescent="0.15">
      <c r="C622673" s="27">
        <f>(0.18*C$622620)-C622674</f>
        <v>18.452900000000003</v>
      </c>
    </row>
    <row r="622674" spans="3:3" x14ac:dyDescent="0.15">
      <c r="C622674" s="27">
        <f>0.01*C$622620+1.5</f>
        <v>2.6737000000000002</v>
      </c>
    </row>
    <row r="622675" spans="3:3" x14ac:dyDescent="0.15">
      <c r="C622675" s="27">
        <f>SUM(C622666:C622674)</f>
        <v>243.00300000000004</v>
      </c>
    </row>
    <row r="622676" spans="3:3" x14ac:dyDescent="0.15">
      <c r="C622676" s="27">
        <f>SUM(C622636:C622645)</f>
        <v>148.34</v>
      </c>
    </row>
    <row r="622677" spans="3:3" x14ac:dyDescent="0.15">
      <c r="C622677" s="30">
        <f>IFERROR(C622676/C622675,0)</f>
        <v>0.61044513853738425</v>
      </c>
    </row>
    <row r="622678" spans="3:3" x14ac:dyDescent="0.15">
      <c r="C622678" s="31">
        <v>0.8</v>
      </c>
    </row>
    <row r="622679" spans="3:3" x14ac:dyDescent="0.15">
      <c r="C622679" s="31">
        <v>1.25</v>
      </c>
    </row>
    <row r="622680" spans="3:3" x14ac:dyDescent="0.15">
      <c r="C622680" s="32">
        <f>IF(AND(C622677&gt;=C622678,C622677&lt;=C622679),1,0)</f>
        <v>0</v>
      </c>
    </row>
    <row r="622681" spans="3:3" x14ac:dyDescent="0.15">
      <c r="C622681" s="30">
        <f>IFERROR((C622641+C622642)/(C622671),0)</f>
        <v>0.61255336639176894</v>
      </c>
    </row>
    <row r="622682" spans="3:3" x14ac:dyDescent="0.15">
      <c r="C622682" s="31">
        <v>0.9</v>
      </c>
    </row>
    <row r="622683" spans="3:3" x14ac:dyDescent="0.15">
      <c r="C622683" s="31">
        <v>1.3</v>
      </c>
    </row>
    <row r="622684" spans="3:3" x14ac:dyDescent="0.15">
      <c r="C622684" s="32">
        <f>IF(AND(C622681&gt;=C622682,C622681&lt;=C622683),1,0)</f>
        <v>0</v>
      </c>
    </row>
    <row r="622685" spans="3:3" x14ac:dyDescent="0.15">
      <c r="C622685" s="33">
        <f>IF(C622656+C622657=0,1,0)</f>
        <v>1</v>
      </c>
    </row>
    <row r="622686" spans="3:3" x14ac:dyDescent="0.15">
      <c r="C622686" s="30">
        <f>IFERROR((C622643+C622644+C622645)/(C622673+C622674),0)</f>
        <v>0.73461891643709809</v>
      </c>
    </row>
    <row r="622687" spans="3:3" x14ac:dyDescent="0.15">
      <c r="C622687" s="31">
        <v>0.67</v>
      </c>
    </row>
    <row r="622688" spans="3:3" x14ac:dyDescent="0.15">
      <c r="C622688" s="31">
        <v>1.5</v>
      </c>
    </row>
    <row r="622689" spans="3:3" x14ac:dyDescent="0.15">
      <c r="C622689" s="34">
        <f>IF(AND(C622686&gt;=C622687,C622686&lt;=C622688),1,0)</f>
        <v>1</v>
      </c>
    </row>
    <row r="622690" spans="3:3" x14ac:dyDescent="0.15">
      <c r="C622690" s="34">
        <f>C622680*IF(C622685=1,C622684,1)*C622689</f>
        <v>0</v>
      </c>
    </row>
    <row r="622691" spans="3:3" x14ac:dyDescent="0.15">
      <c r="C622691" s="27">
        <f>IF(C$622651="Estimation",C622666,C622636)</f>
        <v>0</v>
      </c>
    </row>
    <row r="622692" spans="3:3" x14ac:dyDescent="0.15">
      <c r="C622692" s="27">
        <f>IF(C$622651="Estimation",C622667,C622637)</f>
        <v>46.2</v>
      </c>
    </row>
    <row r="622693" spans="3:3" x14ac:dyDescent="0.15">
      <c r="C622693" s="27">
        <f>IF(C$622651="Estimation",C622668,C622638)</f>
        <v>40.42</v>
      </c>
    </row>
    <row r="622694" spans="3:3" x14ac:dyDescent="0.15">
      <c r="C622694" s="27">
        <f>IF(C$622651="Estimation",IF(C622670="Soil",0,C622669),C622639)</f>
        <v>0</v>
      </c>
    </row>
    <row r="622695" spans="3:3" x14ac:dyDescent="0.15">
      <c r="C622695" s="27">
        <f>IF(C$622651="Estimation",C622669-C622694,C622640)</f>
        <v>0</v>
      </c>
    </row>
    <row r="622696" spans="3:3" x14ac:dyDescent="0.15">
      <c r="C622696" s="27">
        <f>IF(C$622651="Estimation",IF(C622672="Soil",0,C622671),C622641)</f>
        <v>46.2</v>
      </c>
    </row>
    <row r="622697" spans="3:3" x14ac:dyDescent="0.15">
      <c r="C622697" s="27">
        <f>IF(C$622651="Estimation",C622671-C622696,C622642)</f>
        <v>0</v>
      </c>
    </row>
    <row r="622698" spans="3:3" x14ac:dyDescent="0.15">
      <c r="C622698" s="27">
        <f>IF(C$622651="Estimation",C622673,C622643)</f>
        <v>13.52</v>
      </c>
    </row>
    <row r="622699" spans="3:3" x14ac:dyDescent="0.15">
      <c r="C622699" s="27">
        <f>IF(C$622651="Estimation",0,C622644)</f>
        <v>0</v>
      </c>
    </row>
    <row r="622700" spans="3:3" x14ac:dyDescent="0.15">
      <c r="C622700" s="27">
        <f>IF(C$622651="Estimation",C622674,C622645)</f>
        <v>2</v>
      </c>
    </row>
    <row r="622701" spans="3:3" x14ac:dyDescent="0.15">
      <c r="C622701" s="35">
        <f>IF(C$622651="Estimation",0,C622646)</f>
        <v>0</v>
      </c>
    </row>
    <row r="622702" spans="3:3" x14ac:dyDescent="0.15">
      <c r="C622702" s="35">
        <f>IF(C$622651="Estimation",0.5*SUM(C$622698:C$622699),C622647)</f>
        <v>0</v>
      </c>
    </row>
    <row r="622703" spans="3:3" x14ac:dyDescent="0.15">
      <c r="C622703" s="35">
        <f>IF(C$622651="Estimation",0,C622648)</f>
        <v>8.1300000000000008</v>
      </c>
    </row>
    <row r="622704" spans="3:3" x14ac:dyDescent="0.15">
      <c r="C622704" s="35">
        <f>IF(C$622651="Estimation",0.5*SUM(C$622698:C$622699),C622649)</f>
        <v>0</v>
      </c>
    </row>
    <row r="622705" spans="3:3" x14ac:dyDescent="0.15">
      <c r="C622705" s="35">
        <f>IF(C$622651="Estimation",0,C622650)</f>
        <v>5.39</v>
      </c>
    </row>
    <row r="622706" spans="3:3" x14ac:dyDescent="0.15">
      <c r="C622706" s="25" t="s">
        <v>288</v>
      </c>
    </row>
    <row r="622707" spans="3:3" x14ac:dyDescent="0.15">
      <c r="C622707" s="25">
        <v>0</v>
      </c>
    </row>
    <row r="622708" spans="3:3" x14ac:dyDescent="0.15">
      <c r="C622708" s="25" t="s">
        <v>288</v>
      </c>
    </row>
    <row r="622709" spans="3:3" x14ac:dyDescent="0.15">
      <c r="C622709" s="25" t="s">
        <v>377</v>
      </c>
    </row>
    <row r="622710" spans="3:3" x14ac:dyDescent="0.15">
      <c r="C622710" s="25" t="s">
        <v>300</v>
      </c>
    </row>
    <row r="622711" spans="3:3" x14ac:dyDescent="0.15">
      <c r="C622711" s="25" t="s">
        <v>302</v>
      </c>
    </row>
    <row r="622712" spans="3:3" x14ac:dyDescent="0.15">
      <c r="C622712" s="25" t="s">
        <v>302</v>
      </c>
    </row>
    <row r="622713" spans="3:3" x14ac:dyDescent="0.15">
      <c r="C622713" s="25" t="s">
        <v>302</v>
      </c>
    </row>
    <row r="622714" spans="3:3" x14ac:dyDescent="0.15">
      <c r="C622714" s="25" t="s">
        <v>301</v>
      </c>
    </row>
    <row r="622715" spans="3:3" x14ac:dyDescent="0.15">
      <c r="C622715" s="25" t="s">
        <v>301</v>
      </c>
    </row>
    <row r="622716" spans="3:3" x14ac:dyDescent="0.15">
      <c r="C622716" s="25" t="s">
        <v>292</v>
      </c>
    </row>
    <row r="622717" spans="3:3" x14ac:dyDescent="0.15">
      <c r="C622717" s="25" t="s">
        <v>292</v>
      </c>
    </row>
    <row r="622718" spans="3:3" x14ac:dyDescent="0.15">
      <c r="C622718" s="25" t="s">
        <v>291</v>
      </c>
    </row>
    <row r="622719" spans="3:3" x14ac:dyDescent="0.15">
      <c r="C622719" s="25" t="s">
        <v>298</v>
      </c>
    </row>
    <row r="622720" spans="3:3" x14ac:dyDescent="0.15">
      <c r="C622720" s="25" t="s">
        <v>299</v>
      </c>
    </row>
    <row r="622721" spans="3:3" x14ac:dyDescent="0.15">
      <c r="C622721" s="25" t="s">
        <v>298</v>
      </c>
    </row>
    <row r="622722" spans="3:3" x14ac:dyDescent="0.15">
      <c r="C622722" s="25" t="s">
        <v>297</v>
      </c>
    </row>
    <row r="622723" spans="3:3" x14ac:dyDescent="0.15">
      <c r="C622723" s="25" t="s">
        <v>296</v>
      </c>
    </row>
    <row r="622724" spans="3:3" x14ac:dyDescent="0.15">
      <c r="C622724" s="25" t="s">
        <v>297</v>
      </c>
    </row>
    <row r="622725" spans="3:3" x14ac:dyDescent="0.15">
      <c r="C622725" s="25" t="s">
        <v>296</v>
      </c>
    </row>
    <row r="622726" spans="3:3" x14ac:dyDescent="0.15">
      <c r="C622726" s="24">
        <v>0.1</v>
      </c>
    </row>
    <row r="622727" spans="3:3" x14ac:dyDescent="0.15">
      <c r="C622727" s="24">
        <v>0</v>
      </c>
    </row>
    <row r="622728" spans="3:3" x14ac:dyDescent="0.15">
      <c r="C622728" s="24">
        <v>0.2</v>
      </c>
    </row>
    <row r="622729" spans="3:3" x14ac:dyDescent="0.15">
      <c r="C622729" s="24">
        <v>0.6</v>
      </c>
    </row>
    <row r="622730" spans="3:3" x14ac:dyDescent="0.15">
      <c r="C622730" s="24">
        <v>0.6</v>
      </c>
    </row>
    <row r="622731" spans="3:3" x14ac:dyDescent="0.15">
      <c r="C622731" s="24">
        <v>1.2</v>
      </c>
    </row>
    <row r="622732" spans="3:3" x14ac:dyDescent="0.15">
      <c r="C622732" s="24">
        <v>1.2</v>
      </c>
    </row>
    <row r="622733" spans="3:3" x14ac:dyDescent="0.15">
      <c r="C622733" s="24">
        <v>1.2</v>
      </c>
    </row>
    <row r="622734" spans="3:3" x14ac:dyDescent="0.15">
      <c r="C622734" s="24">
        <v>1.6</v>
      </c>
    </row>
    <row r="622735" spans="3:3" x14ac:dyDescent="0.15">
      <c r="C622735" s="24">
        <v>1.6</v>
      </c>
    </row>
    <row r="622736" spans="3:3" x14ac:dyDescent="0.15">
      <c r="C622736" s="24">
        <v>2.8</v>
      </c>
    </row>
    <row r="622737" spans="3:3" x14ac:dyDescent="0.15">
      <c r="C622737" s="24">
        <v>2.8</v>
      </c>
    </row>
    <row r="622738" spans="3:3" x14ac:dyDescent="0.15">
      <c r="C622738" s="24">
        <v>3</v>
      </c>
    </row>
    <row r="622739" spans="3:3" x14ac:dyDescent="0.15">
      <c r="C622739" s="24">
        <v>0.75</v>
      </c>
    </row>
    <row r="622740" spans="3:3" x14ac:dyDescent="0.15">
      <c r="C622740" s="24">
        <v>0.75</v>
      </c>
    </row>
    <row r="622741" spans="3:3" x14ac:dyDescent="0.15">
      <c r="C622741" s="24">
        <v>0.05</v>
      </c>
    </row>
    <row r="622742" spans="3:3" x14ac:dyDescent="0.15">
      <c r="C622742" s="24">
        <v>0.05</v>
      </c>
    </row>
    <row r="622743" spans="3:3" x14ac:dyDescent="0.15">
      <c r="C622743" s="24">
        <v>0</v>
      </c>
    </row>
    <row r="622744" spans="3:3" x14ac:dyDescent="0.15">
      <c r="C622744" s="24">
        <v>0</v>
      </c>
    </row>
    <row r="622745" spans="3:3" x14ac:dyDescent="0.15">
      <c r="C622745" s="24">
        <v>0</v>
      </c>
    </row>
    <row r="622746" spans="3:3" x14ac:dyDescent="0.15">
      <c r="C622746" s="24">
        <v>0.01</v>
      </c>
    </row>
    <row r="622747" spans="3:3" x14ac:dyDescent="0.15">
      <c r="C622747" s="24">
        <v>0.01</v>
      </c>
    </row>
    <row r="622748" spans="3:3" x14ac:dyDescent="0.15">
      <c r="C622748" s="24">
        <v>0</v>
      </c>
    </row>
    <row r="622749" spans="3:3" x14ac:dyDescent="0.15">
      <c r="C622749" s="24">
        <v>0.3</v>
      </c>
    </row>
    <row r="622750" spans="3:3" x14ac:dyDescent="0.15">
      <c r="C622750" s="24">
        <v>0</v>
      </c>
    </row>
    <row r="622751" spans="3:3" x14ac:dyDescent="0.15">
      <c r="C622751" s="24">
        <v>0</v>
      </c>
    </row>
    <row r="622752" spans="3:3" x14ac:dyDescent="0.15">
      <c r="C622752" s="24">
        <v>0</v>
      </c>
    </row>
    <row r="622753" spans="3:3" x14ac:dyDescent="0.15">
      <c r="C622753" s="24">
        <v>0.3</v>
      </c>
    </row>
    <row r="622754" spans="3:3" x14ac:dyDescent="0.15">
      <c r="C622754" s="24">
        <v>0</v>
      </c>
    </row>
    <row r="622755" spans="3:3" x14ac:dyDescent="0.15">
      <c r="C622755" s="24">
        <v>0</v>
      </c>
    </row>
    <row r="622756" spans="3:3" x14ac:dyDescent="0.15">
      <c r="C622756" s="24">
        <v>1</v>
      </c>
    </row>
    <row r="622757" spans="3:3" x14ac:dyDescent="0.15">
      <c r="C622757" s="24">
        <v>1</v>
      </c>
    </row>
    <row r="622758" spans="3:3" x14ac:dyDescent="0.15">
      <c r="C622758" s="24">
        <v>0</v>
      </c>
    </row>
    <row r="622759" spans="3:3" x14ac:dyDescent="0.15">
      <c r="C622759" s="24">
        <v>0</v>
      </c>
    </row>
    <row r="622760" spans="3:3" x14ac:dyDescent="0.15">
      <c r="C622760" s="24">
        <v>0.5</v>
      </c>
    </row>
    <row r="622761" spans="3:3" x14ac:dyDescent="0.15">
      <c r="C622761" s="24">
        <v>0</v>
      </c>
    </row>
    <row r="622762" spans="3:3" x14ac:dyDescent="0.15">
      <c r="C622762" s="25">
        <v>0</v>
      </c>
    </row>
    <row r="622763" spans="3:3" x14ac:dyDescent="0.15">
      <c r="C622763" s="25">
        <v>0</v>
      </c>
    </row>
    <row r="622764" spans="3:3" x14ac:dyDescent="0.15">
      <c r="C622764" s="25">
        <v>0</v>
      </c>
    </row>
    <row r="622765" spans="3:3" x14ac:dyDescent="0.15">
      <c r="C622765" s="25">
        <v>0</v>
      </c>
    </row>
    <row r="622766" spans="3:3" x14ac:dyDescent="0.15">
      <c r="C622766" s="25">
        <v>0</v>
      </c>
    </row>
    <row r="622767" spans="3:3" x14ac:dyDescent="0.15">
      <c r="C622767" s="25">
        <v>0</v>
      </c>
    </row>
    <row r="622768" spans="3:3" x14ac:dyDescent="0.15">
      <c r="C622768" s="25">
        <v>0</v>
      </c>
    </row>
    <row r="622769" spans="3:3" x14ac:dyDescent="0.15">
      <c r="C622769" s="25">
        <v>0</v>
      </c>
    </row>
    <row r="622770" spans="3:3" x14ac:dyDescent="0.15">
      <c r="C622770" s="25">
        <v>0</v>
      </c>
    </row>
    <row r="622771" spans="3:3" x14ac:dyDescent="0.15">
      <c r="C622771" s="25">
        <v>0</v>
      </c>
    </row>
    <row r="622772" spans="3:3" x14ac:dyDescent="0.15">
      <c r="C622772" s="24">
        <v>0</v>
      </c>
    </row>
    <row r="622773" spans="3:3" x14ac:dyDescent="0.15">
      <c r="C622773" s="24">
        <v>0</v>
      </c>
    </row>
    <row r="622774" spans="3:3" x14ac:dyDescent="0.15">
      <c r="C622774" s="24">
        <v>0</v>
      </c>
    </row>
    <row r="622775" spans="3:3" x14ac:dyDescent="0.15">
      <c r="C622775" s="24">
        <v>0</v>
      </c>
    </row>
    <row r="622776" spans="3:3" x14ac:dyDescent="0.15">
      <c r="C622776" s="24">
        <v>0</v>
      </c>
    </row>
    <row r="622777" spans="3:3" x14ac:dyDescent="0.15">
      <c r="C622777" s="24">
        <v>0</v>
      </c>
    </row>
    <row r="622778" spans="3:3" x14ac:dyDescent="0.15">
      <c r="C622778" s="24">
        <v>0</v>
      </c>
    </row>
    <row r="622779" spans="3:3" x14ac:dyDescent="0.15">
      <c r="C622779" s="24">
        <v>0</v>
      </c>
    </row>
    <row r="622780" spans="3:3" x14ac:dyDescent="0.15">
      <c r="C622780" s="24">
        <v>0</v>
      </c>
    </row>
    <row r="622781" spans="3:3" x14ac:dyDescent="0.15">
      <c r="C622781" s="24">
        <v>0</v>
      </c>
    </row>
    <row r="622782" spans="3:3" x14ac:dyDescent="0.15">
      <c r="C622782" s="24">
        <v>0</v>
      </c>
    </row>
    <row r="622783" spans="3:3" x14ac:dyDescent="0.15">
      <c r="C622783" s="24">
        <v>0</v>
      </c>
    </row>
    <row r="622784" spans="3:3" x14ac:dyDescent="0.15">
      <c r="C622784" s="24">
        <v>0</v>
      </c>
    </row>
    <row r="622785" spans="3:3" x14ac:dyDescent="0.15">
      <c r="C622785" s="24">
        <v>0</v>
      </c>
    </row>
    <row r="622786" spans="3:3" x14ac:dyDescent="0.15">
      <c r="C622786" s="24">
        <v>0</v>
      </c>
    </row>
    <row r="622787" spans="3:3" x14ac:dyDescent="0.15">
      <c r="C622787" s="24">
        <v>0</v>
      </c>
    </row>
    <row r="622788" spans="3:3" x14ac:dyDescent="0.15">
      <c r="C622788" s="24">
        <v>0</v>
      </c>
    </row>
    <row r="622789" spans="3:3" x14ac:dyDescent="0.15">
      <c r="C622789" s="24">
        <v>0</v>
      </c>
    </row>
    <row r="622790" spans="3:3" x14ac:dyDescent="0.15">
      <c r="C622790" s="24">
        <v>0</v>
      </c>
    </row>
    <row r="622791" spans="3:3" x14ac:dyDescent="0.15">
      <c r="C622791" s="24">
        <v>0</v>
      </c>
    </row>
    <row r="622792" spans="3:3" x14ac:dyDescent="0.15">
      <c r="C622792" s="24">
        <v>0</v>
      </c>
    </row>
    <row r="622793" spans="3:3" x14ac:dyDescent="0.15">
      <c r="C622793" s="24">
        <v>0</v>
      </c>
    </row>
    <row r="622794" spans="3:3" x14ac:dyDescent="0.15">
      <c r="C622794" s="24">
        <v>0</v>
      </c>
    </row>
    <row r="622795" spans="3:3" x14ac:dyDescent="0.15">
      <c r="C622795" s="24">
        <v>0</v>
      </c>
    </row>
    <row r="622796" spans="3:3" x14ac:dyDescent="0.15">
      <c r="C622796" s="24">
        <v>0</v>
      </c>
    </row>
    <row r="622797" spans="3:3" x14ac:dyDescent="0.15">
      <c r="C622797" s="24">
        <v>0</v>
      </c>
    </row>
    <row r="622798" spans="3:3" x14ac:dyDescent="0.15">
      <c r="C622798" s="36">
        <f t="shared" ref="C622798:C622804" si="241">IF(C622791&lt;&gt;0,C622791,C622784)</f>
        <v>0</v>
      </c>
    </row>
    <row r="622799" spans="3:3" x14ac:dyDescent="0.15">
      <c r="C622799" s="36">
        <f t="shared" si="241"/>
        <v>0</v>
      </c>
    </row>
    <row r="622800" spans="3:3" x14ac:dyDescent="0.15">
      <c r="C622800" s="36">
        <f t="shared" si="241"/>
        <v>0</v>
      </c>
    </row>
    <row r="622801" spans="3:3" x14ac:dyDescent="0.15">
      <c r="C622801" s="36">
        <f t="shared" si="241"/>
        <v>0</v>
      </c>
    </row>
    <row r="622802" spans="3:3" x14ac:dyDescent="0.15">
      <c r="C622802" s="36">
        <f t="shared" si="241"/>
        <v>0</v>
      </c>
    </row>
    <row r="622803" spans="3:3" x14ac:dyDescent="0.15">
      <c r="C622803" s="36">
        <f t="shared" si="241"/>
        <v>0</v>
      </c>
    </row>
    <row r="622804" spans="3:3" x14ac:dyDescent="0.15">
      <c r="C622804" s="36">
        <f t="shared" si="241"/>
        <v>0</v>
      </c>
    </row>
    <row r="622805" spans="3:3" x14ac:dyDescent="0.15">
      <c r="C622805" s="36">
        <f t="shared" ref="C622805:C622811" si="242">IFERROR(IF(C622784&lt;&gt;0,C622798/C622784,1)*C622772,0)</f>
        <v>0</v>
      </c>
    </row>
    <row r="622806" spans="3:3" x14ac:dyDescent="0.15">
      <c r="C622806" s="36">
        <f t="shared" si="242"/>
        <v>0</v>
      </c>
    </row>
    <row r="622807" spans="3:3" x14ac:dyDescent="0.15">
      <c r="C622807" s="36">
        <f t="shared" si="242"/>
        <v>0</v>
      </c>
    </row>
    <row r="622808" spans="3:3" x14ac:dyDescent="0.15">
      <c r="C622808" s="36">
        <f t="shared" si="242"/>
        <v>0</v>
      </c>
    </row>
    <row r="622809" spans="3:3" x14ac:dyDescent="0.15">
      <c r="C622809" s="36">
        <f t="shared" si="242"/>
        <v>0</v>
      </c>
    </row>
    <row r="622810" spans="3:3" x14ac:dyDescent="0.15">
      <c r="C622810" s="36">
        <f t="shared" si="242"/>
        <v>0</v>
      </c>
    </row>
    <row r="622811" spans="3:3" x14ac:dyDescent="0.15">
      <c r="C622811" s="36">
        <f t="shared" si="242"/>
        <v>0</v>
      </c>
    </row>
    <row r="622812" spans="3:3" x14ac:dyDescent="0.15">
      <c r="C622812" s="37">
        <f>C622779</f>
        <v>0</v>
      </c>
    </row>
    <row r="622813" spans="3:3" x14ac:dyDescent="0.15">
      <c r="C622813" s="37">
        <f>C622780</f>
        <v>0</v>
      </c>
    </row>
    <row r="622814" spans="3:3" x14ac:dyDescent="0.15">
      <c r="C622814" s="37">
        <f>C622781</f>
        <v>0</v>
      </c>
    </row>
    <row r="622815" spans="3:3" x14ac:dyDescent="0.15">
      <c r="C622815" s="37">
        <f>C622782</f>
        <v>0</v>
      </c>
    </row>
    <row r="622816" spans="3:3" x14ac:dyDescent="0.15">
      <c r="C622816" s="37">
        <f>C622783</f>
        <v>0</v>
      </c>
    </row>
    <row r="622817" spans="3:3" x14ac:dyDescent="0.15">
      <c r="C622817" s="28">
        <v>0</v>
      </c>
    </row>
    <row r="622818" spans="3:3" x14ac:dyDescent="0.15">
      <c r="C622818" s="28">
        <v>0</v>
      </c>
    </row>
    <row r="622819" spans="3:3" x14ac:dyDescent="0.15">
      <c r="C622819" s="28">
        <v>0</v>
      </c>
    </row>
    <row r="622820" spans="3:3" x14ac:dyDescent="0.15">
      <c r="C622820" s="28">
        <v>0</v>
      </c>
    </row>
    <row r="622821" spans="3:3" x14ac:dyDescent="0.15">
      <c r="C622821" s="28">
        <v>0</v>
      </c>
    </row>
    <row r="622822" spans="3:3" x14ac:dyDescent="0.15">
      <c r="C622822" s="28">
        <v>0</v>
      </c>
    </row>
    <row r="622823" spans="3:3" x14ac:dyDescent="0.15">
      <c r="C622823" s="28">
        <v>0</v>
      </c>
    </row>
    <row r="622824" spans="3:3" x14ac:dyDescent="0.15">
      <c r="C622824" s="28">
        <v>0</v>
      </c>
    </row>
    <row r="622825" spans="3:3" x14ac:dyDescent="0.15">
      <c r="C622825" s="28">
        <v>0</v>
      </c>
    </row>
    <row r="622826" spans="3:3" x14ac:dyDescent="0.15">
      <c r="C622826" s="28">
        <v>0</v>
      </c>
    </row>
    <row r="622827" spans="3:3" x14ac:dyDescent="0.15">
      <c r="C622827" s="38">
        <v>1</v>
      </c>
    </row>
    <row r="622828" spans="3:3" x14ac:dyDescent="0.15">
      <c r="C622828" s="38">
        <v>1</v>
      </c>
    </row>
    <row r="622829" spans="3:3" x14ac:dyDescent="0.15">
      <c r="C622829" s="38">
        <v>1</v>
      </c>
    </row>
    <row r="622830" spans="3:3" x14ac:dyDescent="0.15">
      <c r="C622830" s="38">
        <v>1</v>
      </c>
    </row>
    <row r="622831" spans="3:3" x14ac:dyDescent="0.15">
      <c r="C622831" s="38">
        <v>1</v>
      </c>
    </row>
    <row r="622832" spans="3:3" x14ac:dyDescent="0.15">
      <c r="C622832" s="38">
        <v>1</v>
      </c>
    </row>
    <row r="622833" spans="3:3" x14ac:dyDescent="0.15">
      <c r="C622833" s="38">
        <v>1</v>
      </c>
    </row>
    <row r="622834" spans="3:3" x14ac:dyDescent="0.15">
      <c r="C622834" s="38">
        <v>1</v>
      </c>
    </row>
    <row r="622835" spans="3:3" x14ac:dyDescent="0.15">
      <c r="C622835" s="38">
        <v>1</v>
      </c>
    </row>
    <row r="622836" spans="3:3" x14ac:dyDescent="0.15">
      <c r="C622836" s="38">
        <v>1</v>
      </c>
    </row>
    <row r="622837" spans="3:3" x14ac:dyDescent="0.15">
      <c r="C622837" s="25" t="s">
        <v>104</v>
      </c>
    </row>
    <row r="622838" spans="3:3" x14ac:dyDescent="0.15">
      <c r="C622838" s="25" t="s">
        <v>294</v>
      </c>
    </row>
    <row r="622839" spans="3:3" x14ac:dyDescent="0.15">
      <c r="C622839" s="24">
        <v>216</v>
      </c>
    </row>
    <row r="622840" spans="3:3" x14ac:dyDescent="0.15">
      <c r="C622840" s="24">
        <v>12</v>
      </c>
    </row>
    <row r="622841" spans="3:3" x14ac:dyDescent="0.15">
      <c r="C622841" s="24">
        <v>4.5999999999999996</v>
      </c>
    </row>
    <row r="622842" spans="3:3" x14ac:dyDescent="0.15">
      <c r="C622842" s="24">
        <v>368</v>
      </c>
    </row>
    <row r="622843" spans="3:3" x14ac:dyDescent="0.15">
      <c r="C622843" s="24">
        <v>260</v>
      </c>
    </row>
    <row r="622844" spans="3:3" x14ac:dyDescent="0.15">
      <c r="C622844" s="24">
        <v>394</v>
      </c>
    </row>
    <row r="622845" spans="3:3" x14ac:dyDescent="0.15">
      <c r="C622845" s="24">
        <v>222</v>
      </c>
    </row>
    <row r="622846" spans="3:3" x14ac:dyDescent="0.15">
      <c r="C622846" s="24">
        <v>123</v>
      </c>
    </row>
    <row r="622847" spans="3:3" x14ac:dyDescent="0.15">
      <c r="C622847" s="25" t="s">
        <v>153</v>
      </c>
    </row>
    <row r="622848" spans="3:3" x14ac:dyDescent="0.15">
      <c r="C622848" s="24">
        <v>20</v>
      </c>
    </row>
    <row r="622849" spans="3:3" x14ac:dyDescent="0.15">
      <c r="C622849" s="24">
        <v>0.9</v>
      </c>
    </row>
    <row r="622850" spans="3:3" x14ac:dyDescent="0.15">
      <c r="C622850" s="24">
        <v>0.8</v>
      </c>
    </row>
    <row r="622851" spans="3:3" x14ac:dyDescent="0.15">
      <c r="C622851" s="24">
        <v>0.4</v>
      </c>
    </row>
    <row r="622852" spans="3:3" x14ac:dyDescent="0.15">
      <c r="C622852" s="24">
        <v>2.5</v>
      </c>
    </row>
    <row r="622853" spans="3:3" x14ac:dyDescent="0.15">
      <c r="C622853" s="24">
        <v>3</v>
      </c>
    </row>
    <row r="622854" spans="3:3" x14ac:dyDescent="0.15">
      <c r="C622854" s="24">
        <v>10</v>
      </c>
    </row>
    <row r="622855" spans="3:3" x14ac:dyDescent="0.15">
      <c r="C622855" s="31">
        <v>0.8</v>
      </c>
    </row>
    <row r="622856" spans="3:3" x14ac:dyDescent="0.15">
      <c r="C622856" s="31">
        <v>0.6</v>
      </c>
    </row>
    <row r="622857" spans="3:3" x14ac:dyDescent="0.15">
      <c r="C622857" s="31">
        <v>0.3</v>
      </c>
    </row>
    <row r="622858" spans="3:3" x14ac:dyDescent="0.15">
      <c r="C622858" s="31">
        <v>0.9</v>
      </c>
    </row>
    <row r="622859" spans="3:3" x14ac:dyDescent="0.15">
      <c r="C622859" s="24">
        <v>45</v>
      </c>
    </row>
    <row r="622860" spans="3:3" x14ac:dyDescent="0.15">
      <c r="C622860" s="39">
        <f t="shared" ref="C622860:C622866" si="243">IFERROR(IF(ISNUMBER(C622748),C622748,0)+IF(ISNUMBER(C622729),1/C622729-IF(AND(C622817="ReplaceInsulation",NOT(ISERROR(C622805))),C622741/0.04,0),0),0)</f>
        <v>1.6666666666666667</v>
      </c>
    </row>
    <row r="622861" spans="3:3" x14ac:dyDescent="0.15">
      <c r="C622861" s="39">
        <f t="shared" si="243"/>
        <v>1.9666666666666668</v>
      </c>
    </row>
    <row r="622862" spans="3:3" x14ac:dyDescent="0.15">
      <c r="C622862" s="39">
        <f t="shared" si="243"/>
        <v>0.83333333333333337</v>
      </c>
    </row>
    <row r="622863" spans="3:3" x14ac:dyDescent="0.15">
      <c r="C622863" s="39">
        <f t="shared" si="243"/>
        <v>0.83333333333333337</v>
      </c>
    </row>
    <row r="622864" spans="3:3" x14ac:dyDescent="0.15">
      <c r="C622864" s="39">
        <f t="shared" si="243"/>
        <v>0.83333333333333337</v>
      </c>
    </row>
    <row r="622865" spans="3:3" x14ac:dyDescent="0.15">
      <c r="C622865" s="39">
        <f t="shared" si="243"/>
        <v>0.92500000000000004</v>
      </c>
    </row>
    <row r="622866" spans="3:3" x14ac:dyDescent="0.15">
      <c r="C622866" s="39">
        <f t="shared" si="243"/>
        <v>0.625</v>
      </c>
    </row>
    <row r="622867" spans="3:3" x14ac:dyDescent="0.15">
      <c r="C622867" s="40">
        <f>IFERROR(IF(ISNUMBER(C622736),1/C622736,0),0)</f>
        <v>0.35714285714285715</v>
      </c>
    </row>
    <row r="622868" spans="3:3" x14ac:dyDescent="0.15">
      <c r="C622868" s="40">
        <f>IFERROR(IF(ISNUMBER(C622737),1/C622737,0),0)</f>
        <v>0.35714285714285715</v>
      </c>
    </row>
    <row r="622869" spans="3:3" x14ac:dyDescent="0.15">
      <c r="C622869" s="40">
        <f>IFERROR(IF(ISNUMBER(C622738),1/C622738,0),0)</f>
        <v>0.33333333333333331</v>
      </c>
    </row>
    <row r="622870" spans="3:3" x14ac:dyDescent="0.15">
      <c r="C622870" s="39">
        <f t="shared" ref="C622870:C622876" si="244">IFERROR(1/(IF(C622817="Replace",IF(ISNUMBER(C622748),C622748,0),C622860)+IF(ISNUMBER(C622805),C622805,0)),0)</f>
        <v>0.6</v>
      </c>
    </row>
    <row r="622871" spans="3:3" x14ac:dyDescent="0.15">
      <c r="C622871" s="39">
        <f t="shared" si="244"/>
        <v>0.50847457627118642</v>
      </c>
    </row>
    <row r="622872" spans="3:3" x14ac:dyDescent="0.15">
      <c r="C622872" s="39">
        <f t="shared" si="244"/>
        <v>1.2</v>
      </c>
    </row>
    <row r="622873" spans="3:3" x14ac:dyDescent="0.15">
      <c r="C622873" s="39">
        <f t="shared" si="244"/>
        <v>1.2</v>
      </c>
    </row>
    <row r="622874" spans="3:3" x14ac:dyDescent="0.15">
      <c r="C622874" s="39">
        <f t="shared" si="244"/>
        <v>1.2</v>
      </c>
    </row>
    <row r="622875" spans="3:3" x14ac:dyDescent="0.15">
      <c r="C622875" s="39">
        <f t="shared" si="244"/>
        <v>1.0810810810810809</v>
      </c>
    </row>
    <row r="622876" spans="3:3" x14ac:dyDescent="0.15">
      <c r="C622876" s="39">
        <f t="shared" si="244"/>
        <v>1.6</v>
      </c>
    </row>
    <row r="622877" spans="3:3" x14ac:dyDescent="0.15">
      <c r="C622877" s="41">
        <f>IFERROR(1/(IF(C622824="Replace",0,C622867)+IF(ISNUMBER(C622812),C622812,0)),0)</f>
        <v>2.8</v>
      </c>
    </row>
    <row r="622878" spans="3:3" x14ac:dyDescent="0.15">
      <c r="C622878" s="41">
        <f>IFERROR(1/(IF(C622825="Replace",0,C622868)+IF(ISNUMBER(C622813),C622813,0)),0)</f>
        <v>2.8</v>
      </c>
    </row>
    <row r="622879" spans="3:3" x14ac:dyDescent="0.15">
      <c r="C622879" s="41">
        <f>IFERROR(1/(IF(C622826="Replace",0,C622869)+IF(ISNUMBER(C622814),C622814,0)),0)</f>
        <v>3</v>
      </c>
    </row>
    <row r="622880" spans="3:3" x14ac:dyDescent="0.15">
      <c r="C622880" s="42">
        <f t="shared" ref="C622880:C622886" si="245">IF(C622729&gt;0,(1-C622827)*1/(1/C622729+C622748),0)+C622827*C622870</f>
        <v>0.6</v>
      </c>
    </row>
    <row r="622881" spans="3:3" x14ac:dyDescent="0.15">
      <c r="C622881" s="42">
        <f t="shared" si="245"/>
        <v>0.50847457627118642</v>
      </c>
    </row>
    <row r="622882" spans="3:3" x14ac:dyDescent="0.15">
      <c r="C622882" s="42">
        <f t="shared" si="245"/>
        <v>1.2</v>
      </c>
    </row>
    <row r="622883" spans="3:3" x14ac:dyDescent="0.15">
      <c r="C622883" s="42">
        <f t="shared" si="245"/>
        <v>1.2</v>
      </c>
    </row>
    <row r="622884" spans="3:3" x14ac:dyDescent="0.15">
      <c r="C622884" s="42">
        <f t="shared" si="245"/>
        <v>1.2</v>
      </c>
    </row>
    <row r="622885" spans="3:3" x14ac:dyDescent="0.15">
      <c r="C622885" s="42">
        <f t="shared" si="245"/>
        <v>1.0810810810810809</v>
      </c>
    </row>
    <row r="622886" spans="3:3" x14ac:dyDescent="0.15">
      <c r="C622886" s="42">
        <f t="shared" si="245"/>
        <v>1.6</v>
      </c>
    </row>
    <row r="622887" spans="3:3" x14ac:dyDescent="0.15">
      <c r="C622887" s="43">
        <f>(1-C622834)*C622736+C622834*C622877</f>
        <v>2.8</v>
      </c>
    </row>
    <row r="622888" spans="3:3" x14ac:dyDescent="0.15">
      <c r="C622888" s="43">
        <f>(1-C622835)*C622737+C622835*C622878</f>
        <v>2.8</v>
      </c>
    </row>
    <row r="622889" spans="3:3" x14ac:dyDescent="0.15">
      <c r="C622889" s="43">
        <f>(1-C622836)*C622738+C622836*C622879</f>
        <v>3</v>
      </c>
    </row>
    <row r="622890" spans="3:3" x14ac:dyDescent="0.15">
      <c r="C622890" s="39">
        <f>IFERROR((IF(C622805&gt;0,C622827*C622691,0)+IF(C622806&gt;0,C622828*C622692,0)+IF(C622807&gt;0,C622829*C622693,0)+IF(C622808&gt;0,C622830*C622694,0)+IF(C622809&gt;0,C622831*C622695,0)+IF(C622810&gt;0,C622832*C622696,0)+IF(C622811&gt;0,C622833*C622697,0)+IF(C622812&gt;0,C622834*C622698,0)+IF(C622813&gt;0,C622835*C622699,0)+IF(C622814&gt;0,C622836*C622700,0))/SUM(C622691:C622700),0)</f>
        <v>0</v>
      </c>
    </row>
    <row r="622891" spans="3:3" x14ac:dyDescent="0.15">
      <c r="C622891" s="30" t="str">
        <f>IF(OR(C622707="",C622706=C622707),C622706,IF(C622601="Variation",C622707,IF(C622890=0,C622706,IF(C622890=1,C622707,C622706&amp;"("&amp;TEXT(1-C622890,"##0%")&amp;")."&amp;C622707&amp;"("&amp;TEXT(C622890,"##0%")&amp;")"))))</f>
        <v>Medium</v>
      </c>
    </row>
    <row r="622892" spans="3:3" x14ac:dyDescent="0.15">
      <c r="C622892" s="39">
        <f>IFERROR(IF(C622707&lt;&gt;"",IF(C622601="Variation",C622727,(1-C622890)*C622726+C622890*C622727),C622726),0)</f>
        <v>0.1</v>
      </c>
    </row>
    <row r="622893" spans="3:3" x14ac:dyDescent="0.15">
      <c r="C622893" s="39">
        <f t="shared" ref="C622893:C622899" si="246">IF(ISERROR(C622880*C622691*C622755),0,C622880*C622691*C622755)</f>
        <v>0</v>
      </c>
    </row>
    <row r="622894" spans="3:3" x14ac:dyDescent="0.15">
      <c r="C622894" s="39">
        <f t="shared" si="246"/>
        <v>23.491525423728813</v>
      </c>
    </row>
    <row r="622895" spans="3:3" x14ac:dyDescent="0.15">
      <c r="C622895" s="39">
        <f t="shared" si="246"/>
        <v>48.503999999999998</v>
      </c>
    </row>
    <row r="622896" spans="3:3" x14ac:dyDescent="0.15">
      <c r="C622896" s="39">
        <f t="shared" si="246"/>
        <v>0</v>
      </c>
    </row>
    <row r="622897" spans="3:3" x14ac:dyDescent="0.15">
      <c r="C622897" s="39">
        <f t="shared" si="246"/>
        <v>0</v>
      </c>
    </row>
    <row r="622898" spans="3:3" x14ac:dyDescent="0.15">
      <c r="C622898" s="39">
        <f t="shared" si="246"/>
        <v>24.972972972972972</v>
      </c>
    </row>
    <row r="622899" spans="3:3" x14ac:dyDescent="0.15">
      <c r="C622899" s="39">
        <f t="shared" si="246"/>
        <v>0</v>
      </c>
    </row>
    <row r="622900" spans="3:3" x14ac:dyDescent="0.15">
      <c r="C622900" s="40">
        <f>IF(ISERROR(C622887*C622698*1),0,C622887*C622698*1)</f>
        <v>37.855999999999995</v>
      </c>
    </row>
    <row r="622901" spans="3:3" x14ac:dyDescent="0.15">
      <c r="C622901" s="40">
        <f>IF(ISERROR(C622888*C622699*1),0,C622888*C622699*1)</f>
        <v>0</v>
      </c>
    </row>
    <row r="622902" spans="3:3" x14ac:dyDescent="0.15">
      <c r="C622902" s="40">
        <f>IF(ISERROR(C622889*C622700*1),0,C622889*C622700*1)</f>
        <v>6</v>
      </c>
    </row>
    <row r="622903" spans="3:3" x14ac:dyDescent="0.15">
      <c r="C622903" s="39">
        <f>SUM(C622691:C622700)*C622892</f>
        <v>14.834000000000001</v>
      </c>
    </row>
    <row r="622904" spans="3:3" x14ac:dyDescent="0.15">
      <c r="C622904" s="39">
        <f>IFERROR(SUM(C622893:C622903)/C622620,0)</f>
        <v>1.3262204856155895</v>
      </c>
    </row>
    <row r="622905" spans="3:3" x14ac:dyDescent="0.15">
      <c r="C622905" s="39">
        <f>0.34*(C622851+C622728)*C622852</f>
        <v>0.51000000000000012</v>
      </c>
    </row>
    <row r="622906" spans="3:3" x14ac:dyDescent="0.15">
      <c r="C622906" s="44">
        <f>(C622848-C622841)*C622839</f>
        <v>3326.4</v>
      </c>
    </row>
    <row r="622907" spans="3:3" x14ac:dyDescent="0.15">
      <c r="C622907" s="39">
        <f>IF(C622904&lt;=1,C622849+(1-C622904)/0.5*(1-C622849),IF(C622904&gt;=4,C622850,C622849+(C622904-1)*(C622850-C622849)/(4-1)))</f>
        <v>0.88912598381281371</v>
      </c>
    </row>
    <row r="622908" spans="3:3" x14ac:dyDescent="0.15">
      <c r="C622908" s="44">
        <f>C622904*0.024*C622906*C622907</f>
        <v>94.13795245360761</v>
      </c>
    </row>
    <row r="622909" spans="3:3" x14ac:dyDescent="0.15">
      <c r="C622909" s="44">
        <f>C622905*0.024*C622906*C622907</f>
        <v>36.200885352072518</v>
      </c>
    </row>
    <row r="622910" spans="3:3" x14ac:dyDescent="0.15">
      <c r="C622910" s="44">
        <f>C622908+C622909</f>
        <v>130.33883780568013</v>
      </c>
    </row>
    <row r="622911" spans="3:3" x14ac:dyDescent="0.15">
      <c r="C622911" s="39">
        <f>IFERROR((IF(LEN(C622769)&gt;1,IF(ISERROR(C622815),0,C622815),IF(ISERROR(C622739),0,C622739))*C622698+IF(LEN(C622770)&gt;1,IF(ISERROR(C622816),0,C622816),IF(ISERROR(C622740),0,C622740))*C622699)/(C622698+C622699),0)</f>
        <v>0.75000000000000011</v>
      </c>
    </row>
    <row r="622912" spans="3:3" x14ac:dyDescent="0.15">
      <c r="C622912" s="45">
        <f>C622701*C622842*C622855*(1-C622857)*C622858*C622911</f>
        <v>0</v>
      </c>
    </row>
    <row r="622913" spans="3:3" x14ac:dyDescent="0.15">
      <c r="C622913" s="44">
        <f>C622702*C622843*C$622856*(1-C$622857)*C$622858*C$622911</f>
        <v>0</v>
      </c>
    </row>
    <row r="622914" spans="3:3" x14ac:dyDescent="0.15">
      <c r="C622914" s="44">
        <f>C622703*C622844*C$622856*(1-C$622857)*C$622858*C$622911</f>
        <v>908.11287000000016</v>
      </c>
    </row>
    <row r="622915" spans="3:3" x14ac:dyDescent="0.15">
      <c r="C622915" s="44">
        <f>C622704*C622845*C$622856*(1-C$622857)*C$622858*C$622911</f>
        <v>0</v>
      </c>
    </row>
    <row r="622916" spans="3:3" x14ac:dyDescent="0.15">
      <c r="C622916" s="44">
        <f>C622705*C622846*C$622856*(1-C$622857)*C$622858*C$622911</f>
        <v>187.95199499999998</v>
      </c>
    </row>
    <row r="622917" spans="3:3" x14ac:dyDescent="0.15">
      <c r="C622917" s="44">
        <f>IFERROR(SUM(C622912:C622916)/C622620,0)</f>
        <v>9.3385436227315317</v>
      </c>
    </row>
    <row r="622918" spans="3:3" x14ac:dyDescent="0.15">
      <c r="C622918" s="44">
        <f>C622853*0.024*C622839</f>
        <v>15.552000000000001</v>
      </c>
    </row>
    <row r="622919" spans="3:3" x14ac:dyDescent="0.15">
      <c r="C622919" s="44">
        <f>C622859/(C622904+C622905)</f>
        <v>24.506860887631277</v>
      </c>
    </row>
    <row r="622920" spans="3:3" x14ac:dyDescent="0.15">
      <c r="C622920" s="39">
        <f>0.8+C622919/30</f>
        <v>1.6168953629210425</v>
      </c>
    </row>
    <row r="622921" spans="3:3" x14ac:dyDescent="0.15">
      <c r="C622921" s="42">
        <f>IFERROR((C622917+C622918)/C622910,0)</f>
        <v>0.19096797272230098</v>
      </c>
    </row>
    <row r="622922" spans="3:3" x14ac:dyDescent="0.15">
      <c r="C622922" s="39">
        <f>(1-C622921^C622920)/(1-C622921^(C622920+1))</f>
        <v>0.94362386271828624</v>
      </c>
    </row>
    <row r="622923" spans="3:3" x14ac:dyDescent="0.15">
      <c r="C622923" s="46">
        <f>C622910-C622922*(C622917+C622918)</f>
        <v>106.8515268872402</v>
      </c>
    </row>
    <row r="622925" spans="3:3" x14ac:dyDescent="0.15">
      <c r="C622925" s="48">
        <v>106.8515268872402</v>
      </c>
    </row>
    <row r="638977" spans="3:3" x14ac:dyDescent="0.15">
      <c r="C638977" s="24" t="s">
        <v>370</v>
      </c>
    </row>
    <row r="638978" spans="3:3" x14ac:dyDescent="0.15">
      <c r="C638978" s="25">
        <v>0</v>
      </c>
    </row>
    <row r="638979" spans="3:3" x14ac:dyDescent="0.15">
      <c r="C638979" s="25">
        <v>0</v>
      </c>
    </row>
    <row r="638980" spans="3:3" x14ac:dyDescent="0.15">
      <c r="C638980" s="26">
        <v>40428</v>
      </c>
    </row>
    <row r="638981" spans="3:3" x14ac:dyDescent="0.15">
      <c r="C638981" s="26">
        <v>0</v>
      </c>
    </row>
    <row r="638982" spans="3:3" x14ac:dyDescent="0.15">
      <c r="C638982" s="25" t="s">
        <v>152</v>
      </c>
    </row>
    <row r="638983" spans="3:3" x14ac:dyDescent="0.15">
      <c r="C638983" s="25" t="s">
        <v>15</v>
      </c>
    </row>
    <row r="638984" spans="3:3" x14ac:dyDescent="0.15">
      <c r="C638984" s="25">
        <v>1</v>
      </c>
    </row>
    <row r="638985" spans="3:3" x14ac:dyDescent="0.15">
      <c r="C638985" s="25" t="s">
        <v>208</v>
      </c>
    </row>
    <row r="638986" spans="3:3" x14ac:dyDescent="0.15">
      <c r="C638986" s="25" t="s">
        <v>371</v>
      </c>
    </row>
    <row r="638987" spans="3:3" x14ac:dyDescent="0.15">
      <c r="C638987" s="25">
        <v>0</v>
      </c>
    </row>
    <row r="638988" spans="3:3" x14ac:dyDescent="0.15">
      <c r="C638988" s="25">
        <v>0</v>
      </c>
    </row>
    <row r="638989" spans="3:3" x14ac:dyDescent="0.15">
      <c r="C638989" s="25" t="s">
        <v>372</v>
      </c>
    </row>
    <row r="638990" spans="3:3" x14ac:dyDescent="0.15">
      <c r="C638990" s="25" t="s">
        <v>360</v>
      </c>
    </row>
    <row r="638991" spans="3:3" x14ac:dyDescent="0.15">
      <c r="C638991" s="25" t="s">
        <v>373</v>
      </c>
    </row>
    <row r="638992" spans="3:3" x14ac:dyDescent="0.15">
      <c r="C638992" s="25" t="s">
        <v>105</v>
      </c>
    </row>
    <row r="638993" spans="3:3" x14ac:dyDescent="0.15">
      <c r="C638993" s="25">
        <v>1958</v>
      </c>
    </row>
    <row r="638994" spans="3:3" x14ac:dyDescent="0.15">
      <c r="C638994" s="25">
        <v>1968</v>
      </c>
    </row>
    <row r="638995" spans="3:3" x14ac:dyDescent="0.15">
      <c r="C638995" s="25" t="s">
        <v>289</v>
      </c>
    </row>
    <row r="638996" spans="3:3" x14ac:dyDescent="0.15">
      <c r="C638996" s="24">
        <v>374.2</v>
      </c>
    </row>
    <row r="638997" spans="3:3" x14ac:dyDescent="0.15">
      <c r="C638997" s="24">
        <v>119.744</v>
      </c>
    </row>
    <row r="638998" spans="3:3" x14ac:dyDescent="0.15">
      <c r="C638998" s="24">
        <v>0</v>
      </c>
    </row>
    <row r="638999" spans="3:3" x14ac:dyDescent="0.15">
      <c r="C638999" s="24">
        <v>0</v>
      </c>
    </row>
    <row r="639000" spans="3:3" x14ac:dyDescent="0.15">
      <c r="C639000" s="24">
        <v>0</v>
      </c>
    </row>
    <row r="639001" spans="3:3" x14ac:dyDescent="0.15">
      <c r="C639001" s="24">
        <v>106.7</v>
      </c>
    </row>
    <row r="639002" spans="3:3" x14ac:dyDescent="0.15">
      <c r="C639002" s="27">
        <f>IF(C638999&gt;0,C638999,IF(C638998&gt;0,0.85*C638998,IF(C639001&gt;0,1.1*C639001,IF(C639000&gt;0,1.4*C639000,0.85/3*C638996))))</f>
        <v>117.37000000000002</v>
      </c>
    </row>
    <row r="639003" spans="3:3" x14ac:dyDescent="0.15">
      <c r="C639003" s="24">
        <v>0</v>
      </c>
    </row>
    <row r="639004" spans="3:3" x14ac:dyDescent="0.15">
      <c r="C639004" s="27">
        <f>IF(C639003&gt;0,C639003,C639002)</f>
        <v>117.37000000000002</v>
      </c>
    </row>
    <row r="639005" spans="3:3" x14ac:dyDescent="0.15">
      <c r="C639005" s="24">
        <v>1</v>
      </c>
    </row>
    <row r="639006" spans="3:3" x14ac:dyDescent="0.15">
      <c r="C639006" s="24">
        <v>2</v>
      </c>
    </row>
    <row r="639007" spans="3:3" x14ac:dyDescent="0.15">
      <c r="C639007" s="28" t="s">
        <v>374</v>
      </c>
    </row>
    <row r="639008" spans="3:3" x14ac:dyDescent="0.15">
      <c r="C639008" s="28" t="s">
        <v>375</v>
      </c>
    </row>
    <row r="639009" spans="3:3" x14ac:dyDescent="0.15">
      <c r="C639009" s="28" t="s">
        <v>2</v>
      </c>
    </row>
    <row r="639010" spans="3:3" x14ac:dyDescent="0.15">
      <c r="C639010" s="28" t="s">
        <v>376</v>
      </c>
    </row>
    <row r="639011" spans="3:3" x14ac:dyDescent="0.15">
      <c r="C639011" s="24">
        <v>0</v>
      </c>
    </row>
    <row r="639012" spans="3:3" x14ac:dyDescent="0.15">
      <c r="C639012" s="24">
        <v>0</v>
      </c>
    </row>
    <row r="639013" spans="3:3" x14ac:dyDescent="0.15">
      <c r="C639013" s="24">
        <v>0</v>
      </c>
    </row>
    <row r="639014" spans="3:3" x14ac:dyDescent="0.15">
      <c r="C639014" s="24">
        <v>0</v>
      </c>
    </row>
    <row r="639015" spans="3:3" x14ac:dyDescent="0.15">
      <c r="C639015" s="24">
        <v>0</v>
      </c>
    </row>
    <row r="639016" spans="3:3" x14ac:dyDescent="0.15">
      <c r="C639016" s="24">
        <v>0</v>
      </c>
    </row>
    <row r="639017" spans="3:3" x14ac:dyDescent="0.15">
      <c r="C639017" s="28">
        <v>0</v>
      </c>
    </row>
    <row r="639018" spans="3:3" x14ac:dyDescent="0.15">
      <c r="C639018" s="28">
        <v>0</v>
      </c>
    </row>
    <row r="639019" spans="3:3" x14ac:dyDescent="0.15">
      <c r="C639019" s="24">
        <v>0</v>
      </c>
    </row>
    <row r="639020" spans="3:3" x14ac:dyDescent="0.15">
      <c r="C639020" s="24">
        <v>0</v>
      </c>
    </row>
    <row r="639021" spans="3:3" x14ac:dyDescent="0.15">
      <c r="C639021" s="24">
        <v>46.2</v>
      </c>
    </row>
    <row r="639022" spans="3:3" x14ac:dyDescent="0.15">
      <c r="C639022" s="24">
        <v>40.42</v>
      </c>
    </row>
    <row r="639023" spans="3:3" x14ac:dyDescent="0.15">
      <c r="C639023" s="24">
        <v>0</v>
      </c>
    </row>
    <row r="639024" spans="3:3" x14ac:dyDescent="0.15">
      <c r="C639024" s="24">
        <v>0</v>
      </c>
    </row>
    <row r="639025" spans="3:3" x14ac:dyDescent="0.15">
      <c r="C639025" s="24">
        <v>46.2</v>
      </c>
    </row>
    <row r="639026" spans="3:3" x14ac:dyDescent="0.15">
      <c r="C639026" s="24">
        <v>0</v>
      </c>
    </row>
    <row r="639027" spans="3:3" x14ac:dyDescent="0.15">
      <c r="C639027" s="24">
        <v>13.52</v>
      </c>
    </row>
    <row r="639028" spans="3:3" x14ac:dyDescent="0.15">
      <c r="C639028" s="24">
        <v>0</v>
      </c>
    </row>
    <row r="639029" spans="3:3" x14ac:dyDescent="0.15">
      <c r="C639029" s="24">
        <v>2</v>
      </c>
    </row>
    <row r="639030" spans="3:3" x14ac:dyDescent="0.15">
      <c r="C639030" s="24">
        <v>0</v>
      </c>
    </row>
    <row r="639031" spans="3:3" x14ac:dyDescent="0.15">
      <c r="C639031" s="24">
        <v>0</v>
      </c>
    </row>
    <row r="639032" spans="3:3" x14ac:dyDescent="0.15">
      <c r="C639032" s="24">
        <v>8.1300000000000008</v>
      </c>
    </row>
    <row r="639033" spans="3:3" x14ac:dyDescent="0.15">
      <c r="C639033" s="24">
        <v>0</v>
      </c>
    </row>
    <row r="639034" spans="3:3" x14ac:dyDescent="0.15">
      <c r="C639034" s="24">
        <v>5.39</v>
      </c>
    </row>
    <row r="639035" spans="3:3" x14ac:dyDescent="0.15">
      <c r="C639035" s="28" t="s">
        <v>295</v>
      </c>
    </row>
    <row r="639036" spans="3:3" x14ac:dyDescent="0.15">
      <c r="C639036" s="29">
        <f>IF(OR(C$639008="C",C$639008="PI",C$639008="NI"),1.6,IF(C$639008="P",0.8,IF(C$639008="-",1.2,0)))</f>
        <v>1.2</v>
      </c>
    </row>
    <row r="639037" spans="3:3" x14ac:dyDescent="0.15">
      <c r="C639037" s="29">
        <f>IF(OR(C$639008="C",C$639008="PI",C$639008="NI"),15,IF(C$639008="P",7,IF(C$639008="-",5,0)))</f>
        <v>5</v>
      </c>
    </row>
    <row r="639038" spans="3:3" x14ac:dyDescent="0.15">
      <c r="C639038" s="29">
        <f>IF(OR(C$639008="C",C$639008="PI",C$639008="NI"),0,IF(C$639008="P",0.6,IF(C$639008="-",0,1.2)))</f>
        <v>0</v>
      </c>
    </row>
    <row r="639039" spans="3:3" x14ac:dyDescent="0.15">
      <c r="C639039" s="29">
        <f>IF(OR(C$639008="C",C$639008="PI",C$639008="NI"),0,IF(C$639008="P",3,IF(C$639008="-",0,5)))</f>
        <v>0</v>
      </c>
    </row>
    <row r="639040" spans="3:3" x14ac:dyDescent="0.15">
      <c r="C639040" s="29">
        <f>IF(LEFT(C$639008,1)="C",1,IF(LEFT(C$639008,1)="P",0.5,0))</f>
        <v>0</v>
      </c>
    </row>
    <row r="639041" spans="3:3" x14ac:dyDescent="0.15">
      <c r="C639041" s="29">
        <f>IF(LEFT(C$639009,1)="C",1,IF(LEFT(C$639009,1)="P",0.5,0))</f>
        <v>0</v>
      </c>
    </row>
    <row r="639042" spans="3:3" x14ac:dyDescent="0.15">
      <c r="C639042" s="29">
        <f>0.7*C639040+C639006+C639041</f>
        <v>2</v>
      </c>
    </row>
    <row r="639043" spans="3:3" x14ac:dyDescent="0.15">
      <c r="C639043" s="27">
        <f>IFERROR(C639004/C639042,0)</f>
        <v>58.685000000000009</v>
      </c>
    </row>
    <row r="639044" spans="3:3" x14ac:dyDescent="0.15">
      <c r="C639044" s="29">
        <f>IF(RIGHT(C$639008,1)="I",1,C639040)*0.7+C639006+IF(RIGHT(C$639009,1)="I",1,C639041)</f>
        <v>2</v>
      </c>
    </row>
    <row r="639045" spans="3:3" x14ac:dyDescent="0.15">
      <c r="C639045" s="27">
        <f>IF(ISNUMBER(#REF!),#REF!/2.5,1)</f>
        <v>1</v>
      </c>
    </row>
    <row r="639046" spans="3:3" x14ac:dyDescent="0.15">
      <c r="C639046" s="27">
        <f>IF(C639018="Simple",0.9,IF(C639018="Complex",1.3,1))</f>
        <v>1</v>
      </c>
    </row>
    <row r="639047" spans="3:3" x14ac:dyDescent="0.15">
      <c r="C639047" s="27">
        <f>IF(C639017="Simple",0.9,IF(C639017="Complex",1.2,1))</f>
        <v>1</v>
      </c>
    </row>
    <row r="639048" spans="3:3" x14ac:dyDescent="0.15">
      <c r="C639048" s="27">
        <f>C639045*C639047*(0.7*C639043+IF(C639010="B_N2",5,IF(C639010="B_N1",25,50)))</f>
        <v>46.079500000000003</v>
      </c>
    </row>
    <row r="639049" spans="3:3" x14ac:dyDescent="0.15">
      <c r="C639049" s="27">
        <f>ROUND(3/0.85,1)*C639045*C639004</f>
        <v>410.79500000000007</v>
      </c>
    </row>
    <row r="639050" spans="3:3" x14ac:dyDescent="0.15">
      <c r="C639050" s="27">
        <f>C$639046*(C$639036*C$639043+C$639037)</f>
        <v>75.422000000000011</v>
      </c>
    </row>
    <row r="639051" spans="3:3" x14ac:dyDescent="0.15">
      <c r="C639051" s="27">
        <f>(C$639038*C$639043+C$639039)</f>
        <v>0</v>
      </c>
    </row>
    <row r="639052" spans="3:3" x14ac:dyDescent="0.15">
      <c r="C639052" s="27">
        <f>C639044*C639048-C639053-C639057-C639058</f>
        <v>71.03240000000001</v>
      </c>
    </row>
    <row r="639053" spans="3:3" x14ac:dyDescent="0.15">
      <c r="C639053" s="27">
        <f>0.5*IF(RIGHT(C639009,1)="I",1,C639041)*C639048</f>
        <v>0</v>
      </c>
    </row>
    <row r="639054" spans="3:3" x14ac:dyDescent="0.15">
      <c r="C639054" s="30" t="str">
        <f>IF(C$639009="P","Unh","Soil")</f>
        <v>Soil</v>
      </c>
    </row>
    <row r="639055" spans="3:3" x14ac:dyDescent="0.15">
      <c r="C639055" s="27">
        <f>1.2*C639043+5</f>
        <v>75.422000000000011</v>
      </c>
    </row>
    <row r="639056" spans="3:3" x14ac:dyDescent="0.15">
      <c r="C639056" s="30" t="str">
        <f>IF(C$639009="-","Soil","Cellar")</f>
        <v>Cellar</v>
      </c>
    </row>
    <row r="639057" spans="3:3" x14ac:dyDescent="0.15">
      <c r="C639057" s="27">
        <f>(0.18*C$639004)-C639058</f>
        <v>18.452900000000003</v>
      </c>
    </row>
    <row r="639058" spans="3:3" x14ac:dyDescent="0.15">
      <c r="C639058" s="27">
        <f>0.01*C$639004+1.5</f>
        <v>2.6737000000000002</v>
      </c>
    </row>
    <row r="639059" spans="3:3" x14ac:dyDescent="0.15">
      <c r="C639059" s="27">
        <f>SUM(C639050:C639058)</f>
        <v>243.00300000000004</v>
      </c>
    </row>
    <row r="639060" spans="3:3" x14ac:dyDescent="0.15">
      <c r="C639060" s="27">
        <f>SUM(C639020:C639029)</f>
        <v>148.34</v>
      </c>
    </row>
    <row r="639061" spans="3:3" x14ac:dyDescent="0.15">
      <c r="C639061" s="30">
        <f>IFERROR(C639060/C639059,0)</f>
        <v>0.61044513853738425</v>
      </c>
    </row>
    <row r="639062" spans="3:3" x14ac:dyDescent="0.15">
      <c r="C639062" s="31">
        <v>0.8</v>
      </c>
    </row>
    <row r="639063" spans="3:3" x14ac:dyDescent="0.15">
      <c r="C639063" s="31">
        <v>1.25</v>
      </c>
    </row>
    <row r="639064" spans="3:3" x14ac:dyDescent="0.15">
      <c r="C639064" s="32">
        <f>IF(AND(C639061&gt;=C639062,C639061&lt;=C639063),1,0)</f>
        <v>0</v>
      </c>
    </row>
    <row r="639065" spans="3:3" x14ac:dyDescent="0.15">
      <c r="C639065" s="30">
        <f>IFERROR((C639025+C639026)/(C639055),0)</f>
        <v>0.61255336639176894</v>
      </c>
    </row>
    <row r="639066" spans="3:3" x14ac:dyDescent="0.15">
      <c r="C639066" s="31">
        <v>0.9</v>
      </c>
    </row>
    <row r="639067" spans="3:3" x14ac:dyDescent="0.15">
      <c r="C639067" s="31">
        <v>1.3</v>
      </c>
    </row>
    <row r="639068" spans="3:3" x14ac:dyDescent="0.15">
      <c r="C639068" s="32">
        <f>IF(AND(C639065&gt;=C639066,C639065&lt;=C639067),1,0)</f>
        <v>0</v>
      </c>
    </row>
    <row r="639069" spans="3:3" x14ac:dyDescent="0.15">
      <c r="C639069" s="33">
        <f>IF(C639040+C639041=0,1,0)</f>
        <v>1</v>
      </c>
    </row>
    <row r="639070" spans="3:3" x14ac:dyDescent="0.15">
      <c r="C639070" s="30">
        <f>IFERROR((C639027+C639028+C639029)/(C639057+C639058),0)</f>
        <v>0.73461891643709809</v>
      </c>
    </row>
    <row r="639071" spans="3:3" x14ac:dyDescent="0.15">
      <c r="C639071" s="31">
        <v>0.67</v>
      </c>
    </row>
    <row r="639072" spans="3:3" x14ac:dyDescent="0.15">
      <c r="C639072" s="31">
        <v>1.5</v>
      </c>
    </row>
    <row r="639073" spans="3:3" x14ac:dyDescent="0.15">
      <c r="C639073" s="34">
        <f>IF(AND(C639070&gt;=C639071,C639070&lt;=C639072),1,0)</f>
        <v>1</v>
      </c>
    </row>
    <row r="639074" spans="3:3" x14ac:dyDescent="0.15">
      <c r="C639074" s="34">
        <f>C639064*IF(C639069=1,C639068,1)*C639073</f>
        <v>0</v>
      </c>
    </row>
    <row r="639075" spans="3:3" x14ac:dyDescent="0.15">
      <c r="C639075" s="27">
        <f>IF(C$639035="Estimation",C639050,C639020)</f>
        <v>0</v>
      </c>
    </row>
    <row r="639076" spans="3:3" x14ac:dyDescent="0.15">
      <c r="C639076" s="27">
        <f>IF(C$639035="Estimation",C639051,C639021)</f>
        <v>46.2</v>
      </c>
    </row>
    <row r="639077" spans="3:3" x14ac:dyDescent="0.15">
      <c r="C639077" s="27">
        <f>IF(C$639035="Estimation",C639052,C639022)</f>
        <v>40.42</v>
      </c>
    </row>
    <row r="639078" spans="3:3" x14ac:dyDescent="0.15">
      <c r="C639078" s="27">
        <f>IF(C$639035="Estimation",IF(C639054="Soil",0,C639053),C639023)</f>
        <v>0</v>
      </c>
    </row>
    <row r="639079" spans="3:3" x14ac:dyDescent="0.15">
      <c r="C639079" s="27">
        <f>IF(C$639035="Estimation",C639053-C639078,C639024)</f>
        <v>0</v>
      </c>
    </row>
    <row r="639080" spans="3:3" x14ac:dyDescent="0.15">
      <c r="C639080" s="27">
        <f>IF(C$639035="Estimation",IF(C639056="Soil",0,C639055),C639025)</f>
        <v>46.2</v>
      </c>
    </row>
    <row r="639081" spans="3:3" x14ac:dyDescent="0.15">
      <c r="C639081" s="27">
        <f>IF(C$639035="Estimation",C639055-C639080,C639026)</f>
        <v>0</v>
      </c>
    </row>
    <row r="639082" spans="3:3" x14ac:dyDescent="0.15">
      <c r="C639082" s="27">
        <f>IF(C$639035="Estimation",C639057,C639027)</f>
        <v>13.52</v>
      </c>
    </row>
    <row r="639083" spans="3:3" x14ac:dyDescent="0.15">
      <c r="C639083" s="27">
        <f>IF(C$639035="Estimation",0,C639028)</f>
        <v>0</v>
      </c>
    </row>
    <row r="639084" spans="3:3" x14ac:dyDescent="0.15">
      <c r="C639084" s="27">
        <f>IF(C$639035="Estimation",C639058,C639029)</f>
        <v>2</v>
      </c>
    </row>
    <row r="639085" spans="3:3" x14ac:dyDescent="0.15">
      <c r="C639085" s="35">
        <f>IF(C$639035="Estimation",0,C639030)</f>
        <v>0</v>
      </c>
    </row>
    <row r="639086" spans="3:3" x14ac:dyDescent="0.15">
      <c r="C639086" s="35">
        <f>IF(C$639035="Estimation",0.5*SUM(C$639082:C$639083),C639031)</f>
        <v>0</v>
      </c>
    </row>
    <row r="639087" spans="3:3" x14ac:dyDescent="0.15">
      <c r="C639087" s="35">
        <f>IF(C$639035="Estimation",0,C639032)</f>
        <v>8.1300000000000008</v>
      </c>
    </row>
    <row r="639088" spans="3:3" x14ac:dyDescent="0.15">
      <c r="C639088" s="35">
        <f>IF(C$639035="Estimation",0.5*SUM(C$639082:C$639083),C639033)</f>
        <v>0</v>
      </c>
    </row>
    <row r="639089" spans="3:3" x14ac:dyDescent="0.15">
      <c r="C639089" s="35">
        <f>IF(C$639035="Estimation",0,C639034)</f>
        <v>5.39</v>
      </c>
    </row>
    <row r="639090" spans="3:3" x14ac:dyDescent="0.15">
      <c r="C639090" s="25" t="s">
        <v>288</v>
      </c>
    </row>
    <row r="639091" spans="3:3" x14ac:dyDescent="0.15">
      <c r="C639091" s="25">
        <v>0</v>
      </c>
    </row>
    <row r="639092" spans="3:3" x14ac:dyDescent="0.15">
      <c r="C639092" s="25" t="s">
        <v>288</v>
      </c>
    </row>
    <row r="639093" spans="3:3" x14ac:dyDescent="0.15">
      <c r="C639093" s="25" t="s">
        <v>377</v>
      </c>
    </row>
    <row r="639094" spans="3:3" x14ac:dyDescent="0.15">
      <c r="C639094" s="25" t="s">
        <v>300</v>
      </c>
    </row>
    <row r="639095" spans="3:3" x14ac:dyDescent="0.15">
      <c r="C639095" s="25" t="s">
        <v>302</v>
      </c>
    </row>
    <row r="639096" spans="3:3" x14ac:dyDescent="0.15">
      <c r="C639096" s="25" t="s">
        <v>302</v>
      </c>
    </row>
    <row r="639097" spans="3:3" x14ac:dyDescent="0.15">
      <c r="C639097" s="25" t="s">
        <v>302</v>
      </c>
    </row>
    <row r="639098" spans="3:3" x14ac:dyDescent="0.15">
      <c r="C639098" s="25" t="s">
        <v>301</v>
      </c>
    </row>
    <row r="639099" spans="3:3" x14ac:dyDescent="0.15">
      <c r="C639099" s="25" t="s">
        <v>301</v>
      </c>
    </row>
    <row r="639100" spans="3:3" x14ac:dyDescent="0.15">
      <c r="C639100" s="25" t="s">
        <v>292</v>
      </c>
    </row>
    <row r="639101" spans="3:3" x14ac:dyDescent="0.15">
      <c r="C639101" s="25" t="s">
        <v>292</v>
      </c>
    </row>
    <row r="639102" spans="3:3" x14ac:dyDescent="0.15">
      <c r="C639102" s="25" t="s">
        <v>291</v>
      </c>
    </row>
    <row r="639103" spans="3:3" x14ac:dyDescent="0.15">
      <c r="C639103" s="25" t="s">
        <v>298</v>
      </c>
    </row>
    <row r="639104" spans="3:3" x14ac:dyDescent="0.15">
      <c r="C639104" s="25" t="s">
        <v>299</v>
      </c>
    </row>
    <row r="639105" spans="3:3" x14ac:dyDescent="0.15">
      <c r="C639105" s="25" t="s">
        <v>298</v>
      </c>
    </row>
    <row r="639106" spans="3:3" x14ac:dyDescent="0.15">
      <c r="C639106" s="25" t="s">
        <v>297</v>
      </c>
    </row>
    <row r="639107" spans="3:3" x14ac:dyDescent="0.15">
      <c r="C639107" s="25" t="s">
        <v>296</v>
      </c>
    </row>
    <row r="639108" spans="3:3" x14ac:dyDescent="0.15">
      <c r="C639108" s="25" t="s">
        <v>297</v>
      </c>
    </row>
    <row r="639109" spans="3:3" x14ac:dyDescent="0.15">
      <c r="C639109" s="25" t="s">
        <v>296</v>
      </c>
    </row>
    <row r="639110" spans="3:3" x14ac:dyDescent="0.15">
      <c r="C639110" s="24">
        <v>0.1</v>
      </c>
    </row>
    <row r="639111" spans="3:3" x14ac:dyDescent="0.15">
      <c r="C639111" s="24">
        <v>0</v>
      </c>
    </row>
    <row r="639112" spans="3:3" x14ac:dyDescent="0.15">
      <c r="C639112" s="24">
        <v>0.2</v>
      </c>
    </row>
    <row r="639113" spans="3:3" x14ac:dyDescent="0.15">
      <c r="C639113" s="24">
        <v>0.6</v>
      </c>
    </row>
    <row r="639114" spans="3:3" x14ac:dyDescent="0.15">
      <c r="C639114" s="24">
        <v>0.6</v>
      </c>
    </row>
    <row r="639115" spans="3:3" x14ac:dyDescent="0.15">
      <c r="C639115" s="24">
        <v>1.2</v>
      </c>
    </row>
    <row r="639116" spans="3:3" x14ac:dyDescent="0.15">
      <c r="C639116" s="24">
        <v>1.2</v>
      </c>
    </row>
    <row r="639117" spans="3:3" x14ac:dyDescent="0.15">
      <c r="C639117" s="24">
        <v>1.2</v>
      </c>
    </row>
    <row r="639118" spans="3:3" x14ac:dyDescent="0.15">
      <c r="C639118" s="24">
        <v>1.6</v>
      </c>
    </row>
    <row r="639119" spans="3:3" x14ac:dyDescent="0.15">
      <c r="C639119" s="24">
        <v>1.6</v>
      </c>
    </row>
    <row r="639120" spans="3:3" x14ac:dyDescent="0.15">
      <c r="C639120" s="24">
        <v>2.8</v>
      </c>
    </row>
    <row r="639121" spans="3:3" x14ac:dyDescent="0.15">
      <c r="C639121" s="24">
        <v>2.8</v>
      </c>
    </row>
    <row r="639122" spans="3:3" x14ac:dyDescent="0.15">
      <c r="C639122" s="24">
        <v>3</v>
      </c>
    </row>
    <row r="639123" spans="3:3" x14ac:dyDescent="0.15">
      <c r="C639123" s="24">
        <v>0.75</v>
      </c>
    </row>
    <row r="639124" spans="3:3" x14ac:dyDescent="0.15">
      <c r="C639124" s="24">
        <v>0.75</v>
      </c>
    </row>
    <row r="639125" spans="3:3" x14ac:dyDescent="0.15">
      <c r="C639125" s="24">
        <v>0.05</v>
      </c>
    </row>
    <row r="639126" spans="3:3" x14ac:dyDescent="0.15">
      <c r="C639126" s="24">
        <v>0.05</v>
      </c>
    </row>
    <row r="639127" spans="3:3" x14ac:dyDescent="0.15">
      <c r="C639127" s="24">
        <v>0</v>
      </c>
    </row>
    <row r="639128" spans="3:3" x14ac:dyDescent="0.15">
      <c r="C639128" s="24">
        <v>0</v>
      </c>
    </row>
    <row r="639129" spans="3:3" x14ac:dyDescent="0.15">
      <c r="C639129" s="24">
        <v>0</v>
      </c>
    </row>
    <row r="639130" spans="3:3" x14ac:dyDescent="0.15">
      <c r="C639130" s="24">
        <v>0.01</v>
      </c>
    </row>
    <row r="639131" spans="3:3" x14ac:dyDescent="0.15">
      <c r="C639131" s="24">
        <v>0.01</v>
      </c>
    </row>
    <row r="639132" spans="3:3" x14ac:dyDescent="0.15">
      <c r="C639132" s="24">
        <v>0</v>
      </c>
    </row>
    <row r="639133" spans="3:3" x14ac:dyDescent="0.15">
      <c r="C639133" s="24">
        <v>0.3</v>
      </c>
    </row>
    <row r="639134" spans="3:3" x14ac:dyDescent="0.15">
      <c r="C639134" s="24">
        <v>0</v>
      </c>
    </row>
    <row r="639135" spans="3:3" x14ac:dyDescent="0.15">
      <c r="C639135" s="24">
        <v>0</v>
      </c>
    </row>
    <row r="639136" spans="3:3" x14ac:dyDescent="0.15">
      <c r="C639136" s="24">
        <v>0</v>
      </c>
    </row>
    <row r="639137" spans="3:3" x14ac:dyDescent="0.15">
      <c r="C639137" s="24">
        <v>0.3</v>
      </c>
    </row>
    <row r="639138" spans="3:3" x14ac:dyDescent="0.15">
      <c r="C639138" s="24">
        <v>0</v>
      </c>
    </row>
    <row r="639139" spans="3:3" x14ac:dyDescent="0.15">
      <c r="C639139" s="24">
        <v>0</v>
      </c>
    </row>
    <row r="639140" spans="3:3" x14ac:dyDescent="0.15">
      <c r="C639140" s="24">
        <v>1</v>
      </c>
    </row>
    <row r="639141" spans="3:3" x14ac:dyDescent="0.15">
      <c r="C639141" s="24">
        <v>1</v>
      </c>
    </row>
    <row r="639142" spans="3:3" x14ac:dyDescent="0.15">
      <c r="C639142" s="24">
        <v>0</v>
      </c>
    </row>
    <row r="639143" spans="3:3" x14ac:dyDescent="0.15">
      <c r="C639143" s="24">
        <v>0</v>
      </c>
    </row>
    <row r="639144" spans="3:3" x14ac:dyDescent="0.15">
      <c r="C639144" s="24">
        <v>0.5</v>
      </c>
    </row>
    <row r="639145" spans="3:3" x14ac:dyDescent="0.15">
      <c r="C639145" s="24">
        <v>0</v>
      </c>
    </row>
    <row r="639146" spans="3:3" x14ac:dyDescent="0.15">
      <c r="C639146" s="25">
        <v>0</v>
      </c>
    </row>
    <row r="639147" spans="3:3" x14ac:dyDescent="0.15">
      <c r="C639147" s="25">
        <v>0</v>
      </c>
    </row>
    <row r="639148" spans="3:3" x14ac:dyDescent="0.15">
      <c r="C639148" s="25">
        <v>0</v>
      </c>
    </row>
    <row r="639149" spans="3:3" x14ac:dyDescent="0.15">
      <c r="C639149" s="25">
        <v>0</v>
      </c>
    </row>
    <row r="639150" spans="3:3" x14ac:dyDescent="0.15">
      <c r="C639150" s="25">
        <v>0</v>
      </c>
    </row>
    <row r="639151" spans="3:3" x14ac:dyDescent="0.15">
      <c r="C639151" s="25">
        <v>0</v>
      </c>
    </row>
    <row r="639152" spans="3:3" x14ac:dyDescent="0.15">
      <c r="C639152" s="25">
        <v>0</v>
      </c>
    </row>
    <row r="639153" spans="3:3" x14ac:dyDescent="0.15">
      <c r="C639153" s="25">
        <v>0</v>
      </c>
    </row>
    <row r="639154" spans="3:3" x14ac:dyDescent="0.15">
      <c r="C639154" s="25">
        <v>0</v>
      </c>
    </row>
    <row r="639155" spans="3:3" x14ac:dyDescent="0.15">
      <c r="C639155" s="25">
        <v>0</v>
      </c>
    </row>
    <row r="639156" spans="3:3" x14ac:dyDescent="0.15">
      <c r="C639156" s="24">
        <v>0</v>
      </c>
    </row>
    <row r="639157" spans="3:3" x14ac:dyDescent="0.15">
      <c r="C639157" s="24">
        <v>0</v>
      </c>
    </row>
    <row r="639158" spans="3:3" x14ac:dyDescent="0.15">
      <c r="C639158" s="24">
        <v>0</v>
      </c>
    </row>
    <row r="639159" spans="3:3" x14ac:dyDescent="0.15">
      <c r="C639159" s="24">
        <v>0</v>
      </c>
    </row>
    <row r="639160" spans="3:3" x14ac:dyDescent="0.15">
      <c r="C639160" s="24">
        <v>0</v>
      </c>
    </row>
    <row r="639161" spans="3:3" x14ac:dyDescent="0.15">
      <c r="C639161" s="24">
        <v>0</v>
      </c>
    </row>
    <row r="639162" spans="3:3" x14ac:dyDescent="0.15">
      <c r="C639162" s="24">
        <v>0</v>
      </c>
    </row>
    <row r="639163" spans="3:3" x14ac:dyDescent="0.15">
      <c r="C639163" s="24">
        <v>0</v>
      </c>
    </row>
    <row r="639164" spans="3:3" x14ac:dyDescent="0.15">
      <c r="C639164" s="24">
        <v>0</v>
      </c>
    </row>
    <row r="639165" spans="3:3" x14ac:dyDescent="0.15">
      <c r="C639165" s="24">
        <v>0</v>
      </c>
    </row>
    <row r="639166" spans="3:3" x14ac:dyDescent="0.15">
      <c r="C639166" s="24">
        <v>0</v>
      </c>
    </row>
    <row r="639167" spans="3:3" x14ac:dyDescent="0.15">
      <c r="C639167" s="24">
        <v>0</v>
      </c>
    </row>
    <row r="639168" spans="3:3" x14ac:dyDescent="0.15">
      <c r="C639168" s="24">
        <v>0</v>
      </c>
    </row>
    <row r="639169" spans="3:3" x14ac:dyDescent="0.15">
      <c r="C639169" s="24">
        <v>0</v>
      </c>
    </row>
    <row r="639170" spans="3:3" x14ac:dyDescent="0.15">
      <c r="C639170" s="24">
        <v>0</v>
      </c>
    </row>
    <row r="639171" spans="3:3" x14ac:dyDescent="0.15">
      <c r="C639171" s="24">
        <v>0</v>
      </c>
    </row>
    <row r="639172" spans="3:3" x14ac:dyDescent="0.15">
      <c r="C639172" s="24">
        <v>0</v>
      </c>
    </row>
    <row r="639173" spans="3:3" x14ac:dyDescent="0.15">
      <c r="C639173" s="24">
        <v>0</v>
      </c>
    </row>
    <row r="639174" spans="3:3" x14ac:dyDescent="0.15">
      <c r="C639174" s="24">
        <v>0</v>
      </c>
    </row>
    <row r="639175" spans="3:3" x14ac:dyDescent="0.15">
      <c r="C639175" s="24">
        <v>0</v>
      </c>
    </row>
    <row r="639176" spans="3:3" x14ac:dyDescent="0.15">
      <c r="C639176" s="24">
        <v>0</v>
      </c>
    </row>
    <row r="639177" spans="3:3" x14ac:dyDescent="0.15">
      <c r="C639177" s="24">
        <v>0</v>
      </c>
    </row>
    <row r="639178" spans="3:3" x14ac:dyDescent="0.15">
      <c r="C639178" s="24">
        <v>0</v>
      </c>
    </row>
    <row r="639179" spans="3:3" x14ac:dyDescent="0.15">
      <c r="C639179" s="24">
        <v>0</v>
      </c>
    </row>
    <row r="639180" spans="3:3" x14ac:dyDescent="0.15">
      <c r="C639180" s="24">
        <v>0</v>
      </c>
    </row>
    <row r="639181" spans="3:3" x14ac:dyDescent="0.15">
      <c r="C639181" s="24">
        <v>0</v>
      </c>
    </row>
    <row r="639182" spans="3:3" x14ac:dyDescent="0.15">
      <c r="C639182" s="36">
        <f t="shared" ref="C639182:C639188" si="247">IF(C639175&lt;&gt;0,C639175,C639168)</f>
        <v>0</v>
      </c>
    </row>
    <row r="639183" spans="3:3" x14ac:dyDescent="0.15">
      <c r="C639183" s="36">
        <f t="shared" si="247"/>
        <v>0</v>
      </c>
    </row>
    <row r="639184" spans="3:3" x14ac:dyDescent="0.15">
      <c r="C639184" s="36">
        <f t="shared" si="247"/>
        <v>0</v>
      </c>
    </row>
    <row r="639185" spans="3:3" x14ac:dyDescent="0.15">
      <c r="C639185" s="36">
        <f t="shared" si="247"/>
        <v>0</v>
      </c>
    </row>
    <row r="639186" spans="3:3" x14ac:dyDescent="0.15">
      <c r="C639186" s="36">
        <f t="shared" si="247"/>
        <v>0</v>
      </c>
    </row>
    <row r="639187" spans="3:3" x14ac:dyDescent="0.15">
      <c r="C639187" s="36">
        <f t="shared" si="247"/>
        <v>0</v>
      </c>
    </row>
    <row r="639188" spans="3:3" x14ac:dyDescent="0.15">
      <c r="C639188" s="36">
        <f t="shared" si="247"/>
        <v>0</v>
      </c>
    </row>
    <row r="639189" spans="3:3" x14ac:dyDescent="0.15">
      <c r="C639189" s="36">
        <f t="shared" ref="C639189:C639195" si="248">IFERROR(IF(C639168&lt;&gt;0,C639182/C639168,1)*C639156,0)</f>
        <v>0</v>
      </c>
    </row>
    <row r="639190" spans="3:3" x14ac:dyDescent="0.15">
      <c r="C639190" s="36">
        <f t="shared" si="248"/>
        <v>0</v>
      </c>
    </row>
    <row r="639191" spans="3:3" x14ac:dyDescent="0.15">
      <c r="C639191" s="36">
        <f t="shared" si="248"/>
        <v>0</v>
      </c>
    </row>
    <row r="639192" spans="3:3" x14ac:dyDescent="0.15">
      <c r="C639192" s="36">
        <f t="shared" si="248"/>
        <v>0</v>
      </c>
    </row>
    <row r="639193" spans="3:3" x14ac:dyDescent="0.15">
      <c r="C639193" s="36">
        <f t="shared" si="248"/>
        <v>0</v>
      </c>
    </row>
    <row r="639194" spans="3:3" x14ac:dyDescent="0.15">
      <c r="C639194" s="36">
        <f t="shared" si="248"/>
        <v>0</v>
      </c>
    </row>
    <row r="639195" spans="3:3" x14ac:dyDescent="0.15">
      <c r="C639195" s="36">
        <f t="shared" si="248"/>
        <v>0</v>
      </c>
    </row>
    <row r="639196" spans="3:3" x14ac:dyDescent="0.15">
      <c r="C639196" s="37">
        <f>C639163</f>
        <v>0</v>
      </c>
    </row>
    <row r="639197" spans="3:3" x14ac:dyDescent="0.15">
      <c r="C639197" s="37">
        <f>C639164</f>
        <v>0</v>
      </c>
    </row>
    <row r="639198" spans="3:3" x14ac:dyDescent="0.15">
      <c r="C639198" s="37">
        <f>C639165</f>
        <v>0</v>
      </c>
    </row>
    <row r="639199" spans="3:3" x14ac:dyDescent="0.15">
      <c r="C639199" s="37">
        <f>C639166</f>
        <v>0</v>
      </c>
    </row>
    <row r="639200" spans="3:3" x14ac:dyDescent="0.15">
      <c r="C639200" s="37">
        <f>C639167</f>
        <v>0</v>
      </c>
    </row>
    <row r="639201" spans="3:3" x14ac:dyDescent="0.15">
      <c r="C639201" s="28">
        <v>0</v>
      </c>
    </row>
    <row r="639202" spans="3:3" x14ac:dyDescent="0.15">
      <c r="C639202" s="28">
        <v>0</v>
      </c>
    </row>
    <row r="639203" spans="3:3" x14ac:dyDescent="0.15">
      <c r="C639203" s="28">
        <v>0</v>
      </c>
    </row>
    <row r="639204" spans="3:3" x14ac:dyDescent="0.15">
      <c r="C639204" s="28">
        <v>0</v>
      </c>
    </row>
    <row r="639205" spans="3:3" x14ac:dyDescent="0.15">
      <c r="C639205" s="28">
        <v>0</v>
      </c>
    </row>
    <row r="639206" spans="3:3" x14ac:dyDescent="0.15">
      <c r="C639206" s="28">
        <v>0</v>
      </c>
    </row>
    <row r="639207" spans="3:3" x14ac:dyDescent="0.15">
      <c r="C639207" s="28">
        <v>0</v>
      </c>
    </row>
    <row r="639208" spans="3:3" x14ac:dyDescent="0.15">
      <c r="C639208" s="28">
        <v>0</v>
      </c>
    </row>
    <row r="639209" spans="3:3" x14ac:dyDescent="0.15">
      <c r="C639209" s="28">
        <v>0</v>
      </c>
    </row>
    <row r="639210" spans="3:3" x14ac:dyDescent="0.15">
      <c r="C639210" s="28">
        <v>0</v>
      </c>
    </row>
    <row r="639211" spans="3:3" x14ac:dyDescent="0.15">
      <c r="C639211" s="38">
        <v>1</v>
      </c>
    </row>
    <row r="639212" spans="3:3" x14ac:dyDescent="0.15">
      <c r="C639212" s="38">
        <v>1</v>
      </c>
    </row>
    <row r="639213" spans="3:3" x14ac:dyDescent="0.15">
      <c r="C639213" s="38">
        <v>1</v>
      </c>
    </row>
    <row r="639214" spans="3:3" x14ac:dyDescent="0.15">
      <c r="C639214" s="38">
        <v>1</v>
      </c>
    </row>
    <row r="639215" spans="3:3" x14ac:dyDescent="0.15">
      <c r="C639215" s="38">
        <v>1</v>
      </c>
    </row>
    <row r="639216" spans="3:3" x14ac:dyDescent="0.15">
      <c r="C639216" s="38">
        <v>1</v>
      </c>
    </row>
    <row r="639217" spans="3:3" x14ac:dyDescent="0.15">
      <c r="C639217" s="38">
        <v>1</v>
      </c>
    </row>
    <row r="639218" spans="3:3" x14ac:dyDescent="0.15">
      <c r="C639218" s="38">
        <v>1</v>
      </c>
    </row>
    <row r="639219" spans="3:3" x14ac:dyDescent="0.15">
      <c r="C639219" s="38">
        <v>1</v>
      </c>
    </row>
    <row r="639220" spans="3:3" x14ac:dyDescent="0.15">
      <c r="C639220" s="38">
        <v>1</v>
      </c>
    </row>
    <row r="639221" spans="3:3" x14ac:dyDescent="0.15">
      <c r="C639221" s="25" t="s">
        <v>104</v>
      </c>
    </row>
    <row r="639222" spans="3:3" x14ac:dyDescent="0.15">
      <c r="C639222" s="25" t="s">
        <v>294</v>
      </c>
    </row>
    <row r="639223" spans="3:3" x14ac:dyDescent="0.15">
      <c r="C639223" s="24">
        <v>216</v>
      </c>
    </row>
    <row r="639224" spans="3:3" x14ac:dyDescent="0.15">
      <c r="C639224" s="24">
        <v>12</v>
      </c>
    </row>
    <row r="639225" spans="3:3" x14ac:dyDescent="0.15">
      <c r="C639225" s="24">
        <v>4.5999999999999996</v>
      </c>
    </row>
    <row r="639226" spans="3:3" x14ac:dyDescent="0.15">
      <c r="C639226" s="24">
        <v>368</v>
      </c>
    </row>
    <row r="639227" spans="3:3" x14ac:dyDescent="0.15">
      <c r="C639227" s="24">
        <v>260</v>
      </c>
    </row>
    <row r="639228" spans="3:3" x14ac:dyDescent="0.15">
      <c r="C639228" s="24">
        <v>394</v>
      </c>
    </row>
    <row r="639229" spans="3:3" x14ac:dyDescent="0.15">
      <c r="C639229" s="24">
        <v>222</v>
      </c>
    </row>
    <row r="639230" spans="3:3" x14ac:dyDescent="0.15">
      <c r="C639230" s="24">
        <v>123</v>
      </c>
    </row>
    <row r="639231" spans="3:3" x14ac:dyDescent="0.15">
      <c r="C639231" s="25" t="s">
        <v>153</v>
      </c>
    </row>
    <row r="639232" spans="3:3" x14ac:dyDescent="0.15">
      <c r="C639232" s="24">
        <v>20</v>
      </c>
    </row>
    <row r="639233" spans="3:3" x14ac:dyDescent="0.15">
      <c r="C639233" s="24">
        <v>0.9</v>
      </c>
    </row>
    <row r="639234" spans="3:3" x14ac:dyDescent="0.15">
      <c r="C639234" s="24">
        <v>0.8</v>
      </c>
    </row>
    <row r="639235" spans="3:3" x14ac:dyDescent="0.15">
      <c r="C639235" s="24">
        <v>0.4</v>
      </c>
    </row>
    <row r="639236" spans="3:3" x14ac:dyDescent="0.15">
      <c r="C639236" s="24">
        <v>2.5</v>
      </c>
    </row>
    <row r="639237" spans="3:3" x14ac:dyDescent="0.15">
      <c r="C639237" s="24">
        <v>3</v>
      </c>
    </row>
    <row r="639238" spans="3:3" x14ac:dyDescent="0.15">
      <c r="C639238" s="24">
        <v>10</v>
      </c>
    </row>
    <row r="639239" spans="3:3" x14ac:dyDescent="0.15">
      <c r="C639239" s="31">
        <v>0.8</v>
      </c>
    </row>
    <row r="639240" spans="3:3" x14ac:dyDescent="0.15">
      <c r="C639240" s="31">
        <v>0.6</v>
      </c>
    </row>
    <row r="639241" spans="3:3" x14ac:dyDescent="0.15">
      <c r="C639241" s="31">
        <v>0.3</v>
      </c>
    </row>
    <row r="639242" spans="3:3" x14ac:dyDescent="0.15">
      <c r="C639242" s="31">
        <v>0.9</v>
      </c>
    </row>
    <row r="639243" spans="3:3" x14ac:dyDescent="0.15">
      <c r="C639243" s="24">
        <v>45</v>
      </c>
    </row>
    <row r="639244" spans="3:3" x14ac:dyDescent="0.15">
      <c r="C639244" s="39">
        <f t="shared" ref="C639244:C639250" si="249">IFERROR(IF(ISNUMBER(C639132),C639132,0)+IF(ISNUMBER(C639113),1/C639113-IF(AND(C639201="ReplaceInsulation",NOT(ISERROR(C639189))),C639125/0.04,0),0),0)</f>
        <v>1.6666666666666667</v>
      </c>
    </row>
    <row r="639245" spans="3:3" x14ac:dyDescent="0.15">
      <c r="C639245" s="39">
        <f t="shared" si="249"/>
        <v>1.9666666666666668</v>
      </c>
    </row>
    <row r="639246" spans="3:3" x14ac:dyDescent="0.15">
      <c r="C639246" s="39">
        <f t="shared" si="249"/>
        <v>0.83333333333333337</v>
      </c>
    </row>
    <row r="639247" spans="3:3" x14ac:dyDescent="0.15">
      <c r="C639247" s="39">
        <f t="shared" si="249"/>
        <v>0.83333333333333337</v>
      </c>
    </row>
    <row r="639248" spans="3:3" x14ac:dyDescent="0.15">
      <c r="C639248" s="39">
        <f t="shared" si="249"/>
        <v>0.83333333333333337</v>
      </c>
    </row>
    <row r="639249" spans="3:3" x14ac:dyDescent="0.15">
      <c r="C639249" s="39">
        <f t="shared" si="249"/>
        <v>0.92500000000000004</v>
      </c>
    </row>
    <row r="639250" spans="3:3" x14ac:dyDescent="0.15">
      <c r="C639250" s="39">
        <f t="shared" si="249"/>
        <v>0.625</v>
      </c>
    </row>
    <row r="639251" spans="3:3" x14ac:dyDescent="0.15">
      <c r="C639251" s="40">
        <f>IFERROR(IF(ISNUMBER(C639120),1/C639120,0),0)</f>
        <v>0.35714285714285715</v>
      </c>
    </row>
    <row r="639252" spans="3:3" x14ac:dyDescent="0.15">
      <c r="C639252" s="40">
        <f>IFERROR(IF(ISNUMBER(C639121),1/C639121,0),0)</f>
        <v>0.35714285714285715</v>
      </c>
    </row>
    <row r="639253" spans="3:3" x14ac:dyDescent="0.15">
      <c r="C639253" s="40">
        <f>IFERROR(IF(ISNUMBER(C639122),1/C639122,0),0)</f>
        <v>0.33333333333333331</v>
      </c>
    </row>
    <row r="639254" spans="3:3" x14ac:dyDescent="0.15">
      <c r="C639254" s="39">
        <f t="shared" ref="C639254:C639260" si="250">IFERROR(1/(IF(C639201="Replace",IF(ISNUMBER(C639132),C639132,0),C639244)+IF(ISNUMBER(C639189),C639189,0)),0)</f>
        <v>0.6</v>
      </c>
    </row>
    <row r="639255" spans="3:3" x14ac:dyDescent="0.15">
      <c r="C639255" s="39">
        <f t="shared" si="250"/>
        <v>0.50847457627118642</v>
      </c>
    </row>
    <row r="639256" spans="3:3" x14ac:dyDescent="0.15">
      <c r="C639256" s="39">
        <f t="shared" si="250"/>
        <v>1.2</v>
      </c>
    </row>
    <row r="639257" spans="3:3" x14ac:dyDescent="0.15">
      <c r="C639257" s="39">
        <f t="shared" si="250"/>
        <v>1.2</v>
      </c>
    </row>
    <row r="639258" spans="3:3" x14ac:dyDescent="0.15">
      <c r="C639258" s="39">
        <f t="shared" si="250"/>
        <v>1.2</v>
      </c>
    </row>
    <row r="639259" spans="3:3" x14ac:dyDescent="0.15">
      <c r="C639259" s="39">
        <f t="shared" si="250"/>
        <v>1.0810810810810809</v>
      </c>
    </row>
    <row r="639260" spans="3:3" x14ac:dyDescent="0.15">
      <c r="C639260" s="39">
        <f t="shared" si="250"/>
        <v>1.6</v>
      </c>
    </row>
    <row r="639261" spans="3:3" x14ac:dyDescent="0.15">
      <c r="C639261" s="41">
        <f>IFERROR(1/(IF(C639208="Replace",0,C639251)+IF(ISNUMBER(C639196),C639196,0)),0)</f>
        <v>2.8</v>
      </c>
    </row>
    <row r="639262" spans="3:3" x14ac:dyDescent="0.15">
      <c r="C639262" s="41">
        <f>IFERROR(1/(IF(C639209="Replace",0,C639252)+IF(ISNUMBER(C639197),C639197,0)),0)</f>
        <v>2.8</v>
      </c>
    </row>
    <row r="639263" spans="3:3" x14ac:dyDescent="0.15">
      <c r="C639263" s="41">
        <f>IFERROR(1/(IF(C639210="Replace",0,C639253)+IF(ISNUMBER(C639198),C639198,0)),0)</f>
        <v>3</v>
      </c>
    </row>
    <row r="639264" spans="3:3" x14ac:dyDescent="0.15">
      <c r="C639264" s="42">
        <f t="shared" ref="C639264:C639270" si="251">IF(C639113&gt;0,(1-C639211)*1/(1/C639113+C639132),0)+C639211*C639254</f>
        <v>0.6</v>
      </c>
    </row>
    <row r="639265" spans="3:3" x14ac:dyDescent="0.15">
      <c r="C639265" s="42">
        <f t="shared" si="251"/>
        <v>0.50847457627118642</v>
      </c>
    </row>
    <row r="639266" spans="3:3" x14ac:dyDescent="0.15">
      <c r="C639266" s="42">
        <f t="shared" si="251"/>
        <v>1.2</v>
      </c>
    </row>
    <row r="639267" spans="3:3" x14ac:dyDescent="0.15">
      <c r="C639267" s="42">
        <f t="shared" si="251"/>
        <v>1.2</v>
      </c>
    </row>
    <row r="639268" spans="3:3" x14ac:dyDescent="0.15">
      <c r="C639268" s="42">
        <f t="shared" si="251"/>
        <v>1.2</v>
      </c>
    </row>
    <row r="639269" spans="3:3" x14ac:dyDescent="0.15">
      <c r="C639269" s="42">
        <f t="shared" si="251"/>
        <v>1.0810810810810809</v>
      </c>
    </row>
    <row r="639270" spans="3:3" x14ac:dyDescent="0.15">
      <c r="C639270" s="42">
        <f t="shared" si="251"/>
        <v>1.6</v>
      </c>
    </row>
    <row r="639271" spans="3:3" x14ac:dyDescent="0.15">
      <c r="C639271" s="43">
        <f>(1-C639218)*C639120+C639218*C639261</f>
        <v>2.8</v>
      </c>
    </row>
    <row r="639272" spans="3:3" x14ac:dyDescent="0.15">
      <c r="C639272" s="43">
        <f>(1-C639219)*C639121+C639219*C639262</f>
        <v>2.8</v>
      </c>
    </row>
    <row r="639273" spans="3:3" x14ac:dyDescent="0.15">
      <c r="C639273" s="43">
        <f>(1-C639220)*C639122+C639220*C639263</f>
        <v>3</v>
      </c>
    </row>
    <row r="639274" spans="3:3" x14ac:dyDescent="0.15">
      <c r="C639274" s="39">
        <f>IFERROR((IF(C639189&gt;0,C639211*C639075,0)+IF(C639190&gt;0,C639212*C639076,0)+IF(C639191&gt;0,C639213*C639077,0)+IF(C639192&gt;0,C639214*C639078,0)+IF(C639193&gt;0,C639215*C639079,0)+IF(C639194&gt;0,C639216*C639080,0)+IF(C639195&gt;0,C639217*C639081,0)+IF(C639196&gt;0,C639218*C639082,0)+IF(C639197&gt;0,C639219*C639083,0)+IF(C639198&gt;0,C639220*C639084,0))/SUM(C639075:C639084),0)</f>
        <v>0</v>
      </c>
    </row>
    <row r="639275" spans="3:3" x14ac:dyDescent="0.15">
      <c r="C639275" s="30" t="str">
        <f>IF(OR(C639091="",C639090=C639091),C639090,IF(C638985="Variation",C639091,IF(C639274=0,C639090,IF(C639274=1,C639091,C639090&amp;"("&amp;TEXT(1-C639274,"##0%")&amp;")."&amp;C639091&amp;"("&amp;TEXT(C639274,"##0%")&amp;")"))))</f>
        <v>Medium</v>
      </c>
    </row>
    <row r="639276" spans="3:3" x14ac:dyDescent="0.15">
      <c r="C639276" s="39">
        <f>IFERROR(IF(C639091&lt;&gt;"",IF(C638985="Variation",C639111,(1-C639274)*C639110+C639274*C639111),C639110),0)</f>
        <v>0.1</v>
      </c>
    </row>
    <row r="639277" spans="3:3" x14ac:dyDescent="0.15">
      <c r="C639277" s="39">
        <f t="shared" ref="C639277:C639283" si="252">IF(ISERROR(C639264*C639075*C639139),0,C639264*C639075*C639139)</f>
        <v>0</v>
      </c>
    </row>
    <row r="639278" spans="3:3" x14ac:dyDescent="0.15">
      <c r="C639278" s="39">
        <f t="shared" si="252"/>
        <v>23.491525423728813</v>
      </c>
    </row>
    <row r="639279" spans="3:3" x14ac:dyDescent="0.15">
      <c r="C639279" s="39">
        <f t="shared" si="252"/>
        <v>48.503999999999998</v>
      </c>
    </row>
    <row r="639280" spans="3:3" x14ac:dyDescent="0.15">
      <c r="C639280" s="39">
        <f t="shared" si="252"/>
        <v>0</v>
      </c>
    </row>
    <row r="639281" spans="3:3" x14ac:dyDescent="0.15">
      <c r="C639281" s="39">
        <f t="shared" si="252"/>
        <v>0</v>
      </c>
    </row>
    <row r="639282" spans="3:3" x14ac:dyDescent="0.15">
      <c r="C639282" s="39">
        <f t="shared" si="252"/>
        <v>24.972972972972972</v>
      </c>
    </row>
    <row r="639283" spans="3:3" x14ac:dyDescent="0.15">
      <c r="C639283" s="39">
        <f t="shared" si="252"/>
        <v>0</v>
      </c>
    </row>
    <row r="639284" spans="3:3" x14ac:dyDescent="0.15">
      <c r="C639284" s="40">
        <f>IF(ISERROR(C639271*C639082*1),0,C639271*C639082*1)</f>
        <v>37.855999999999995</v>
      </c>
    </row>
    <row r="639285" spans="3:3" x14ac:dyDescent="0.15">
      <c r="C639285" s="40">
        <f>IF(ISERROR(C639272*C639083*1),0,C639272*C639083*1)</f>
        <v>0</v>
      </c>
    </row>
    <row r="639286" spans="3:3" x14ac:dyDescent="0.15">
      <c r="C639286" s="40">
        <f>IF(ISERROR(C639273*C639084*1),0,C639273*C639084*1)</f>
        <v>6</v>
      </c>
    </row>
    <row r="639287" spans="3:3" x14ac:dyDescent="0.15">
      <c r="C639287" s="39">
        <f>SUM(C639075:C639084)*C639276</f>
        <v>14.834000000000001</v>
      </c>
    </row>
    <row r="639288" spans="3:3" x14ac:dyDescent="0.15">
      <c r="C639288" s="39">
        <f>IFERROR(SUM(C639277:C639287)/C639004,0)</f>
        <v>1.3262204856155895</v>
      </c>
    </row>
    <row r="639289" spans="3:3" x14ac:dyDescent="0.15">
      <c r="C639289" s="39">
        <f>0.34*(C639235+C639112)*C639236</f>
        <v>0.51000000000000012</v>
      </c>
    </row>
    <row r="639290" spans="3:3" x14ac:dyDescent="0.15">
      <c r="C639290" s="44">
        <f>(C639232-C639225)*C639223</f>
        <v>3326.4</v>
      </c>
    </row>
    <row r="639291" spans="3:3" x14ac:dyDescent="0.15">
      <c r="C639291" s="39">
        <f>IF(C639288&lt;=1,C639233+(1-C639288)/0.5*(1-C639233),IF(C639288&gt;=4,C639234,C639233+(C639288-1)*(C639234-C639233)/(4-1)))</f>
        <v>0.88912598381281371</v>
      </c>
    </row>
    <row r="639292" spans="3:3" x14ac:dyDescent="0.15">
      <c r="C639292" s="44">
        <f>C639288*0.024*C639290*C639291</f>
        <v>94.13795245360761</v>
      </c>
    </row>
    <row r="639293" spans="3:3" x14ac:dyDescent="0.15">
      <c r="C639293" s="44">
        <f>C639289*0.024*C639290*C639291</f>
        <v>36.200885352072518</v>
      </c>
    </row>
    <row r="639294" spans="3:3" x14ac:dyDescent="0.15">
      <c r="C639294" s="44">
        <f>C639292+C639293</f>
        <v>130.33883780568013</v>
      </c>
    </row>
    <row r="639295" spans="3:3" x14ac:dyDescent="0.15">
      <c r="C639295" s="39">
        <f>IFERROR((IF(LEN(C639153)&gt;1,IF(ISERROR(C639199),0,C639199),IF(ISERROR(C639123),0,C639123))*C639082+IF(LEN(C639154)&gt;1,IF(ISERROR(C639200),0,C639200),IF(ISERROR(C639124),0,C639124))*C639083)/(C639082+C639083),0)</f>
        <v>0.75000000000000011</v>
      </c>
    </row>
    <row r="639296" spans="3:3" x14ac:dyDescent="0.15">
      <c r="C639296" s="45">
        <f>C639085*C639226*C639239*(1-C639241)*C639242*C639295</f>
        <v>0</v>
      </c>
    </row>
    <row r="639297" spans="3:3" x14ac:dyDescent="0.15">
      <c r="C639297" s="44">
        <f>C639086*C639227*C$639240*(1-C$639241)*C$639242*C$639295</f>
        <v>0</v>
      </c>
    </row>
    <row r="639298" spans="3:3" x14ac:dyDescent="0.15">
      <c r="C639298" s="44">
        <f>C639087*C639228*C$639240*(1-C$639241)*C$639242*C$639295</f>
        <v>908.11287000000016</v>
      </c>
    </row>
    <row r="639299" spans="3:3" x14ac:dyDescent="0.15">
      <c r="C639299" s="44">
        <f>C639088*C639229*C$639240*(1-C$639241)*C$639242*C$639295</f>
        <v>0</v>
      </c>
    </row>
    <row r="639300" spans="3:3" x14ac:dyDescent="0.15">
      <c r="C639300" s="44">
        <f>C639089*C639230*C$639240*(1-C$639241)*C$639242*C$639295</f>
        <v>187.95199499999998</v>
      </c>
    </row>
    <row r="639301" spans="3:3" x14ac:dyDescent="0.15">
      <c r="C639301" s="44">
        <f>IFERROR(SUM(C639296:C639300)/C639004,0)</f>
        <v>9.3385436227315317</v>
      </c>
    </row>
    <row r="639302" spans="3:3" x14ac:dyDescent="0.15">
      <c r="C639302" s="44">
        <f>C639237*0.024*C639223</f>
        <v>15.552000000000001</v>
      </c>
    </row>
    <row r="639303" spans="3:3" x14ac:dyDescent="0.15">
      <c r="C639303" s="44">
        <f>C639243/(C639288+C639289)</f>
        <v>24.506860887631277</v>
      </c>
    </row>
    <row r="639304" spans="3:3" x14ac:dyDescent="0.15">
      <c r="C639304" s="39">
        <f>0.8+C639303/30</f>
        <v>1.6168953629210425</v>
      </c>
    </row>
    <row r="639305" spans="3:3" x14ac:dyDescent="0.15">
      <c r="C639305" s="42">
        <f>IFERROR((C639301+C639302)/C639294,0)</f>
        <v>0.19096797272230098</v>
      </c>
    </row>
    <row r="639306" spans="3:3" x14ac:dyDescent="0.15">
      <c r="C639306" s="39">
        <f>(1-C639305^C639304)/(1-C639305^(C639304+1))</f>
        <v>0.94362386271828624</v>
      </c>
    </row>
    <row r="639307" spans="3:3" x14ac:dyDescent="0.15">
      <c r="C639307" s="46">
        <f>C639294-C639306*(C639301+C639302)</f>
        <v>106.8515268872402</v>
      </c>
    </row>
    <row r="639309" spans="3:3" x14ac:dyDescent="0.15">
      <c r="C639309" s="48">
        <v>106.8515268872402</v>
      </c>
    </row>
    <row r="655361" spans="3:3" x14ac:dyDescent="0.15">
      <c r="C655361" s="24" t="s">
        <v>370</v>
      </c>
    </row>
    <row r="655362" spans="3:3" x14ac:dyDescent="0.15">
      <c r="C655362" s="25">
        <v>0</v>
      </c>
    </row>
    <row r="655363" spans="3:3" x14ac:dyDescent="0.15">
      <c r="C655363" s="25">
        <v>0</v>
      </c>
    </row>
    <row r="655364" spans="3:3" x14ac:dyDescent="0.15">
      <c r="C655364" s="26">
        <v>40428</v>
      </c>
    </row>
    <row r="655365" spans="3:3" x14ac:dyDescent="0.15">
      <c r="C655365" s="26">
        <v>0</v>
      </c>
    </row>
    <row r="655366" spans="3:3" x14ac:dyDescent="0.15">
      <c r="C655366" s="25" t="s">
        <v>152</v>
      </c>
    </row>
    <row r="655367" spans="3:3" x14ac:dyDescent="0.15">
      <c r="C655367" s="25" t="s">
        <v>15</v>
      </c>
    </row>
    <row r="655368" spans="3:3" x14ac:dyDescent="0.15">
      <c r="C655368" s="25">
        <v>1</v>
      </c>
    </row>
    <row r="655369" spans="3:3" x14ac:dyDescent="0.15">
      <c r="C655369" s="25" t="s">
        <v>208</v>
      </c>
    </row>
    <row r="655370" spans="3:3" x14ac:dyDescent="0.15">
      <c r="C655370" s="25" t="s">
        <v>371</v>
      </c>
    </row>
    <row r="655371" spans="3:3" x14ac:dyDescent="0.15">
      <c r="C655371" s="25">
        <v>0</v>
      </c>
    </row>
    <row r="655372" spans="3:3" x14ac:dyDescent="0.15">
      <c r="C655372" s="25">
        <v>0</v>
      </c>
    </row>
    <row r="655373" spans="3:3" x14ac:dyDescent="0.15">
      <c r="C655373" s="25" t="s">
        <v>372</v>
      </c>
    </row>
    <row r="655374" spans="3:3" x14ac:dyDescent="0.15">
      <c r="C655374" s="25" t="s">
        <v>360</v>
      </c>
    </row>
    <row r="655375" spans="3:3" x14ac:dyDescent="0.15">
      <c r="C655375" s="25" t="s">
        <v>373</v>
      </c>
    </row>
    <row r="655376" spans="3:3" x14ac:dyDescent="0.15">
      <c r="C655376" s="25" t="s">
        <v>105</v>
      </c>
    </row>
    <row r="655377" spans="3:3" x14ac:dyDescent="0.15">
      <c r="C655377" s="25">
        <v>1958</v>
      </c>
    </row>
    <row r="655378" spans="3:3" x14ac:dyDescent="0.15">
      <c r="C655378" s="25">
        <v>1968</v>
      </c>
    </row>
    <row r="655379" spans="3:3" x14ac:dyDescent="0.15">
      <c r="C655379" s="25" t="s">
        <v>289</v>
      </c>
    </row>
    <row r="655380" spans="3:3" x14ac:dyDescent="0.15">
      <c r="C655380" s="24">
        <v>374.2</v>
      </c>
    </row>
    <row r="655381" spans="3:3" x14ac:dyDescent="0.15">
      <c r="C655381" s="24">
        <v>119.744</v>
      </c>
    </row>
    <row r="655382" spans="3:3" x14ac:dyDescent="0.15">
      <c r="C655382" s="24">
        <v>0</v>
      </c>
    </row>
    <row r="655383" spans="3:3" x14ac:dyDescent="0.15">
      <c r="C655383" s="24">
        <v>0</v>
      </c>
    </row>
    <row r="655384" spans="3:3" x14ac:dyDescent="0.15">
      <c r="C655384" s="24">
        <v>0</v>
      </c>
    </row>
    <row r="655385" spans="3:3" x14ac:dyDescent="0.15">
      <c r="C655385" s="24">
        <v>106.7</v>
      </c>
    </row>
    <row r="655386" spans="3:3" x14ac:dyDescent="0.15">
      <c r="C655386" s="27">
        <f>IF(C655383&gt;0,C655383,IF(C655382&gt;0,0.85*C655382,IF(C655385&gt;0,1.1*C655385,IF(C655384&gt;0,1.4*C655384,0.85/3*C655380))))</f>
        <v>117.37000000000002</v>
      </c>
    </row>
    <row r="655387" spans="3:3" x14ac:dyDescent="0.15">
      <c r="C655387" s="24">
        <v>0</v>
      </c>
    </row>
    <row r="655388" spans="3:3" x14ac:dyDescent="0.15">
      <c r="C655388" s="27">
        <f>IF(C655387&gt;0,C655387,C655386)</f>
        <v>117.37000000000002</v>
      </c>
    </row>
    <row r="655389" spans="3:3" x14ac:dyDescent="0.15">
      <c r="C655389" s="24">
        <v>1</v>
      </c>
    </row>
    <row r="655390" spans="3:3" x14ac:dyDescent="0.15">
      <c r="C655390" s="24">
        <v>2</v>
      </c>
    </row>
    <row r="655391" spans="3:3" x14ac:dyDescent="0.15">
      <c r="C655391" s="28" t="s">
        <v>374</v>
      </c>
    </row>
    <row r="655392" spans="3:3" x14ac:dyDescent="0.15">
      <c r="C655392" s="28" t="s">
        <v>375</v>
      </c>
    </row>
    <row r="655393" spans="3:3" x14ac:dyDescent="0.15">
      <c r="C655393" s="28" t="s">
        <v>2</v>
      </c>
    </row>
    <row r="655394" spans="3:3" x14ac:dyDescent="0.15">
      <c r="C655394" s="28" t="s">
        <v>376</v>
      </c>
    </row>
    <row r="655395" spans="3:3" x14ac:dyDescent="0.15">
      <c r="C655395" s="24">
        <v>0</v>
      </c>
    </row>
    <row r="655396" spans="3:3" x14ac:dyDescent="0.15">
      <c r="C655396" s="24">
        <v>0</v>
      </c>
    </row>
    <row r="655397" spans="3:3" x14ac:dyDescent="0.15">
      <c r="C655397" s="24">
        <v>0</v>
      </c>
    </row>
    <row r="655398" spans="3:3" x14ac:dyDescent="0.15">
      <c r="C655398" s="24">
        <v>0</v>
      </c>
    </row>
    <row r="655399" spans="3:3" x14ac:dyDescent="0.15">
      <c r="C655399" s="24">
        <v>0</v>
      </c>
    </row>
    <row r="655400" spans="3:3" x14ac:dyDescent="0.15">
      <c r="C655400" s="24">
        <v>0</v>
      </c>
    </row>
    <row r="655401" spans="3:3" x14ac:dyDescent="0.15">
      <c r="C655401" s="28">
        <v>0</v>
      </c>
    </row>
    <row r="655402" spans="3:3" x14ac:dyDescent="0.15">
      <c r="C655402" s="28">
        <v>0</v>
      </c>
    </row>
    <row r="655403" spans="3:3" x14ac:dyDescent="0.15">
      <c r="C655403" s="24">
        <v>0</v>
      </c>
    </row>
    <row r="655404" spans="3:3" x14ac:dyDescent="0.15">
      <c r="C655404" s="24">
        <v>0</v>
      </c>
    </row>
    <row r="655405" spans="3:3" x14ac:dyDescent="0.15">
      <c r="C655405" s="24">
        <v>46.2</v>
      </c>
    </row>
    <row r="655406" spans="3:3" x14ac:dyDescent="0.15">
      <c r="C655406" s="24">
        <v>40.42</v>
      </c>
    </row>
    <row r="655407" spans="3:3" x14ac:dyDescent="0.15">
      <c r="C655407" s="24">
        <v>0</v>
      </c>
    </row>
    <row r="655408" spans="3:3" x14ac:dyDescent="0.15">
      <c r="C655408" s="24">
        <v>0</v>
      </c>
    </row>
    <row r="655409" spans="3:3" x14ac:dyDescent="0.15">
      <c r="C655409" s="24">
        <v>46.2</v>
      </c>
    </row>
    <row r="655410" spans="3:3" x14ac:dyDescent="0.15">
      <c r="C655410" s="24">
        <v>0</v>
      </c>
    </row>
    <row r="655411" spans="3:3" x14ac:dyDescent="0.15">
      <c r="C655411" s="24">
        <v>13.52</v>
      </c>
    </row>
    <row r="655412" spans="3:3" x14ac:dyDescent="0.15">
      <c r="C655412" s="24">
        <v>0</v>
      </c>
    </row>
    <row r="655413" spans="3:3" x14ac:dyDescent="0.15">
      <c r="C655413" s="24">
        <v>2</v>
      </c>
    </row>
    <row r="655414" spans="3:3" x14ac:dyDescent="0.15">
      <c r="C655414" s="24">
        <v>0</v>
      </c>
    </row>
    <row r="655415" spans="3:3" x14ac:dyDescent="0.15">
      <c r="C655415" s="24">
        <v>0</v>
      </c>
    </row>
    <row r="655416" spans="3:3" x14ac:dyDescent="0.15">
      <c r="C655416" s="24">
        <v>8.1300000000000008</v>
      </c>
    </row>
    <row r="655417" spans="3:3" x14ac:dyDescent="0.15">
      <c r="C655417" s="24">
        <v>0</v>
      </c>
    </row>
    <row r="655418" spans="3:3" x14ac:dyDescent="0.15">
      <c r="C655418" s="24">
        <v>5.39</v>
      </c>
    </row>
    <row r="655419" spans="3:3" x14ac:dyDescent="0.15">
      <c r="C655419" s="28" t="s">
        <v>295</v>
      </c>
    </row>
    <row r="655420" spans="3:3" x14ac:dyDescent="0.15">
      <c r="C655420" s="29">
        <f>IF(OR(C$655392="C",C$655392="PI",C$655392="NI"),1.6,IF(C$655392="P",0.8,IF(C$655392="-",1.2,0)))</f>
        <v>1.2</v>
      </c>
    </row>
    <row r="655421" spans="3:3" x14ac:dyDescent="0.15">
      <c r="C655421" s="29">
        <f>IF(OR(C$655392="C",C$655392="PI",C$655392="NI"),15,IF(C$655392="P",7,IF(C$655392="-",5,0)))</f>
        <v>5</v>
      </c>
    </row>
    <row r="655422" spans="3:3" x14ac:dyDescent="0.15">
      <c r="C655422" s="29">
        <f>IF(OR(C$655392="C",C$655392="PI",C$655392="NI"),0,IF(C$655392="P",0.6,IF(C$655392="-",0,1.2)))</f>
        <v>0</v>
      </c>
    </row>
    <row r="655423" spans="3:3" x14ac:dyDescent="0.15">
      <c r="C655423" s="29">
        <f>IF(OR(C$655392="C",C$655392="PI",C$655392="NI"),0,IF(C$655392="P",3,IF(C$655392="-",0,5)))</f>
        <v>0</v>
      </c>
    </row>
    <row r="655424" spans="3:3" x14ac:dyDescent="0.15">
      <c r="C655424" s="29">
        <f>IF(LEFT(C$655392,1)="C",1,IF(LEFT(C$655392,1)="P",0.5,0))</f>
        <v>0</v>
      </c>
    </row>
    <row r="655425" spans="3:3" x14ac:dyDescent="0.15">
      <c r="C655425" s="29">
        <f>IF(LEFT(C$655393,1)="C",1,IF(LEFT(C$655393,1)="P",0.5,0))</f>
        <v>0</v>
      </c>
    </row>
    <row r="655426" spans="3:3" x14ac:dyDescent="0.15">
      <c r="C655426" s="29">
        <f>0.7*C655424+C655390+C655425</f>
        <v>2</v>
      </c>
    </row>
    <row r="655427" spans="3:3" x14ac:dyDescent="0.15">
      <c r="C655427" s="27">
        <f>IFERROR(C655388/C655426,0)</f>
        <v>58.685000000000009</v>
      </c>
    </row>
    <row r="655428" spans="3:3" x14ac:dyDescent="0.15">
      <c r="C655428" s="29">
        <f>IF(RIGHT(C$655392,1)="I",1,C655424)*0.7+C655390+IF(RIGHT(C$655393,1)="I",1,C655425)</f>
        <v>2</v>
      </c>
    </row>
    <row r="655429" spans="3:3" x14ac:dyDescent="0.15">
      <c r="C655429" s="27">
        <f>IF(ISNUMBER(#REF!),#REF!/2.5,1)</f>
        <v>1</v>
      </c>
    </row>
    <row r="655430" spans="3:3" x14ac:dyDescent="0.15">
      <c r="C655430" s="27">
        <f>IF(C655402="Simple",0.9,IF(C655402="Complex",1.3,1))</f>
        <v>1</v>
      </c>
    </row>
    <row r="655431" spans="3:3" x14ac:dyDescent="0.15">
      <c r="C655431" s="27">
        <f>IF(C655401="Simple",0.9,IF(C655401="Complex",1.2,1))</f>
        <v>1</v>
      </c>
    </row>
    <row r="655432" spans="3:3" x14ac:dyDescent="0.15">
      <c r="C655432" s="27">
        <f>C655429*C655431*(0.7*C655427+IF(C655394="B_N2",5,IF(C655394="B_N1",25,50)))</f>
        <v>46.079500000000003</v>
      </c>
    </row>
    <row r="655433" spans="3:3" x14ac:dyDescent="0.15">
      <c r="C655433" s="27">
        <f>ROUND(3/0.85,1)*C655429*C655388</f>
        <v>410.79500000000007</v>
      </c>
    </row>
    <row r="655434" spans="3:3" x14ac:dyDescent="0.15">
      <c r="C655434" s="27">
        <f>C$655430*(C$655420*C$655427+C$655421)</f>
        <v>75.422000000000011</v>
      </c>
    </row>
    <row r="655435" spans="3:3" x14ac:dyDescent="0.15">
      <c r="C655435" s="27">
        <f>(C$655422*C$655427+C$655423)</f>
        <v>0</v>
      </c>
    </row>
    <row r="655436" spans="3:3" x14ac:dyDescent="0.15">
      <c r="C655436" s="27">
        <f>C655428*C655432-C655437-C655441-C655442</f>
        <v>71.03240000000001</v>
      </c>
    </row>
    <row r="655437" spans="3:3" x14ac:dyDescent="0.15">
      <c r="C655437" s="27">
        <f>0.5*IF(RIGHT(C655393,1)="I",1,C655425)*C655432</f>
        <v>0</v>
      </c>
    </row>
    <row r="655438" spans="3:3" x14ac:dyDescent="0.15">
      <c r="C655438" s="30" t="str">
        <f>IF(C$655393="P","Unh","Soil")</f>
        <v>Soil</v>
      </c>
    </row>
    <row r="655439" spans="3:3" x14ac:dyDescent="0.15">
      <c r="C655439" s="27">
        <f>1.2*C655427+5</f>
        <v>75.422000000000011</v>
      </c>
    </row>
    <row r="655440" spans="3:3" x14ac:dyDescent="0.15">
      <c r="C655440" s="30" t="str">
        <f>IF(C$655393="-","Soil","Cellar")</f>
        <v>Cellar</v>
      </c>
    </row>
    <row r="655441" spans="3:3" x14ac:dyDescent="0.15">
      <c r="C655441" s="27">
        <f>(0.18*C$655388)-C655442</f>
        <v>18.452900000000003</v>
      </c>
    </row>
    <row r="655442" spans="3:3" x14ac:dyDescent="0.15">
      <c r="C655442" s="27">
        <f>0.01*C$655388+1.5</f>
        <v>2.6737000000000002</v>
      </c>
    </row>
    <row r="655443" spans="3:3" x14ac:dyDescent="0.15">
      <c r="C655443" s="27">
        <f>SUM(C655434:C655442)</f>
        <v>243.00300000000004</v>
      </c>
    </row>
    <row r="655444" spans="3:3" x14ac:dyDescent="0.15">
      <c r="C655444" s="27">
        <f>SUM(C655404:C655413)</f>
        <v>148.34</v>
      </c>
    </row>
    <row r="655445" spans="3:3" x14ac:dyDescent="0.15">
      <c r="C655445" s="30">
        <f>IFERROR(C655444/C655443,0)</f>
        <v>0.61044513853738425</v>
      </c>
    </row>
    <row r="655446" spans="3:3" x14ac:dyDescent="0.15">
      <c r="C655446" s="31">
        <v>0.8</v>
      </c>
    </row>
    <row r="655447" spans="3:3" x14ac:dyDescent="0.15">
      <c r="C655447" s="31">
        <v>1.25</v>
      </c>
    </row>
    <row r="655448" spans="3:3" x14ac:dyDescent="0.15">
      <c r="C655448" s="32">
        <f>IF(AND(C655445&gt;=C655446,C655445&lt;=C655447),1,0)</f>
        <v>0</v>
      </c>
    </row>
    <row r="655449" spans="3:3" x14ac:dyDescent="0.15">
      <c r="C655449" s="30">
        <f>IFERROR((C655409+C655410)/(C655439),0)</f>
        <v>0.61255336639176894</v>
      </c>
    </row>
    <row r="655450" spans="3:3" x14ac:dyDescent="0.15">
      <c r="C655450" s="31">
        <v>0.9</v>
      </c>
    </row>
    <row r="655451" spans="3:3" x14ac:dyDescent="0.15">
      <c r="C655451" s="31">
        <v>1.3</v>
      </c>
    </row>
    <row r="655452" spans="3:3" x14ac:dyDescent="0.15">
      <c r="C655452" s="32">
        <f>IF(AND(C655449&gt;=C655450,C655449&lt;=C655451),1,0)</f>
        <v>0</v>
      </c>
    </row>
    <row r="655453" spans="3:3" x14ac:dyDescent="0.15">
      <c r="C655453" s="33">
        <f>IF(C655424+C655425=0,1,0)</f>
        <v>1</v>
      </c>
    </row>
    <row r="655454" spans="3:3" x14ac:dyDescent="0.15">
      <c r="C655454" s="30">
        <f>IFERROR((C655411+C655412+C655413)/(C655441+C655442),0)</f>
        <v>0.73461891643709809</v>
      </c>
    </row>
    <row r="655455" spans="3:3" x14ac:dyDescent="0.15">
      <c r="C655455" s="31">
        <v>0.67</v>
      </c>
    </row>
    <row r="655456" spans="3:3" x14ac:dyDescent="0.15">
      <c r="C655456" s="31">
        <v>1.5</v>
      </c>
    </row>
    <row r="655457" spans="3:3" x14ac:dyDescent="0.15">
      <c r="C655457" s="34">
        <f>IF(AND(C655454&gt;=C655455,C655454&lt;=C655456),1,0)</f>
        <v>1</v>
      </c>
    </row>
    <row r="655458" spans="3:3" x14ac:dyDescent="0.15">
      <c r="C655458" s="34">
        <f>C655448*IF(C655453=1,C655452,1)*C655457</f>
        <v>0</v>
      </c>
    </row>
    <row r="655459" spans="3:3" x14ac:dyDescent="0.15">
      <c r="C655459" s="27">
        <f>IF(C$655419="Estimation",C655434,C655404)</f>
        <v>0</v>
      </c>
    </row>
    <row r="655460" spans="3:3" x14ac:dyDescent="0.15">
      <c r="C655460" s="27">
        <f>IF(C$655419="Estimation",C655435,C655405)</f>
        <v>46.2</v>
      </c>
    </row>
    <row r="655461" spans="3:3" x14ac:dyDescent="0.15">
      <c r="C655461" s="27">
        <f>IF(C$655419="Estimation",C655436,C655406)</f>
        <v>40.42</v>
      </c>
    </row>
    <row r="655462" spans="3:3" x14ac:dyDescent="0.15">
      <c r="C655462" s="27">
        <f>IF(C$655419="Estimation",IF(C655438="Soil",0,C655437),C655407)</f>
        <v>0</v>
      </c>
    </row>
    <row r="655463" spans="3:3" x14ac:dyDescent="0.15">
      <c r="C655463" s="27">
        <f>IF(C$655419="Estimation",C655437-C655462,C655408)</f>
        <v>0</v>
      </c>
    </row>
    <row r="655464" spans="3:3" x14ac:dyDescent="0.15">
      <c r="C655464" s="27">
        <f>IF(C$655419="Estimation",IF(C655440="Soil",0,C655439),C655409)</f>
        <v>46.2</v>
      </c>
    </row>
    <row r="655465" spans="3:3" x14ac:dyDescent="0.15">
      <c r="C655465" s="27">
        <f>IF(C$655419="Estimation",C655439-C655464,C655410)</f>
        <v>0</v>
      </c>
    </row>
    <row r="655466" spans="3:3" x14ac:dyDescent="0.15">
      <c r="C655466" s="27">
        <f>IF(C$655419="Estimation",C655441,C655411)</f>
        <v>13.52</v>
      </c>
    </row>
    <row r="655467" spans="3:3" x14ac:dyDescent="0.15">
      <c r="C655467" s="27">
        <f>IF(C$655419="Estimation",0,C655412)</f>
        <v>0</v>
      </c>
    </row>
    <row r="655468" spans="3:3" x14ac:dyDescent="0.15">
      <c r="C655468" s="27">
        <f>IF(C$655419="Estimation",C655442,C655413)</f>
        <v>2</v>
      </c>
    </row>
    <row r="655469" spans="3:3" x14ac:dyDescent="0.15">
      <c r="C655469" s="35">
        <f>IF(C$655419="Estimation",0,C655414)</f>
        <v>0</v>
      </c>
    </row>
    <row r="655470" spans="3:3" x14ac:dyDescent="0.15">
      <c r="C655470" s="35">
        <f>IF(C$655419="Estimation",0.5*SUM(C$655466:C$655467),C655415)</f>
        <v>0</v>
      </c>
    </row>
    <row r="655471" spans="3:3" x14ac:dyDescent="0.15">
      <c r="C655471" s="35">
        <f>IF(C$655419="Estimation",0,C655416)</f>
        <v>8.1300000000000008</v>
      </c>
    </row>
    <row r="655472" spans="3:3" x14ac:dyDescent="0.15">
      <c r="C655472" s="35">
        <f>IF(C$655419="Estimation",0.5*SUM(C$655466:C$655467),C655417)</f>
        <v>0</v>
      </c>
    </row>
    <row r="655473" spans="3:3" x14ac:dyDescent="0.15">
      <c r="C655473" s="35">
        <f>IF(C$655419="Estimation",0,C655418)</f>
        <v>5.39</v>
      </c>
    </row>
    <row r="655474" spans="3:3" x14ac:dyDescent="0.15">
      <c r="C655474" s="25" t="s">
        <v>288</v>
      </c>
    </row>
    <row r="655475" spans="3:3" x14ac:dyDescent="0.15">
      <c r="C655475" s="25">
        <v>0</v>
      </c>
    </row>
    <row r="655476" spans="3:3" x14ac:dyDescent="0.15">
      <c r="C655476" s="25" t="s">
        <v>288</v>
      </c>
    </row>
    <row r="655477" spans="3:3" x14ac:dyDescent="0.15">
      <c r="C655477" s="25" t="s">
        <v>377</v>
      </c>
    </row>
    <row r="655478" spans="3:3" x14ac:dyDescent="0.15">
      <c r="C655478" s="25" t="s">
        <v>300</v>
      </c>
    </row>
    <row r="655479" spans="3:3" x14ac:dyDescent="0.15">
      <c r="C655479" s="25" t="s">
        <v>302</v>
      </c>
    </row>
    <row r="655480" spans="3:3" x14ac:dyDescent="0.15">
      <c r="C655480" s="25" t="s">
        <v>302</v>
      </c>
    </row>
    <row r="655481" spans="3:3" x14ac:dyDescent="0.15">
      <c r="C655481" s="25" t="s">
        <v>302</v>
      </c>
    </row>
    <row r="655482" spans="3:3" x14ac:dyDescent="0.15">
      <c r="C655482" s="25" t="s">
        <v>301</v>
      </c>
    </row>
    <row r="655483" spans="3:3" x14ac:dyDescent="0.15">
      <c r="C655483" s="25" t="s">
        <v>301</v>
      </c>
    </row>
    <row r="655484" spans="3:3" x14ac:dyDescent="0.15">
      <c r="C655484" s="25" t="s">
        <v>292</v>
      </c>
    </row>
    <row r="655485" spans="3:3" x14ac:dyDescent="0.15">
      <c r="C655485" s="25" t="s">
        <v>292</v>
      </c>
    </row>
    <row r="655486" spans="3:3" x14ac:dyDescent="0.15">
      <c r="C655486" s="25" t="s">
        <v>291</v>
      </c>
    </row>
    <row r="655487" spans="3:3" x14ac:dyDescent="0.15">
      <c r="C655487" s="25" t="s">
        <v>298</v>
      </c>
    </row>
    <row r="655488" spans="3:3" x14ac:dyDescent="0.15">
      <c r="C655488" s="25" t="s">
        <v>299</v>
      </c>
    </row>
    <row r="655489" spans="3:3" x14ac:dyDescent="0.15">
      <c r="C655489" s="25" t="s">
        <v>298</v>
      </c>
    </row>
    <row r="655490" spans="3:3" x14ac:dyDescent="0.15">
      <c r="C655490" s="25" t="s">
        <v>297</v>
      </c>
    </row>
    <row r="655491" spans="3:3" x14ac:dyDescent="0.15">
      <c r="C655491" s="25" t="s">
        <v>296</v>
      </c>
    </row>
    <row r="655492" spans="3:3" x14ac:dyDescent="0.15">
      <c r="C655492" s="25" t="s">
        <v>297</v>
      </c>
    </row>
    <row r="655493" spans="3:3" x14ac:dyDescent="0.15">
      <c r="C655493" s="25" t="s">
        <v>296</v>
      </c>
    </row>
    <row r="655494" spans="3:3" x14ac:dyDescent="0.15">
      <c r="C655494" s="24">
        <v>0.1</v>
      </c>
    </row>
    <row r="655495" spans="3:3" x14ac:dyDescent="0.15">
      <c r="C655495" s="24">
        <v>0</v>
      </c>
    </row>
    <row r="655496" spans="3:3" x14ac:dyDescent="0.15">
      <c r="C655496" s="24">
        <v>0.2</v>
      </c>
    </row>
    <row r="655497" spans="3:3" x14ac:dyDescent="0.15">
      <c r="C655497" s="24">
        <v>0.6</v>
      </c>
    </row>
    <row r="655498" spans="3:3" x14ac:dyDescent="0.15">
      <c r="C655498" s="24">
        <v>0.6</v>
      </c>
    </row>
    <row r="655499" spans="3:3" x14ac:dyDescent="0.15">
      <c r="C655499" s="24">
        <v>1.2</v>
      </c>
    </row>
    <row r="655500" spans="3:3" x14ac:dyDescent="0.15">
      <c r="C655500" s="24">
        <v>1.2</v>
      </c>
    </row>
    <row r="655501" spans="3:3" x14ac:dyDescent="0.15">
      <c r="C655501" s="24">
        <v>1.2</v>
      </c>
    </row>
    <row r="655502" spans="3:3" x14ac:dyDescent="0.15">
      <c r="C655502" s="24">
        <v>1.6</v>
      </c>
    </row>
    <row r="655503" spans="3:3" x14ac:dyDescent="0.15">
      <c r="C655503" s="24">
        <v>1.6</v>
      </c>
    </row>
    <row r="655504" spans="3:3" x14ac:dyDescent="0.15">
      <c r="C655504" s="24">
        <v>2.8</v>
      </c>
    </row>
    <row r="655505" spans="3:3" x14ac:dyDescent="0.15">
      <c r="C655505" s="24">
        <v>2.8</v>
      </c>
    </row>
    <row r="655506" spans="3:3" x14ac:dyDescent="0.15">
      <c r="C655506" s="24">
        <v>3</v>
      </c>
    </row>
    <row r="655507" spans="3:3" x14ac:dyDescent="0.15">
      <c r="C655507" s="24">
        <v>0.75</v>
      </c>
    </row>
    <row r="655508" spans="3:3" x14ac:dyDescent="0.15">
      <c r="C655508" s="24">
        <v>0.75</v>
      </c>
    </row>
    <row r="655509" spans="3:3" x14ac:dyDescent="0.15">
      <c r="C655509" s="24">
        <v>0.05</v>
      </c>
    </row>
    <row r="655510" spans="3:3" x14ac:dyDescent="0.15">
      <c r="C655510" s="24">
        <v>0.05</v>
      </c>
    </row>
    <row r="655511" spans="3:3" x14ac:dyDescent="0.15">
      <c r="C655511" s="24">
        <v>0</v>
      </c>
    </row>
    <row r="655512" spans="3:3" x14ac:dyDescent="0.15">
      <c r="C655512" s="24">
        <v>0</v>
      </c>
    </row>
    <row r="655513" spans="3:3" x14ac:dyDescent="0.15">
      <c r="C655513" s="24">
        <v>0</v>
      </c>
    </row>
    <row r="655514" spans="3:3" x14ac:dyDescent="0.15">
      <c r="C655514" s="24">
        <v>0.01</v>
      </c>
    </row>
    <row r="655515" spans="3:3" x14ac:dyDescent="0.15">
      <c r="C655515" s="24">
        <v>0.01</v>
      </c>
    </row>
    <row r="655516" spans="3:3" x14ac:dyDescent="0.15">
      <c r="C655516" s="24">
        <v>0</v>
      </c>
    </row>
    <row r="655517" spans="3:3" x14ac:dyDescent="0.15">
      <c r="C655517" s="24">
        <v>0.3</v>
      </c>
    </row>
    <row r="655518" spans="3:3" x14ac:dyDescent="0.15">
      <c r="C655518" s="24">
        <v>0</v>
      </c>
    </row>
    <row r="655519" spans="3:3" x14ac:dyDescent="0.15">
      <c r="C655519" s="24">
        <v>0</v>
      </c>
    </row>
    <row r="655520" spans="3:3" x14ac:dyDescent="0.15">
      <c r="C655520" s="24">
        <v>0</v>
      </c>
    </row>
    <row r="655521" spans="3:3" x14ac:dyDescent="0.15">
      <c r="C655521" s="24">
        <v>0.3</v>
      </c>
    </row>
    <row r="655522" spans="3:3" x14ac:dyDescent="0.15">
      <c r="C655522" s="24">
        <v>0</v>
      </c>
    </row>
    <row r="655523" spans="3:3" x14ac:dyDescent="0.15">
      <c r="C655523" s="24">
        <v>0</v>
      </c>
    </row>
    <row r="655524" spans="3:3" x14ac:dyDescent="0.15">
      <c r="C655524" s="24">
        <v>1</v>
      </c>
    </row>
    <row r="655525" spans="3:3" x14ac:dyDescent="0.15">
      <c r="C655525" s="24">
        <v>1</v>
      </c>
    </row>
    <row r="655526" spans="3:3" x14ac:dyDescent="0.15">
      <c r="C655526" s="24">
        <v>0</v>
      </c>
    </row>
    <row r="655527" spans="3:3" x14ac:dyDescent="0.15">
      <c r="C655527" s="24">
        <v>0</v>
      </c>
    </row>
    <row r="655528" spans="3:3" x14ac:dyDescent="0.15">
      <c r="C655528" s="24">
        <v>0.5</v>
      </c>
    </row>
    <row r="655529" spans="3:3" x14ac:dyDescent="0.15">
      <c r="C655529" s="24">
        <v>0</v>
      </c>
    </row>
    <row r="655530" spans="3:3" x14ac:dyDescent="0.15">
      <c r="C655530" s="25">
        <v>0</v>
      </c>
    </row>
    <row r="655531" spans="3:3" x14ac:dyDescent="0.15">
      <c r="C655531" s="25">
        <v>0</v>
      </c>
    </row>
    <row r="655532" spans="3:3" x14ac:dyDescent="0.15">
      <c r="C655532" s="25">
        <v>0</v>
      </c>
    </row>
    <row r="655533" spans="3:3" x14ac:dyDescent="0.15">
      <c r="C655533" s="25">
        <v>0</v>
      </c>
    </row>
    <row r="655534" spans="3:3" x14ac:dyDescent="0.15">
      <c r="C655534" s="25">
        <v>0</v>
      </c>
    </row>
    <row r="655535" spans="3:3" x14ac:dyDescent="0.15">
      <c r="C655535" s="25">
        <v>0</v>
      </c>
    </row>
    <row r="655536" spans="3:3" x14ac:dyDescent="0.15">
      <c r="C655536" s="25">
        <v>0</v>
      </c>
    </row>
    <row r="655537" spans="3:3" x14ac:dyDescent="0.15">
      <c r="C655537" s="25">
        <v>0</v>
      </c>
    </row>
    <row r="655538" spans="3:3" x14ac:dyDescent="0.15">
      <c r="C655538" s="25">
        <v>0</v>
      </c>
    </row>
    <row r="655539" spans="3:3" x14ac:dyDescent="0.15">
      <c r="C655539" s="25">
        <v>0</v>
      </c>
    </row>
    <row r="655540" spans="3:3" x14ac:dyDescent="0.15">
      <c r="C655540" s="24">
        <v>0</v>
      </c>
    </row>
    <row r="655541" spans="3:3" x14ac:dyDescent="0.15">
      <c r="C655541" s="24">
        <v>0</v>
      </c>
    </row>
    <row r="655542" spans="3:3" x14ac:dyDescent="0.15">
      <c r="C655542" s="24">
        <v>0</v>
      </c>
    </row>
    <row r="655543" spans="3:3" x14ac:dyDescent="0.15">
      <c r="C655543" s="24">
        <v>0</v>
      </c>
    </row>
    <row r="655544" spans="3:3" x14ac:dyDescent="0.15">
      <c r="C655544" s="24">
        <v>0</v>
      </c>
    </row>
    <row r="655545" spans="3:3" x14ac:dyDescent="0.15">
      <c r="C655545" s="24">
        <v>0</v>
      </c>
    </row>
    <row r="655546" spans="3:3" x14ac:dyDescent="0.15">
      <c r="C655546" s="24">
        <v>0</v>
      </c>
    </row>
    <row r="655547" spans="3:3" x14ac:dyDescent="0.15">
      <c r="C655547" s="24">
        <v>0</v>
      </c>
    </row>
    <row r="655548" spans="3:3" x14ac:dyDescent="0.15">
      <c r="C655548" s="24">
        <v>0</v>
      </c>
    </row>
    <row r="655549" spans="3:3" x14ac:dyDescent="0.15">
      <c r="C655549" s="24">
        <v>0</v>
      </c>
    </row>
    <row r="655550" spans="3:3" x14ac:dyDescent="0.15">
      <c r="C655550" s="24">
        <v>0</v>
      </c>
    </row>
    <row r="655551" spans="3:3" x14ac:dyDescent="0.15">
      <c r="C655551" s="24">
        <v>0</v>
      </c>
    </row>
    <row r="655552" spans="3:3" x14ac:dyDescent="0.15">
      <c r="C655552" s="24">
        <v>0</v>
      </c>
    </row>
    <row r="655553" spans="3:3" x14ac:dyDescent="0.15">
      <c r="C655553" s="24">
        <v>0</v>
      </c>
    </row>
    <row r="655554" spans="3:3" x14ac:dyDescent="0.15">
      <c r="C655554" s="24">
        <v>0</v>
      </c>
    </row>
    <row r="655555" spans="3:3" x14ac:dyDescent="0.15">
      <c r="C655555" s="24">
        <v>0</v>
      </c>
    </row>
    <row r="655556" spans="3:3" x14ac:dyDescent="0.15">
      <c r="C655556" s="24">
        <v>0</v>
      </c>
    </row>
    <row r="655557" spans="3:3" x14ac:dyDescent="0.15">
      <c r="C655557" s="24">
        <v>0</v>
      </c>
    </row>
    <row r="655558" spans="3:3" x14ac:dyDescent="0.15">
      <c r="C655558" s="24">
        <v>0</v>
      </c>
    </row>
    <row r="655559" spans="3:3" x14ac:dyDescent="0.15">
      <c r="C655559" s="24">
        <v>0</v>
      </c>
    </row>
    <row r="655560" spans="3:3" x14ac:dyDescent="0.15">
      <c r="C655560" s="24">
        <v>0</v>
      </c>
    </row>
    <row r="655561" spans="3:3" x14ac:dyDescent="0.15">
      <c r="C655561" s="24">
        <v>0</v>
      </c>
    </row>
    <row r="655562" spans="3:3" x14ac:dyDescent="0.15">
      <c r="C655562" s="24">
        <v>0</v>
      </c>
    </row>
    <row r="655563" spans="3:3" x14ac:dyDescent="0.15">
      <c r="C655563" s="24">
        <v>0</v>
      </c>
    </row>
    <row r="655564" spans="3:3" x14ac:dyDescent="0.15">
      <c r="C655564" s="24">
        <v>0</v>
      </c>
    </row>
    <row r="655565" spans="3:3" x14ac:dyDescent="0.15">
      <c r="C655565" s="24">
        <v>0</v>
      </c>
    </row>
    <row r="655566" spans="3:3" x14ac:dyDescent="0.15">
      <c r="C655566" s="36">
        <f t="shared" ref="C655566:C655572" si="253">IF(C655559&lt;&gt;0,C655559,C655552)</f>
        <v>0</v>
      </c>
    </row>
    <row r="655567" spans="3:3" x14ac:dyDescent="0.15">
      <c r="C655567" s="36">
        <f t="shared" si="253"/>
        <v>0</v>
      </c>
    </row>
    <row r="655568" spans="3:3" x14ac:dyDescent="0.15">
      <c r="C655568" s="36">
        <f t="shared" si="253"/>
        <v>0</v>
      </c>
    </row>
    <row r="655569" spans="3:3" x14ac:dyDescent="0.15">
      <c r="C655569" s="36">
        <f t="shared" si="253"/>
        <v>0</v>
      </c>
    </row>
    <row r="655570" spans="3:3" x14ac:dyDescent="0.15">
      <c r="C655570" s="36">
        <f t="shared" si="253"/>
        <v>0</v>
      </c>
    </row>
    <row r="655571" spans="3:3" x14ac:dyDescent="0.15">
      <c r="C655571" s="36">
        <f t="shared" si="253"/>
        <v>0</v>
      </c>
    </row>
    <row r="655572" spans="3:3" x14ac:dyDescent="0.15">
      <c r="C655572" s="36">
        <f t="shared" si="253"/>
        <v>0</v>
      </c>
    </row>
    <row r="655573" spans="3:3" x14ac:dyDescent="0.15">
      <c r="C655573" s="36">
        <f t="shared" ref="C655573:C655579" si="254">IFERROR(IF(C655552&lt;&gt;0,C655566/C655552,1)*C655540,0)</f>
        <v>0</v>
      </c>
    </row>
    <row r="655574" spans="3:3" x14ac:dyDescent="0.15">
      <c r="C655574" s="36">
        <f t="shared" si="254"/>
        <v>0</v>
      </c>
    </row>
    <row r="655575" spans="3:3" x14ac:dyDescent="0.15">
      <c r="C655575" s="36">
        <f t="shared" si="254"/>
        <v>0</v>
      </c>
    </row>
    <row r="655576" spans="3:3" x14ac:dyDescent="0.15">
      <c r="C655576" s="36">
        <f t="shared" si="254"/>
        <v>0</v>
      </c>
    </row>
    <row r="655577" spans="3:3" x14ac:dyDescent="0.15">
      <c r="C655577" s="36">
        <f t="shared" si="254"/>
        <v>0</v>
      </c>
    </row>
    <row r="655578" spans="3:3" x14ac:dyDescent="0.15">
      <c r="C655578" s="36">
        <f t="shared" si="254"/>
        <v>0</v>
      </c>
    </row>
    <row r="655579" spans="3:3" x14ac:dyDescent="0.15">
      <c r="C655579" s="36">
        <f t="shared" si="254"/>
        <v>0</v>
      </c>
    </row>
    <row r="655580" spans="3:3" x14ac:dyDescent="0.15">
      <c r="C655580" s="37">
        <f>C655547</f>
        <v>0</v>
      </c>
    </row>
    <row r="655581" spans="3:3" x14ac:dyDescent="0.15">
      <c r="C655581" s="37">
        <f>C655548</f>
        <v>0</v>
      </c>
    </row>
    <row r="655582" spans="3:3" x14ac:dyDescent="0.15">
      <c r="C655582" s="37">
        <f>C655549</f>
        <v>0</v>
      </c>
    </row>
    <row r="655583" spans="3:3" x14ac:dyDescent="0.15">
      <c r="C655583" s="37">
        <f>C655550</f>
        <v>0</v>
      </c>
    </row>
    <row r="655584" spans="3:3" x14ac:dyDescent="0.15">
      <c r="C655584" s="37">
        <f>C655551</f>
        <v>0</v>
      </c>
    </row>
    <row r="655585" spans="3:3" x14ac:dyDescent="0.15">
      <c r="C655585" s="28">
        <v>0</v>
      </c>
    </row>
    <row r="655586" spans="3:3" x14ac:dyDescent="0.15">
      <c r="C655586" s="28">
        <v>0</v>
      </c>
    </row>
    <row r="655587" spans="3:3" x14ac:dyDescent="0.15">
      <c r="C655587" s="28">
        <v>0</v>
      </c>
    </row>
    <row r="655588" spans="3:3" x14ac:dyDescent="0.15">
      <c r="C655588" s="28">
        <v>0</v>
      </c>
    </row>
    <row r="655589" spans="3:3" x14ac:dyDescent="0.15">
      <c r="C655589" s="28">
        <v>0</v>
      </c>
    </row>
    <row r="655590" spans="3:3" x14ac:dyDescent="0.15">
      <c r="C655590" s="28">
        <v>0</v>
      </c>
    </row>
    <row r="655591" spans="3:3" x14ac:dyDescent="0.15">
      <c r="C655591" s="28">
        <v>0</v>
      </c>
    </row>
    <row r="655592" spans="3:3" x14ac:dyDescent="0.15">
      <c r="C655592" s="28">
        <v>0</v>
      </c>
    </row>
    <row r="655593" spans="3:3" x14ac:dyDescent="0.15">
      <c r="C655593" s="28">
        <v>0</v>
      </c>
    </row>
    <row r="655594" spans="3:3" x14ac:dyDescent="0.15">
      <c r="C655594" s="28">
        <v>0</v>
      </c>
    </row>
    <row r="655595" spans="3:3" x14ac:dyDescent="0.15">
      <c r="C655595" s="38">
        <v>1</v>
      </c>
    </row>
    <row r="655596" spans="3:3" x14ac:dyDescent="0.15">
      <c r="C655596" s="38">
        <v>1</v>
      </c>
    </row>
    <row r="655597" spans="3:3" x14ac:dyDescent="0.15">
      <c r="C655597" s="38">
        <v>1</v>
      </c>
    </row>
    <row r="655598" spans="3:3" x14ac:dyDescent="0.15">
      <c r="C655598" s="38">
        <v>1</v>
      </c>
    </row>
    <row r="655599" spans="3:3" x14ac:dyDescent="0.15">
      <c r="C655599" s="38">
        <v>1</v>
      </c>
    </row>
    <row r="655600" spans="3:3" x14ac:dyDescent="0.15">
      <c r="C655600" s="38">
        <v>1</v>
      </c>
    </row>
    <row r="655601" spans="3:3" x14ac:dyDescent="0.15">
      <c r="C655601" s="38">
        <v>1</v>
      </c>
    </row>
    <row r="655602" spans="3:3" x14ac:dyDescent="0.15">
      <c r="C655602" s="38">
        <v>1</v>
      </c>
    </row>
    <row r="655603" spans="3:3" x14ac:dyDescent="0.15">
      <c r="C655603" s="38">
        <v>1</v>
      </c>
    </row>
    <row r="655604" spans="3:3" x14ac:dyDescent="0.15">
      <c r="C655604" s="38">
        <v>1</v>
      </c>
    </row>
    <row r="655605" spans="3:3" x14ac:dyDescent="0.15">
      <c r="C655605" s="25" t="s">
        <v>104</v>
      </c>
    </row>
    <row r="655606" spans="3:3" x14ac:dyDescent="0.15">
      <c r="C655606" s="25" t="s">
        <v>294</v>
      </c>
    </row>
    <row r="655607" spans="3:3" x14ac:dyDescent="0.15">
      <c r="C655607" s="24">
        <v>216</v>
      </c>
    </row>
    <row r="655608" spans="3:3" x14ac:dyDescent="0.15">
      <c r="C655608" s="24">
        <v>12</v>
      </c>
    </row>
    <row r="655609" spans="3:3" x14ac:dyDescent="0.15">
      <c r="C655609" s="24">
        <v>4.5999999999999996</v>
      </c>
    </row>
    <row r="655610" spans="3:3" x14ac:dyDescent="0.15">
      <c r="C655610" s="24">
        <v>368</v>
      </c>
    </row>
    <row r="655611" spans="3:3" x14ac:dyDescent="0.15">
      <c r="C655611" s="24">
        <v>260</v>
      </c>
    </row>
    <row r="655612" spans="3:3" x14ac:dyDescent="0.15">
      <c r="C655612" s="24">
        <v>394</v>
      </c>
    </row>
    <row r="655613" spans="3:3" x14ac:dyDescent="0.15">
      <c r="C655613" s="24">
        <v>222</v>
      </c>
    </row>
    <row r="655614" spans="3:3" x14ac:dyDescent="0.15">
      <c r="C655614" s="24">
        <v>123</v>
      </c>
    </row>
    <row r="655615" spans="3:3" x14ac:dyDescent="0.15">
      <c r="C655615" s="25" t="s">
        <v>153</v>
      </c>
    </row>
    <row r="655616" spans="3:3" x14ac:dyDescent="0.15">
      <c r="C655616" s="24">
        <v>20</v>
      </c>
    </row>
    <row r="655617" spans="3:3" x14ac:dyDescent="0.15">
      <c r="C655617" s="24">
        <v>0.9</v>
      </c>
    </row>
    <row r="655618" spans="3:3" x14ac:dyDescent="0.15">
      <c r="C655618" s="24">
        <v>0.8</v>
      </c>
    </row>
    <row r="655619" spans="3:3" x14ac:dyDescent="0.15">
      <c r="C655619" s="24">
        <v>0.4</v>
      </c>
    </row>
    <row r="655620" spans="3:3" x14ac:dyDescent="0.15">
      <c r="C655620" s="24">
        <v>2.5</v>
      </c>
    </row>
    <row r="655621" spans="3:3" x14ac:dyDescent="0.15">
      <c r="C655621" s="24">
        <v>3</v>
      </c>
    </row>
    <row r="655622" spans="3:3" x14ac:dyDescent="0.15">
      <c r="C655622" s="24">
        <v>10</v>
      </c>
    </row>
    <row r="655623" spans="3:3" x14ac:dyDescent="0.15">
      <c r="C655623" s="31">
        <v>0.8</v>
      </c>
    </row>
    <row r="655624" spans="3:3" x14ac:dyDescent="0.15">
      <c r="C655624" s="31">
        <v>0.6</v>
      </c>
    </row>
    <row r="655625" spans="3:3" x14ac:dyDescent="0.15">
      <c r="C655625" s="31">
        <v>0.3</v>
      </c>
    </row>
    <row r="655626" spans="3:3" x14ac:dyDescent="0.15">
      <c r="C655626" s="31">
        <v>0.9</v>
      </c>
    </row>
    <row r="655627" spans="3:3" x14ac:dyDescent="0.15">
      <c r="C655627" s="24">
        <v>45</v>
      </c>
    </row>
    <row r="655628" spans="3:3" x14ac:dyDescent="0.15">
      <c r="C655628" s="39">
        <f t="shared" ref="C655628:C655634" si="255">IFERROR(IF(ISNUMBER(C655516),C655516,0)+IF(ISNUMBER(C655497),1/C655497-IF(AND(C655585="ReplaceInsulation",NOT(ISERROR(C655573))),C655509/0.04,0),0),0)</f>
        <v>1.6666666666666667</v>
      </c>
    </row>
    <row r="655629" spans="3:3" x14ac:dyDescent="0.15">
      <c r="C655629" s="39">
        <f t="shared" si="255"/>
        <v>1.9666666666666668</v>
      </c>
    </row>
    <row r="655630" spans="3:3" x14ac:dyDescent="0.15">
      <c r="C655630" s="39">
        <f t="shared" si="255"/>
        <v>0.83333333333333337</v>
      </c>
    </row>
    <row r="655631" spans="3:3" x14ac:dyDescent="0.15">
      <c r="C655631" s="39">
        <f t="shared" si="255"/>
        <v>0.83333333333333337</v>
      </c>
    </row>
    <row r="655632" spans="3:3" x14ac:dyDescent="0.15">
      <c r="C655632" s="39">
        <f t="shared" si="255"/>
        <v>0.83333333333333337</v>
      </c>
    </row>
    <row r="655633" spans="3:3" x14ac:dyDescent="0.15">
      <c r="C655633" s="39">
        <f t="shared" si="255"/>
        <v>0.92500000000000004</v>
      </c>
    </row>
    <row r="655634" spans="3:3" x14ac:dyDescent="0.15">
      <c r="C655634" s="39">
        <f t="shared" si="255"/>
        <v>0.625</v>
      </c>
    </row>
    <row r="655635" spans="3:3" x14ac:dyDescent="0.15">
      <c r="C655635" s="40">
        <f>IFERROR(IF(ISNUMBER(C655504),1/C655504,0),0)</f>
        <v>0.35714285714285715</v>
      </c>
    </row>
    <row r="655636" spans="3:3" x14ac:dyDescent="0.15">
      <c r="C655636" s="40">
        <f>IFERROR(IF(ISNUMBER(C655505),1/C655505,0),0)</f>
        <v>0.35714285714285715</v>
      </c>
    </row>
    <row r="655637" spans="3:3" x14ac:dyDescent="0.15">
      <c r="C655637" s="40">
        <f>IFERROR(IF(ISNUMBER(C655506),1/C655506,0),0)</f>
        <v>0.33333333333333331</v>
      </c>
    </row>
    <row r="655638" spans="3:3" x14ac:dyDescent="0.15">
      <c r="C655638" s="39">
        <f t="shared" ref="C655638:C655644" si="256">IFERROR(1/(IF(C655585="Replace",IF(ISNUMBER(C655516),C655516,0),C655628)+IF(ISNUMBER(C655573),C655573,0)),0)</f>
        <v>0.6</v>
      </c>
    </row>
    <row r="655639" spans="3:3" x14ac:dyDescent="0.15">
      <c r="C655639" s="39">
        <f t="shared" si="256"/>
        <v>0.50847457627118642</v>
      </c>
    </row>
    <row r="655640" spans="3:3" x14ac:dyDescent="0.15">
      <c r="C655640" s="39">
        <f t="shared" si="256"/>
        <v>1.2</v>
      </c>
    </row>
    <row r="655641" spans="3:3" x14ac:dyDescent="0.15">
      <c r="C655641" s="39">
        <f t="shared" si="256"/>
        <v>1.2</v>
      </c>
    </row>
    <row r="655642" spans="3:3" x14ac:dyDescent="0.15">
      <c r="C655642" s="39">
        <f t="shared" si="256"/>
        <v>1.2</v>
      </c>
    </row>
    <row r="655643" spans="3:3" x14ac:dyDescent="0.15">
      <c r="C655643" s="39">
        <f t="shared" si="256"/>
        <v>1.0810810810810809</v>
      </c>
    </row>
    <row r="655644" spans="3:3" x14ac:dyDescent="0.15">
      <c r="C655644" s="39">
        <f t="shared" si="256"/>
        <v>1.6</v>
      </c>
    </row>
    <row r="655645" spans="3:3" x14ac:dyDescent="0.15">
      <c r="C655645" s="41">
        <f>IFERROR(1/(IF(C655592="Replace",0,C655635)+IF(ISNUMBER(C655580),C655580,0)),0)</f>
        <v>2.8</v>
      </c>
    </row>
    <row r="655646" spans="3:3" x14ac:dyDescent="0.15">
      <c r="C655646" s="41">
        <f>IFERROR(1/(IF(C655593="Replace",0,C655636)+IF(ISNUMBER(C655581),C655581,0)),0)</f>
        <v>2.8</v>
      </c>
    </row>
    <row r="655647" spans="3:3" x14ac:dyDescent="0.15">
      <c r="C655647" s="41">
        <f>IFERROR(1/(IF(C655594="Replace",0,C655637)+IF(ISNUMBER(C655582),C655582,0)),0)</f>
        <v>3</v>
      </c>
    </row>
    <row r="655648" spans="3:3" x14ac:dyDescent="0.15">
      <c r="C655648" s="42">
        <f t="shared" ref="C655648:C655654" si="257">IF(C655497&gt;0,(1-C655595)*1/(1/C655497+C655516),0)+C655595*C655638</f>
        <v>0.6</v>
      </c>
    </row>
    <row r="655649" spans="3:3" x14ac:dyDescent="0.15">
      <c r="C655649" s="42">
        <f t="shared" si="257"/>
        <v>0.50847457627118642</v>
      </c>
    </row>
    <row r="655650" spans="3:3" x14ac:dyDescent="0.15">
      <c r="C655650" s="42">
        <f t="shared" si="257"/>
        <v>1.2</v>
      </c>
    </row>
    <row r="655651" spans="3:3" x14ac:dyDescent="0.15">
      <c r="C655651" s="42">
        <f t="shared" si="257"/>
        <v>1.2</v>
      </c>
    </row>
    <row r="655652" spans="3:3" x14ac:dyDescent="0.15">
      <c r="C655652" s="42">
        <f t="shared" si="257"/>
        <v>1.2</v>
      </c>
    </row>
    <row r="655653" spans="3:3" x14ac:dyDescent="0.15">
      <c r="C655653" s="42">
        <f t="shared" si="257"/>
        <v>1.0810810810810809</v>
      </c>
    </row>
    <row r="655654" spans="3:3" x14ac:dyDescent="0.15">
      <c r="C655654" s="42">
        <f t="shared" si="257"/>
        <v>1.6</v>
      </c>
    </row>
    <row r="655655" spans="3:3" x14ac:dyDescent="0.15">
      <c r="C655655" s="43">
        <f>(1-C655602)*C655504+C655602*C655645</f>
        <v>2.8</v>
      </c>
    </row>
    <row r="655656" spans="3:3" x14ac:dyDescent="0.15">
      <c r="C655656" s="43">
        <f>(1-C655603)*C655505+C655603*C655646</f>
        <v>2.8</v>
      </c>
    </row>
    <row r="655657" spans="3:3" x14ac:dyDescent="0.15">
      <c r="C655657" s="43">
        <f>(1-C655604)*C655506+C655604*C655647</f>
        <v>3</v>
      </c>
    </row>
    <row r="655658" spans="3:3" x14ac:dyDescent="0.15">
      <c r="C655658" s="39">
        <f>IFERROR((IF(C655573&gt;0,C655595*C655459,0)+IF(C655574&gt;0,C655596*C655460,0)+IF(C655575&gt;0,C655597*C655461,0)+IF(C655576&gt;0,C655598*C655462,0)+IF(C655577&gt;0,C655599*C655463,0)+IF(C655578&gt;0,C655600*C655464,0)+IF(C655579&gt;0,C655601*C655465,0)+IF(C655580&gt;0,C655602*C655466,0)+IF(C655581&gt;0,C655603*C655467,0)+IF(C655582&gt;0,C655604*C655468,0))/SUM(C655459:C655468),0)</f>
        <v>0</v>
      </c>
    </row>
    <row r="655659" spans="3:3" x14ac:dyDescent="0.15">
      <c r="C655659" s="30" t="str">
        <f>IF(OR(C655475="",C655474=C655475),C655474,IF(C655369="Variation",C655475,IF(C655658=0,C655474,IF(C655658=1,C655475,C655474&amp;"("&amp;TEXT(1-C655658,"##0%")&amp;")."&amp;C655475&amp;"("&amp;TEXT(C655658,"##0%")&amp;")"))))</f>
        <v>Medium</v>
      </c>
    </row>
    <row r="655660" spans="3:3" x14ac:dyDescent="0.15">
      <c r="C655660" s="39">
        <f>IFERROR(IF(C655475&lt;&gt;"",IF(C655369="Variation",C655495,(1-C655658)*C655494+C655658*C655495),C655494),0)</f>
        <v>0.1</v>
      </c>
    </row>
    <row r="655661" spans="3:3" x14ac:dyDescent="0.15">
      <c r="C655661" s="39">
        <f t="shared" ref="C655661:C655667" si="258">IF(ISERROR(C655648*C655459*C655523),0,C655648*C655459*C655523)</f>
        <v>0</v>
      </c>
    </row>
    <row r="655662" spans="3:3" x14ac:dyDescent="0.15">
      <c r="C655662" s="39">
        <f t="shared" si="258"/>
        <v>23.491525423728813</v>
      </c>
    </row>
    <row r="655663" spans="3:3" x14ac:dyDescent="0.15">
      <c r="C655663" s="39">
        <f t="shared" si="258"/>
        <v>48.503999999999998</v>
      </c>
    </row>
    <row r="655664" spans="3:3" x14ac:dyDescent="0.15">
      <c r="C655664" s="39">
        <f t="shared" si="258"/>
        <v>0</v>
      </c>
    </row>
    <row r="655665" spans="3:3" x14ac:dyDescent="0.15">
      <c r="C655665" s="39">
        <f t="shared" si="258"/>
        <v>0</v>
      </c>
    </row>
    <row r="655666" spans="3:3" x14ac:dyDescent="0.15">
      <c r="C655666" s="39">
        <f t="shared" si="258"/>
        <v>24.972972972972972</v>
      </c>
    </row>
    <row r="655667" spans="3:3" x14ac:dyDescent="0.15">
      <c r="C655667" s="39">
        <f t="shared" si="258"/>
        <v>0</v>
      </c>
    </row>
    <row r="655668" spans="3:3" x14ac:dyDescent="0.15">
      <c r="C655668" s="40">
        <f>IF(ISERROR(C655655*C655466*1),0,C655655*C655466*1)</f>
        <v>37.855999999999995</v>
      </c>
    </row>
    <row r="655669" spans="3:3" x14ac:dyDescent="0.15">
      <c r="C655669" s="40">
        <f>IF(ISERROR(C655656*C655467*1),0,C655656*C655467*1)</f>
        <v>0</v>
      </c>
    </row>
    <row r="655670" spans="3:3" x14ac:dyDescent="0.15">
      <c r="C655670" s="40">
        <f>IF(ISERROR(C655657*C655468*1),0,C655657*C655468*1)</f>
        <v>6</v>
      </c>
    </row>
    <row r="655671" spans="3:3" x14ac:dyDescent="0.15">
      <c r="C655671" s="39">
        <f>SUM(C655459:C655468)*C655660</f>
        <v>14.834000000000001</v>
      </c>
    </row>
    <row r="655672" spans="3:3" x14ac:dyDescent="0.15">
      <c r="C655672" s="39">
        <f>IFERROR(SUM(C655661:C655671)/C655388,0)</f>
        <v>1.3262204856155895</v>
      </c>
    </row>
    <row r="655673" spans="3:3" x14ac:dyDescent="0.15">
      <c r="C655673" s="39">
        <f>0.34*(C655619+C655496)*C655620</f>
        <v>0.51000000000000012</v>
      </c>
    </row>
    <row r="655674" spans="3:3" x14ac:dyDescent="0.15">
      <c r="C655674" s="44">
        <f>(C655616-C655609)*C655607</f>
        <v>3326.4</v>
      </c>
    </row>
    <row r="655675" spans="3:3" x14ac:dyDescent="0.15">
      <c r="C655675" s="39">
        <f>IF(C655672&lt;=1,C655617+(1-C655672)/0.5*(1-C655617),IF(C655672&gt;=4,C655618,C655617+(C655672-1)*(C655618-C655617)/(4-1)))</f>
        <v>0.88912598381281371</v>
      </c>
    </row>
    <row r="655676" spans="3:3" x14ac:dyDescent="0.15">
      <c r="C655676" s="44">
        <f>C655672*0.024*C655674*C655675</f>
        <v>94.13795245360761</v>
      </c>
    </row>
    <row r="655677" spans="3:3" x14ac:dyDescent="0.15">
      <c r="C655677" s="44">
        <f>C655673*0.024*C655674*C655675</f>
        <v>36.200885352072518</v>
      </c>
    </row>
    <row r="655678" spans="3:3" x14ac:dyDescent="0.15">
      <c r="C655678" s="44">
        <f>C655676+C655677</f>
        <v>130.33883780568013</v>
      </c>
    </row>
    <row r="655679" spans="3:3" x14ac:dyDescent="0.15">
      <c r="C655679" s="39">
        <f>IFERROR((IF(LEN(C655537)&gt;1,IF(ISERROR(C655583),0,C655583),IF(ISERROR(C655507),0,C655507))*C655466+IF(LEN(C655538)&gt;1,IF(ISERROR(C655584),0,C655584),IF(ISERROR(C655508),0,C655508))*C655467)/(C655466+C655467),0)</f>
        <v>0.75000000000000011</v>
      </c>
    </row>
    <row r="655680" spans="3:3" x14ac:dyDescent="0.15">
      <c r="C655680" s="45">
        <f>C655469*C655610*C655623*(1-C655625)*C655626*C655679</f>
        <v>0</v>
      </c>
    </row>
    <row r="655681" spans="3:3" x14ac:dyDescent="0.15">
      <c r="C655681" s="44">
        <f>C655470*C655611*C$655624*(1-C$655625)*C$655626*C$655679</f>
        <v>0</v>
      </c>
    </row>
    <row r="655682" spans="3:3" x14ac:dyDescent="0.15">
      <c r="C655682" s="44">
        <f>C655471*C655612*C$655624*(1-C$655625)*C$655626*C$655679</f>
        <v>908.11287000000016</v>
      </c>
    </row>
    <row r="655683" spans="3:3" x14ac:dyDescent="0.15">
      <c r="C655683" s="44">
        <f>C655472*C655613*C$655624*(1-C$655625)*C$655626*C$655679</f>
        <v>0</v>
      </c>
    </row>
    <row r="655684" spans="3:3" x14ac:dyDescent="0.15">
      <c r="C655684" s="44">
        <f>C655473*C655614*C$655624*(1-C$655625)*C$655626*C$655679</f>
        <v>187.95199499999998</v>
      </c>
    </row>
    <row r="655685" spans="3:3" x14ac:dyDescent="0.15">
      <c r="C655685" s="44">
        <f>IFERROR(SUM(C655680:C655684)/C655388,0)</f>
        <v>9.3385436227315317</v>
      </c>
    </row>
    <row r="655686" spans="3:3" x14ac:dyDescent="0.15">
      <c r="C655686" s="44">
        <f>C655621*0.024*C655607</f>
        <v>15.552000000000001</v>
      </c>
    </row>
    <row r="655687" spans="3:3" x14ac:dyDescent="0.15">
      <c r="C655687" s="44">
        <f>C655627/(C655672+C655673)</f>
        <v>24.506860887631277</v>
      </c>
    </row>
    <row r="655688" spans="3:3" x14ac:dyDescent="0.15">
      <c r="C655688" s="39">
        <f>0.8+C655687/30</f>
        <v>1.6168953629210425</v>
      </c>
    </row>
    <row r="655689" spans="3:3" x14ac:dyDescent="0.15">
      <c r="C655689" s="42">
        <f>IFERROR((C655685+C655686)/C655678,0)</f>
        <v>0.19096797272230098</v>
      </c>
    </row>
    <row r="655690" spans="3:3" x14ac:dyDescent="0.15">
      <c r="C655690" s="39">
        <f>(1-C655689^C655688)/(1-C655689^(C655688+1))</f>
        <v>0.94362386271828624</v>
      </c>
    </row>
    <row r="655691" spans="3:3" x14ac:dyDescent="0.15">
      <c r="C655691" s="46">
        <f>C655678-C655690*(C655685+C655686)</f>
        <v>106.8515268872402</v>
      </c>
    </row>
    <row r="655693" spans="3:3" x14ac:dyDescent="0.15">
      <c r="C655693" s="48">
        <v>106.8515268872402</v>
      </c>
    </row>
    <row r="671745" spans="3:3" x14ac:dyDescent="0.15">
      <c r="C671745" s="24" t="s">
        <v>370</v>
      </c>
    </row>
    <row r="671746" spans="3:3" x14ac:dyDescent="0.15">
      <c r="C671746" s="25">
        <v>0</v>
      </c>
    </row>
    <row r="671747" spans="3:3" x14ac:dyDescent="0.15">
      <c r="C671747" s="25">
        <v>0</v>
      </c>
    </row>
    <row r="671748" spans="3:3" x14ac:dyDescent="0.15">
      <c r="C671748" s="26">
        <v>40428</v>
      </c>
    </row>
    <row r="671749" spans="3:3" x14ac:dyDescent="0.15">
      <c r="C671749" s="26">
        <v>0</v>
      </c>
    </row>
    <row r="671750" spans="3:3" x14ac:dyDescent="0.15">
      <c r="C671750" s="25" t="s">
        <v>152</v>
      </c>
    </row>
    <row r="671751" spans="3:3" x14ac:dyDescent="0.15">
      <c r="C671751" s="25" t="s">
        <v>15</v>
      </c>
    </row>
    <row r="671752" spans="3:3" x14ac:dyDescent="0.15">
      <c r="C671752" s="25">
        <v>1</v>
      </c>
    </row>
    <row r="671753" spans="3:3" x14ac:dyDescent="0.15">
      <c r="C671753" s="25" t="s">
        <v>208</v>
      </c>
    </row>
    <row r="671754" spans="3:3" x14ac:dyDescent="0.15">
      <c r="C671754" s="25" t="s">
        <v>371</v>
      </c>
    </row>
    <row r="671755" spans="3:3" x14ac:dyDescent="0.15">
      <c r="C671755" s="25">
        <v>0</v>
      </c>
    </row>
    <row r="671756" spans="3:3" x14ac:dyDescent="0.15">
      <c r="C671756" s="25">
        <v>0</v>
      </c>
    </row>
    <row r="671757" spans="3:3" x14ac:dyDescent="0.15">
      <c r="C671757" s="25" t="s">
        <v>372</v>
      </c>
    </row>
    <row r="671758" spans="3:3" x14ac:dyDescent="0.15">
      <c r="C671758" s="25" t="s">
        <v>360</v>
      </c>
    </row>
    <row r="671759" spans="3:3" x14ac:dyDescent="0.15">
      <c r="C671759" s="25" t="s">
        <v>373</v>
      </c>
    </row>
    <row r="671760" spans="3:3" x14ac:dyDescent="0.15">
      <c r="C671760" s="25" t="s">
        <v>105</v>
      </c>
    </row>
    <row r="671761" spans="3:3" x14ac:dyDescent="0.15">
      <c r="C671761" s="25">
        <v>1958</v>
      </c>
    </row>
    <row r="671762" spans="3:3" x14ac:dyDescent="0.15">
      <c r="C671762" s="25">
        <v>1968</v>
      </c>
    </row>
    <row r="671763" spans="3:3" x14ac:dyDescent="0.15">
      <c r="C671763" s="25" t="s">
        <v>289</v>
      </c>
    </row>
    <row r="671764" spans="3:3" x14ac:dyDescent="0.15">
      <c r="C671764" s="24">
        <v>374.2</v>
      </c>
    </row>
    <row r="671765" spans="3:3" x14ac:dyDescent="0.15">
      <c r="C671765" s="24">
        <v>119.744</v>
      </c>
    </row>
    <row r="671766" spans="3:3" x14ac:dyDescent="0.15">
      <c r="C671766" s="24">
        <v>0</v>
      </c>
    </row>
    <row r="671767" spans="3:3" x14ac:dyDescent="0.15">
      <c r="C671767" s="24">
        <v>0</v>
      </c>
    </row>
    <row r="671768" spans="3:3" x14ac:dyDescent="0.15">
      <c r="C671768" s="24">
        <v>0</v>
      </c>
    </row>
    <row r="671769" spans="3:3" x14ac:dyDescent="0.15">
      <c r="C671769" s="24">
        <v>106.7</v>
      </c>
    </row>
    <row r="671770" spans="3:3" x14ac:dyDescent="0.15">
      <c r="C671770" s="27">
        <f>IF(C671767&gt;0,C671767,IF(C671766&gt;0,0.85*C671766,IF(C671769&gt;0,1.1*C671769,IF(C671768&gt;0,1.4*C671768,0.85/3*C671764))))</f>
        <v>117.37000000000002</v>
      </c>
    </row>
    <row r="671771" spans="3:3" x14ac:dyDescent="0.15">
      <c r="C671771" s="24">
        <v>0</v>
      </c>
    </row>
    <row r="671772" spans="3:3" x14ac:dyDescent="0.15">
      <c r="C671772" s="27">
        <f>IF(C671771&gt;0,C671771,C671770)</f>
        <v>117.37000000000002</v>
      </c>
    </row>
    <row r="671773" spans="3:3" x14ac:dyDescent="0.15">
      <c r="C671773" s="24">
        <v>1</v>
      </c>
    </row>
    <row r="671774" spans="3:3" x14ac:dyDescent="0.15">
      <c r="C671774" s="24">
        <v>2</v>
      </c>
    </row>
    <row r="671775" spans="3:3" x14ac:dyDescent="0.15">
      <c r="C671775" s="28" t="s">
        <v>374</v>
      </c>
    </row>
    <row r="671776" spans="3:3" x14ac:dyDescent="0.15">
      <c r="C671776" s="28" t="s">
        <v>375</v>
      </c>
    </row>
    <row r="671777" spans="3:3" x14ac:dyDescent="0.15">
      <c r="C671777" s="28" t="s">
        <v>2</v>
      </c>
    </row>
    <row r="671778" spans="3:3" x14ac:dyDescent="0.15">
      <c r="C671778" s="28" t="s">
        <v>376</v>
      </c>
    </row>
    <row r="671779" spans="3:3" x14ac:dyDescent="0.15">
      <c r="C671779" s="24">
        <v>0</v>
      </c>
    </row>
    <row r="671780" spans="3:3" x14ac:dyDescent="0.15">
      <c r="C671780" s="24">
        <v>0</v>
      </c>
    </row>
    <row r="671781" spans="3:3" x14ac:dyDescent="0.15">
      <c r="C671781" s="24">
        <v>0</v>
      </c>
    </row>
    <row r="671782" spans="3:3" x14ac:dyDescent="0.15">
      <c r="C671782" s="24">
        <v>0</v>
      </c>
    </row>
    <row r="671783" spans="3:3" x14ac:dyDescent="0.15">
      <c r="C671783" s="24">
        <v>0</v>
      </c>
    </row>
    <row r="671784" spans="3:3" x14ac:dyDescent="0.15">
      <c r="C671784" s="24">
        <v>0</v>
      </c>
    </row>
    <row r="671785" spans="3:3" x14ac:dyDescent="0.15">
      <c r="C671785" s="28">
        <v>0</v>
      </c>
    </row>
    <row r="671786" spans="3:3" x14ac:dyDescent="0.15">
      <c r="C671786" s="28">
        <v>0</v>
      </c>
    </row>
    <row r="671787" spans="3:3" x14ac:dyDescent="0.15">
      <c r="C671787" s="24">
        <v>0</v>
      </c>
    </row>
    <row r="671788" spans="3:3" x14ac:dyDescent="0.15">
      <c r="C671788" s="24">
        <v>0</v>
      </c>
    </row>
    <row r="671789" spans="3:3" x14ac:dyDescent="0.15">
      <c r="C671789" s="24">
        <v>46.2</v>
      </c>
    </row>
    <row r="671790" spans="3:3" x14ac:dyDescent="0.15">
      <c r="C671790" s="24">
        <v>40.42</v>
      </c>
    </row>
    <row r="671791" spans="3:3" x14ac:dyDescent="0.15">
      <c r="C671791" s="24">
        <v>0</v>
      </c>
    </row>
    <row r="671792" spans="3:3" x14ac:dyDescent="0.15">
      <c r="C671792" s="24">
        <v>0</v>
      </c>
    </row>
    <row r="671793" spans="3:3" x14ac:dyDescent="0.15">
      <c r="C671793" s="24">
        <v>46.2</v>
      </c>
    </row>
    <row r="671794" spans="3:3" x14ac:dyDescent="0.15">
      <c r="C671794" s="24">
        <v>0</v>
      </c>
    </row>
    <row r="671795" spans="3:3" x14ac:dyDescent="0.15">
      <c r="C671795" s="24">
        <v>13.52</v>
      </c>
    </row>
    <row r="671796" spans="3:3" x14ac:dyDescent="0.15">
      <c r="C671796" s="24">
        <v>0</v>
      </c>
    </row>
    <row r="671797" spans="3:3" x14ac:dyDescent="0.15">
      <c r="C671797" s="24">
        <v>2</v>
      </c>
    </row>
    <row r="671798" spans="3:3" x14ac:dyDescent="0.15">
      <c r="C671798" s="24">
        <v>0</v>
      </c>
    </row>
    <row r="671799" spans="3:3" x14ac:dyDescent="0.15">
      <c r="C671799" s="24">
        <v>0</v>
      </c>
    </row>
    <row r="671800" spans="3:3" x14ac:dyDescent="0.15">
      <c r="C671800" s="24">
        <v>8.1300000000000008</v>
      </c>
    </row>
    <row r="671801" spans="3:3" x14ac:dyDescent="0.15">
      <c r="C671801" s="24">
        <v>0</v>
      </c>
    </row>
    <row r="671802" spans="3:3" x14ac:dyDescent="0.15">
      <c r="C671802" s="24">
        <v>5.39</v>
      </c>
    </row>
    <row r="671803" spans="3:3" x14ac:dyDescent="0.15">
      <c r="C671803" s="28" t="s">
        <v>295</v>
      </c>
    </row>
    <row r="671804" spans="3:3" x14ac:dyDescent="0.15">
      <c r="C671804" s="29">
        <f>IF(OR(C$671776="C",C$671776="PI",C$671776="NI"),1.6,IF(C$671776="P",0.8,IF(C$671776="-",1.2,0)))</f>
        <v>1.2</v>
      </c>
    </row>
    <row r="671805" spans="3:3" x14ac:dyDescent="0.15">
      <c r="C671805" s="29">
        <f>IF(OR(C$671776="C",C$671776="PI",C$671776="NI"),15,IF(C$671776="P",7,IF(C$671776="-",5,0)))</f>
        <v>5</v>
      </c>
    </row>
    <row r="671806" spans="3:3" x14ac:dyDescent="0.15">
      <c r="C671806" s="29">
        <f>IF(OR(C$671776="C",C$671776="PI",C$671776="NI"),0,IF(C$671776="P",0.6,IF(C$671776="-",0,1.2)))</f>
        <v>0</v>
      </c>
    </row>
    <row r="671807" spans="3:3" x14ac:dyDescent="0.15">
      <c r="C671807" s="29">
        <f>IF(OR(C$671776="C",C$671776="PI",C$671776="NI"),0,IF(C$671776="P",3,IF(C$671776="-",0,5)))</f>
        <v>0</v>
      </c>
    </row>
    <row r="671808" spans="3:3" x14ac:dyDescent="0.15">
      <c r="C671808" s="29">
        <f>IF(LEFT(C$671776,1)="C",1,IF(LEFT(C$671776,1)="P",0.5,0))</f>
        <v>0</v>
      </c>
    </row>
    <row r="671809" spans="3:3" x14ac:dyDescent="0.15">
      <c r="C671809" s="29">
        <f>IF(LEFT(C$671777,1)="C",1,IF(LEFT(C$671777,1)="P",0.5,0))</f>
        <v>0</v>
      </c>
    </row>
    <row r="671810" spans="3:3" x14ac:dyDescent="0.15">
      <c r="C671810" s="29">
        <f>0.7*C671808+C671774+C671809</f>
        <v>2</v>
      </c>
    </row>
    <row r="671811" spans="3:3" x14ac:dyDescent="0.15">
      <c r="C671811" s="27">
        <f>IFERROR(C671772/C671810,0)</f>
        <v>58.685000000000009</v>
      </c>
    </row>
    <row r="671812" spans="3:3" x14ac:dyDescent="0.15">
      <c r="C671812" s="29">
        <f>IF(RIGHT(C$671776,1)="I",1,C671808)*0.7+C671774+IF(RIGHT(C$671777,1)="I",1,C671809)</f>
        <v>2</v>
      </c>
    </row>
    <row r="671813" spans="3:3" x14ac:dyDescent="0.15">
      <c r="C671813" s="27">
        <f>IF(ISNUMBER(#REF!),#REF!/2.5,1)</f>
        <v>1</v>
      </c>
    </row>
    <row r="671814" spans="3:3" x14ac:dyDescent="0.15">
      <c r="C671814" s="27">
        <f>IF(C671786="Simple",0.9,IF(C671786="Complex",1.3,1))</f>
        <v>1</v>
      </c>
    </row>
    <row r="671815" spans="3:3" x14ac:dyDescent="0.15">
      <c r="C671815" s="27">
        <f>IF(C671785="Simple",0.9,IF(C671785="Complex",1.2,1))</f>
        <v>1</v>
      </c>
    </row>
    <row r="671816" spans="3:3" x14ac:dyDescent="0.15">
      <c r="C671816" s="27">
        <f>C671813*C671815*(0.7*C671811+IF(C671778="B_N2",5,IF(C671778="B_N1",25,50)))</f>
        <v>46.079500000000003</v>
      </c>
    </row>
    <row r="671817" spans="3:3" x14ac:dyDescent="0.15">
      <c r="C671817" s="27">
        <f>ROUND(3/0.85,1)*C671813*C671772</f>
        <v>410.79500000000007</v>
      </c>
    </row>
    <row r="671818" spans="3:3" x14ac:dyDescent="0.15">
      <c r="C671818" s="27">
        <f>C$671814*(C$671804*C$671811+C$671805)</f>
        <v>75.422000000000011</v>
      </c>
    </row>
    <row r="671819" spans="3:3" x14ac:dyDescent="0.15">
      <c r="C671819" s="27">
        <f>(C$671806*C$671811+C$671807)</f>
        <v>0</v>
      </c>
    </row>
    <row r="671820" spans="3:3" x14ac:dyDescent="0.15">
      <c r="C671820" s="27">
        <f>C671812*C671816-C671821-C671825-C671826</f>
        <v>71.03240000000001</v>
      </c>
    </row>
    <row r="671821" spans="3:3" x14ac:dyDescent="0.15">
      <c r="C671821" s="27">
        <f>0.5*IF(RIGHT(C671777,1)="I",1,C671809)*C671816</f>
        <v>0</v>
      </c>
    </row>
    <row r="671822" spans="3:3" x14ac:dyDescent="0.15">
      <c r="C671822" s="30" t="str">
        <f>IF(C$671777="P","Unh","Soil")</f>
        <v>Soil</v>
      </c>
    </row>
    <row r="671823" spans="3:3" x14ac:dyDescent="0.15">
      <c r="C671823" s="27">
        <f>1.2*C671811+5</f>
        <v>75.422000000000011</v>
      </c>
    </row>
    <row r="671824" spans="3:3" x14ac:dyDescent="0.15">
      <c r="C671824" s="30" t="str">
        <f>IF(C$671777="-","Soil","Cellar")</f>
        <v>Cellar</v>
      </c>
    </row>
    <row r="671825" spans="3:3" x14ac:dyDescent="0.15">
      <c r="C671825" s="27">
        <f>(0.18*C$671772)-C671826</f>
        <v>18.452900000000003</v>
      </c>
    </row>
    <row r="671826" spans="3:3" x14ac:dyDescent="0.15">
      <c r="C671826" s="27">
        <f>0.01*C$671772+1.5</f>
        <v>2.6737000000000002</v>
      </c>
    </row>
    <row r="671827" spans="3:3" x14ac:dyDescent="0.15">
      <c r="C671827" s="27">
        <f>SUM(C671818:C671826)</f>
        <v>243.00300000000004</v>
      </c>
    </row>
    <row r="671828" spans="3:3" x14ac:dyDescent="0.15">
      <c r="C671828" s="27">
        <f>SUM(C671788:C671797)</f>
        <v>148.34</v>
      </c>
    </row>
    <row r="671829" spans="3:3" x14ac:dyDescent="0.15">
      <c r="C671829" s="30">
        <f>IFERROR(C671828/C671827,0)</f>
        <v>0.61044513853738425</v>
      </c>
    </row>
    <row r="671830" spans="3:3" x14ac:dyDescent="0.15">
      <c r="C671830" s="31">
        <v>0.8</v>
      </c>
    </row>
    <row r="671831" spans="3:3" x14ac:dyDescent="0.15">
      <c r="C671831" s="31">
        <v>1.25</v>
      </c>
    </row>
    <row r="671832" spans="3:3" x14ac:dyDescent="0.15">
      <c r="C671832" s="32">
        <f>IF(AND(C671829&gt;=C671830,C671829&lt;=C671831),1,0)</f>
        <v>0</v>
      </c>
    </row>
    <row r="671833" spans="3:3" x14ac:dyDescent="0.15">
      <c r="C671833" s="30">
        <f>IFERROR((C671793+C671794)/(C671823),0)</f>
        <v>0.61255336639176894</v>
      </c>
    </row>
    <row r="671834" spans="3:3" x14ac:dyDescent="0.15">
      <c r="C671834" s="31">
        <v>0.9</v>
      </c>
    </row>
    <row r="671835" spans="3:3" x14ac:dyDescent="0.15">
      <c r="C671835" s="31">
        <v>1.3</v>
      </c>
    </row>
    <row r="671836" spans="3:3" x14ac:dyDescent="0.15">
      <c r="C671836" s="32">
        <f>IF(AND(C671833&gt;=C671834,C671833&lt;=C671835),1,0)</f>
        <v>0</v>
      </c>
    </row>
    <row r="671837" spans="3:3" x14ac:dyDescent="0.15">
      <c r="C671837" s="33">
        <f>IF(C671808+C671809=0,1,0)</f>
        <v>1</v>
      </c>
    </row>
    <row r="671838" spans="3:3" x14ac:dyDescent="0.15">
      <c r="C671838" s="30">
        <f>IFERROR((C671795+C671796+C671797)/(C671825+C671826),0)</f>
        <v>0.73461891643709809</v>
      </c>
    </row>
    <row r="671839" spans="3:3" x14ac:dyDescent="0.15">
      <c r="C671839" s="31">
        <v>0.67</v>
      </c>
    </row>
    <row r="671840" spans="3:3" x14ac:dyDescent="0.15">
      <c r="C671840" s="31">
        <v>1.5</v>
      </c>
    </row>
    <row r="671841" spans="3:3" x14ac:dyDescent="0.15">
      <c r="C671841" s="34">
        <f>IF(AND(C671838&gt;=C671839,C671838&lt;=C671840),1,0)</f>
        <v>1</v>
      </c>
    </row>
    <row r="671842" spans="3:3" x14ac:dyDescent="0.15">
      <c r="C671842" s="34">
        <f>C671832*IF(C671837=1,C671836,1)*C671841</f>
        <v>0</v>
      </c>
    </row>
    <row r="671843" spans="3:3" x14ac:dyDescent="0.15">
      <c r="C671843" s="27">
        <f>IF(C$671803="Estimation",C671818,C671788)</f>
        <v>0</v>
      </c>
    </row>
    <row r="671844" spans="3:3" x14ac:dyDescent="0.15">
      <c r="C671844" s="27">
        <f>IF(C$671803="Estimation",C671819,C671789)</f>
        <v>46.2</v>
      </c>
    </row>
    <row r="671845" spans="3:3" x14ac:dyDescent="0.15">
      <c r="C671845" s="27">
        <f>IF(C$671803="Estimation",C671820,C671790)</f>
        <v>40.42</v>
      </c>
    </row>
    <row r="671846" spans="3:3" x14ac:dyDescent="0.15">
      <c r="C671846" s="27">
        <f>IF(C$671803="Estimation",IF(C671822="Soil",0,C671821),C671791)</f>
        <v>0</v>
      </c>
    </row>
    <row r="671847" spans="3:3" x14ac:dyDescent="0.15">
      <c r="C671847" s="27">
        <f>IF(C$671803="Estimation",C671821-C671846,C671792)</f>
        <v>0</v>
      </c>
    </row>
    <row r="671848" spans="3:3" x14ac:dyDescent="0.15">
      <c r="C671848" s="27">
        <f>IF(C$671803="Estimation",IF(C671824="Soil",0,C671823),C671793)</f>
        <v>46.2</v>
      </c>
    </row>
    <row r="671849" spans="3:3" x14ac:dyDescent="0.15">
      <c r="C671849" s="27">
        <f>IF(C$671803="Estimation",C671823-C671848,C671794)</f>
        <v>0</v>
      </c>
    </row>
    <row r="671850" spans="3:3" x14ac:dyDescent="0.15">
      <c r="C671850" s="27">
        <f>IF(C$671803="Estimation",C671825,C671795)</f>
        <v>13.52</v>
      </c>
    </row>
    <row r="671851" spans="3:3" x14ac:dyDescent="0.15">
      <c r="C671851" s="27">
        <f>IF(C$671803="Estimation",0,C671796)</f>
        <v>0</v>
      </c>
    </row>
    <row r="671852" spans="3:3" x14ac:dyDescent="0.15">
      <c r="C671852" s="27">
        <f>IF(C$671803="Estimation",C671826,C671797)</f>
        <v>2</v>
      </c>
    </row>
    <row r="671853" spans="3:3" x14ac:dyDescent="0.15">
      <c r="C671853" s="35">
        <f>IF(C$671803="Estimation",0,C671798)</f>
        <v>0</v>
      </c>
    </row>
    <row r="671854" spans="3:3" x14ac:dyDescent="0.15">
      <c r="C671854" s="35">
        <f>IF(C$671803="Estimation",0.5*SUM(C$671850:C$671851),C671799)</f>
        <v>0</v>
      </c>
    </row>
    <row r="671855" spans="3:3" x14ac:dyDescent="0.15">
      <c r="C671855" s="35">
        <f>IF(C$671803="Estimation",0,C671800)</f>
        <v>8.1300000000000008</v>
      </c>
    </row>
    <row r="671856" spans="3:3" x14ac:dyDescent="0.15">
      <c r="C671856" s="35">
        <f>IF(C$671803="Estimation",0.5*SUM(C$671850:C$671851),C671801)</f>
        <v>0</v>
      </c>
    </row>
    <row r="671857" spans="3:3" x14ac:dyDescent="0.15">
      <c r="C671857" s="35">
        <f>IF(C$671803="Estimation",0,C671802)</f>
        <v>5.39</v>
      </c>
    </row>
    <row r="671858" spans="3:3" x14ac:dyDescent="0.15">
      <c r="C671858" s="25" t="s">
        <v>288</v>
      </c>
    </row>
    <row r="671859" spans="3:3" x14ac:dyDescent="0.15">
      <c r="C671859" s="25">
        <v>0</v>
      </c>
    </row>
    <row r="671860" spans="3:3" x14ac:dyDescent="0.15">
      <c r="C671860" s="25" t="s">
        <v>288</v>
      </c>
    </row>
    <row r="671861" spans="3:3" x14ac:dyDescent="0.15">
      <c r="C671861" s="25" t="s">
        <v>377</v>
      </c>
    </row>
    <row r="671862" spans="3:3" x14ac:dyDescent="0.15">
      <c r="C671862" s="25" t="s">
        <v>300</v>
      </c>
    </row>
    <row r="671863" spans="3:3" x14ac:dyDescent="0.15">
      <c r="C671863" s="25" t="s">
        <v>302</v>
      </c>
    </row>
    <row r="671864" spans="3:3" x14ac:dyDescent="0.15">
      <c r="C671864" s="25" t="s">
        <v>302</v>
      </c>
    </row>
    <row r="671865" spans="3:3" x14ac:dyDescent="0.15">
      <c r="C671865" s="25" t="s">
        <v>302</v>
      </c>
    </row>
    <row r="671866" spans="3:3" x14ac:dyDescent="0.15">
      <c r="C671866" s="25" t="s">
        <v>301</v>
      </c>
    </row>
    <row r="671867" spans="3:3" x14ac:dyDescent="0.15">
      <c r="C671867" s="25" t="s">
        <v>301</v>
      </c>
    </row>
    <row r="671868" spans="3:3" x14ac:dyDescent="0.15">
      <c r="C671868" s="25" t="s">
        <v>292</v>
      </c>
    </row>
    <row r="671869" spans="3:3" x14ac:dyDescent="0.15">
      <c r="C671869" s="25" t="s">
        <v>292</v>
      </c>
    </row>
    <row r="671870" spans="3:3" x14ac:dyDescent="0.15">
      <c r="C671870" s="25" t="s">
        <v>291</v>
      </c>
    </row>
    <row r="671871" spans="3:3" x14ac:dyDescent="0.15">
      <c r="C671871" s="25" t="s">
        <v>298</v>
      </c>
    </row>
    <row r="671872" spans="3:3" x14ac:dyDescent="0.15">
      <c r="C671872" s="25" t="s">
        <v>299</v>
      </c>
    </row>
    <row r="671873" spans="3:3" x14ac:dyDescent="0.15">
      <c r="C671873" s="25" t="s">
        <v>298</v>
      </c>
    </row>
    <row r="671874" spans="3:3" x14ac:dyDescent="0.15">
      <c r="C671874" s="25" t="s">
        <v>297</v>
      </c>
    </row>
    <row r="671875" spans="3:3" x14ac:dyDescent="0.15">
      <c r="C671875" s="25" t="s">
        <v>296</v>
      </c>
    </row>
    <row r="671876" spans="3:3" x14ac:dyDescent="0.15">
      <c r="C671876" s="25" t="s">
        <v>297</v>
      </c>
    </row>
    <row r="671877" spans="3:3" x14ac:dyDescent="0.15">
      <c r="C671877" s="25" t="s">
        <v>296</v>
      </c>
    </row>
    <row r="671878" spans="3:3" x14ac:dyDescent="0.15">
      <c r="C671878" s="24">
        <v>0.1</v>
      </c>
    </row>
    <row r="671879" spans="3:3" x14ac:dyDescent="0.15">
      <c r="C671879" s="24">
        <v>0</v>
      </c>
    </row>
    <row r="671880" spans="3:3" x14ac:dyDescent="0.15">
      <c r="C671880" s="24">
        <v>0.2</v>
      </c>
    </row>
    <row r="671881" spans="3:3" x14ac:dyDescent="0.15">
      <c r="C671881" s="24">
        <v>0.6</v>
      </c>
    </row>
    <row r="671882" spans="3:3" x14ac:dyDescent="0.15">
      <c r="C671882" s="24">
        <v>0.6</v>
      </c>
    </row>
    <row r="671883" spans="3:3" x14ac:dyDescent="0.15">
      <c r="C671883" s="24">
        <v>1.2</v>
      </c>
    </row>
    <row r="671884" spans="3:3" x14ac:dyDescent="0.15">
      <c r="C671884" s="24">
        <v>1.2</v>
      </c>
    </row>
    <row r="671885" spans="3:3" x14ac:dyDescent="0.15">
      <c r="C671885" s="24">
        <v>1.2</v>
      </c>
    </row>
    <row r="671886" spans="3:3" x14ac:dyDescent="0.15">
      <c r="C671886" s="24">
        <v>1.6</v>
      </c>
    </row>
    <row r="671887" spans="3:3" x14ac:dyDescent="0.15">
      <c r="C671887" s="24">
        <v>1.6</v>
      </c>
    </row>
    <row r="671888" spans="3:3" x14ac:dyDescent="0.15">
      <c r="C671888" s="24">
        <v>2.8</v>
      </c>
    </row>
    <row r="671889" spans="3:3" x14ac:dyDescent="0.15">
      <c r="C671889" s="24">
        <v>2.8</v>
      </c>
    </row>
    <row r="671890" spans="3:3" x14ac:dyDescent="0.15">
      <c r="C671890" s="24">
        <v>3</v>
      </c>
    </row>
    <row r="671891" spans="3:3" x14ac:dyDescent="0.15">
      <c r="C671891" s="24">
        <v>0.75</v>
      </c>
    </row>
    <row r="671892" spans="3:3" x14ac:dyDescent="0.15">
      <c r="C671892" s="24">
        <v>0.75</v>
      </c>
    </row>
    <row r="671893" spans="3:3" x14ac:dyDescent="0.15">
      <c r="C671893" s="24">
        <v>0.05</v>
      </c>
    </row>
    <row r="671894" spans="3:3" x14ac:dyDescent="0.15">
      <c r="C671894" s="24">
        <v>0.05</v>
      </c>
    </row>
    <row r="671895" spans="3:3" x14ac:dyDescent="0.15">
      <c r="C671895" s="24">
        <v>0</v>
      </c>
    </row>
    <row r="671896" spans="3:3" x14ac:dyDescent="0.15">
      <c r="C671896" s="24">
        <v>0</v>
      </c>
    </row>
    <row r="671897" spans="3:3" x14ac:dyDescent="0.15">
      <c r="C671897" s="24">
        <v>0</v>
      </c>
    </row>
    <row r="671898" spans="3:3" x14ac:dyDescent="0.15">
      <c r="C671898" s="24">
        <v>0.01</v>
      </c>
    </row>
    <row r="671899" spans="3:3" x14ac:dyDescent="0.15">
      <c r="C671899" s="24">
        <v>0.01</v>
      </c>
    </row>
    <row r="671900" spans="3:3" x14ac:dyDescent="0.15">
      <c r="C671900" s="24">
        <v>0</v>
      </c>
    </row>
    <row r="671901" spans="3:3" x14ac:dyDescent="0.15">
      <c r="C671901" s="24">
        <v>0.3</v>
      </c>
    </row>
    <row r="671902" spans="3:3" x14ac:dyDescent="0.15">
      <c r="C671902" s="24">
        <v>0</v>
      </c>
    </row>
    <row r="671903" spans="3:3" x14ac:dyDescent="0.15">
      <c r="C671903" s="24">
        <v>0</v>
      </c>
    </row>
    <row r="671904" spans="3:3" x14ac:dyDescent="0.15">
      <c r="C671904" s="24">
        <v>0</v>
      </c>
    </row>
    <row r="671905" spans="3:3" x14ac:dyDescent="0.15">
      <c r="C671905" s="24">
        <v>0.3</v>
      </c>
    </row>
    <row r="671906" spans="3:3" x14ac:dyDescent="0.15">
      <c r="C671906" s="24">
        <v>0</v>
      </c>
    </row>
    <row r="671907" spans="3:3" x14ac:dyDescent="0.15">
      <c r="C671907" s="24">
        <v>0</v>
      </c>
    </row>
    <row r="671908" spans="3:3" x14ac:dyDescent="0.15">
      <c r="C671908" s="24">
        <v>1</v>
      </c>
    </row>
    <row r="671909" spans="3:3" x14ac:dyDescent="0.15">
      <c r="C671909" s="24">
        <v>1</v>
      </c>
    </row>
    <row r="671910" spans="3:3" x14ac:dyDescent="0.15">
      <c r="C671910" s="24">
        <v>0</v>
      </c>
    </row>
    <row r="671911" spans="3:3" x14ac:dyDescent="0.15">
      <c r="C671911" s="24">
        <v>0</v>
      </c>
    </row>
    <row r="671912" spans="3:3" x14ac:dyDescent="0.15">
      <c r="C671912" s="24">
        <v>0.5</v>
      </c>
    </row>
    <row r="671913" spans="3:3" x14ac:dyDescent="0.15">
      <c r="C671913" s="24">
        <v>0</v>
      </c>
    </row>
    <row r="671914" spans="3:3" x14ac:dyDescent="0.15">
      <c r="C671914" s="25">
        <v>0</v>
      </c>
    </row>
    <row r="671915" spans="3:3" x14ac:dyDescent="0.15">
      <c r="C671915" s="25">
        <v>0</v>
      </c>
    </row>
    <row r="671916" spans="3:3" x14ac:dyDescent="0.15">
      <c r="C671916" s="25">
        <v>0</v>
      </c>
    </row>
    <row r="671917" spans="3:3" x14ac:dyDescent="0.15">
      <c r="C671917" s="25">
        <v>0</v>
      </c>
    </row>
    <row r="671918" spans="3:3" x14ac:dyDescent="0.15">
      <c r="C671918" s="25">
        <v>0</v>
      </c>
    </row>
    <row r="671919" spans="3:3" x14ac:dyDescent="0.15">
      <c r="C671919" s="25">
        <v>0</v>
      </c>
    </row>
    <row r="671920" spans="3:3" x14ac:dyDescent="0.15">
      <c r="C671920" s="25">
        <v>0</v>
      </c>
    </row>
    <row r="671921" spans="3:3" x14ac:dyDescent="0.15">
      <c r="C671921" s="25">
        <v>0</v>
      </c>
    </row>
    <row r="671922" spans="3:3" x14ac:dyDescent="0.15">
      <c r="C671922" s="25">
        <v>0</v>
      </c>
    </row>
    <row r="671923" spans="3:3" x14ac:dyDescent="0.15">
      <c r="C671923" s="25">
        <v>0</v>
      </c>
    </row>
    <row r="671924" spans="3:3" x14ac:dyDescent="0.15">
      <c r="C671924" s="24">
        <v>0</v>
      </c>
    </row>
    <row r="671925" spans="3:3" x14ac:dyDescent="0.15">
      <c r="C671925" s="24">
        <v>0</v>
      </c>
    </row>
    <row r="671926" spans="3:3" x14ac:dyDescent="0.15">
      <c r="C671926" s="24">
        <v>0</v>
      </c>
    </row>
    <row r="671927" spans="3:3" x14ac:dyDescent="0.15">
      <c r="C671927" s="24">
        <v>0</v>
      </c>
    </row>
    <row r="671928" spans="3:3" x14ac:dyDescent="0.15">
      <c r="C671928" s="24">
        <v>0</v>
      </c>
    </row>
    <row r="671929" spans="3:3" x14ac:dyDescent="0.15">
      <c r="C671929" s="24">
        <v>0</v>
      </c>
    </row>
    <row r="671930" spans="3:3" x14ac:dyDescent="0.15">
      <c r="C671930" s="24">
        <v>0</v>
      </c>
    </row>
    <row r="671931" spans="3:3" x14ac:dyDescent="0.15">
      <c r="C671931" s="24">
        <v>0</v>
      </c>
    </row>
    <row r="671932" spans="3:3" x14ac:dyDescent="0.15">
      <c r="C671932" s="24">
        <v>0</v>
      </c>
    </row>
    <row r="671933" spans="3:3" x14ac:dyDescent="0.15">
      <c r="C671933" s="24">
        <v>0</v>
      </c>
    </row>
    <row r="671934" spans="3:3" x14ac:dyDescent="0.15">
      <c r="C671934" s="24">
        <v>0</v>
      </c>
    </row>
    <row r="671935" spans="3:3" x14ac:dyDescent="0.15">
      <c r="C671935" s="24">
        <v>0</v>
      </c>
    </row>
    <row r="671936" spans="3:3" x14ac:dyDescent="0.15">
      <c r="C671936" s="24">
        <v>0</v>
      </c>
    </row>
    <row r="671937" spans="3:3" x14ac:dyDescent="0.15">
      <c r="C671937" s="24">
        <v>0</v>
      </c>
    </row>
    <row r="671938" spans="3:3" x14ac:dyDescent="0.15">
      <c r="C671938" s="24">
        <v>0</v>
      </c>
    </row>
    <row r="671939" spans="3:3" x14ac:dyDescent="0.15">
      <c r="C671939" s="24">
        <v>0</v>
      </c>
    </row>
    <row r="671940" spans="3:3" x14ac:dyDescent="0.15">
      <c r="C671940" s="24">
        <v>0</v>
      </c>
    </row>
    <row r="671941" spans="3:3" x14ac:dyDescent="0.15">
      <c r="C671941" s="24">
        <v>0</v>
      </c>
    </row>
    <row r="671942" spans="3:3" x14ac:dyDescent="0.15">
      <c r="C671942" s="24">
        <v>0</v>
      </c>
    </row>
    <row r="671943" spans="3:3" x14ac:dyDescent="0.15">
      <c r="C671943" s="24">
        <v>0</v>
      </c>
    </row>
    <row r="671944" spans="3:3" x14ac:dyDescent="0.15">
      <c r="C671944" s="24">
        <v>0</v>
      </c>
    </row>
    <row r="671945" spans="3:3" x14ac:dyDescent="0.15">
      <c r="C671945" s="24">
        <v>0</v>
      </c>
    </row>
    <row r="671946" spans="3:3" x14ac:dyDescent="0.15">
      <c r="C671946" s="24">
        <v>0</v>
      </c>
    </row>
    <row r="671947" spans="3:3" x14ac:dyDescent="0.15">
      <c r="C671947" s="24">
        <v>0</v>
      </c>
    </row>
    <row r="671948" spans="3:3" x14ac:dyDescent="0.15">
      <c r="C671948" s="24">
        <v>0</v>
      </c>
    </row>
    <row r="671949" spans="3:3" x14ac:dyDescent="0.15">
      <c r="C671949" s="24">
        <v>0</v>
      </c>
    </row>
    <row r="671950" spans="3:3" x14ac:dyDescent="0.15">
      <c r="C671950" s="36">
        <f t="shared" ref="C671950:C671956" si="259">IF(C671943&lt;&gt;0,C671943,C671936)</f>
        <v>0</v>
      </c>
    </row>
    <row r="671951" spans="3:3" x14ac:dyDescent="0.15">
      <c r="C671951" s="36">
        <f t="shared" si="259"/>
        <v>0</v>
      </c>
    </row>
    <row r="671952" spans="3:3" x14ac:dyDescent="0.15">
      <c r="C671952" s="36">
        <f t="shared" si="259"/>
        <v>0</v>
      </c>
    </row>
    <row r="671953" spans="3:3" x14ac:dyDescent="0.15">
      <c r="C671953" s="36">
        <f t="shared" si="259"/>
        <v>0</v>
      </c>
    </row>
    <row r="671954" spans="3:3" x14ac:dyDescent="0.15">
      <c r="C671954" s="36">
        <f t="shared" si="259"/>
        <v>0</v>
      </c>
    </row>
    <row r="671955" spans="3:3" x14ac:dyDescent="0.15">
      <c r="C671955" s="36">
        <f t="shared" si="259"/>
        <v>0</v>
      </c>
    </row>
    <row r="671956" spans="3:3" x14ac:dyDescent="0.15">
      <c r="C671956" s="36">
        <f t="shared" si="259"/>
        <v>0</v>
      </c>
    </row>
    <row r="671957" spans="3:3" x14ac:dyDescent="0.15">
      <c r="C671957" s="36">
        <f t="shared" ref="C671957:C671963" si="260">IFERROR(IF(C671936&lt;&gt;0,C671950/C671936,1)*C671924,0)</f>
        <v>0</v>
      </c>
    </row>
    <row r="671958" spans="3:3" x14ac:dyDescent="0.15">
      <c r="C671958" s="36">
        <f t="shared" si="260"/>
        <v>0</v>
      </c>
    </row>
    <row r="671959" spans="3:3" x14ac:dyDescent="0.15">
      <c r="C671959" s="36">
        <f t="shared" si="260"/>
        <v>0</v>
      </c>
    </row>
    <row r="671960" spans="3:3" x14ac:dyDescent="0.15">
      <c r="C671960" s="36">
        <f t="shared" si="260"/>
        <v>0</v>
      </c>
    </row>
    <row r="671961" spans="3:3" x14ac:dyDescent="0.15">
      <c r="C671961" s="36">
        <f t="shared" si="260"/>
        <v>0</v>
      </c>
    </row>
    <row r="671962" spans="3:3" x14ac:dyDescent="0.15">
      <c r="C671962" s="36">
        <f t="shared" si="260"/>
        <v>0</v>
      </c>
    </row>
    <row r="671963" spans="3:3" x14ac:dyDescent="0.15">
      <c r="C671963" s="36">
        <f t="shared" si="260"/>
        <v>0</v>
      </c>
    </row>
    <row r="671964" spans="3:3" x14ac:dyDescent="0.15">
      <c r="C671964" s="37">
        <f>C671931</f>
        <v>0</v>
      </c>
    </row>
    <row r="671965" spans="3:3" x14ac:dyDescent="0.15">
      <c r="C671965" s="37">
        <f>C671932</f>
        <v>0</v>
      </c>
    </row>
    <row r="671966" spans="3:3" x14ac:dyDescent="0.15">
      <c r="C671966" s="37">
        <f>C671933</f>
        <v>0</v>
      </c>
    </row>
    <row r="671967" spans="3:3" x14ac:dyDescent="0.15">
      <c r="C671967" s="37">
        <f>C671934</f>
        <v>0</v>
      </c>
    </row>
    <row r="671968" spans="3:3" x14ac:dyDescent="0.15">
      <c r="C671968" s="37">
        <f>C671935</f>
        <v>0</v>
      </c>
    </row>
    <row r="671969" spans="3:3" x14ac:dyDescent="0.15">
      <c r="C671969" s="28">
        <v>0</v>
      </c>
    </row>
    <row r="671970" spans="3:3" x14ac:dyDescent="0.15">
      <c r="C671970" s="28">
        <v>0</v>
      </c>
    </row>
    <row r="671971" spans="3:3" x14ac:dyDescent="0.15">
      <c r="C671971" s="28">
        <v>0</v>
      </c>
    </row>
    <row r="671972" spans="3:3" x14ac:dyDescent="0.15">
      <c r="C671972" s="28">
        <v>0</v>
      </c>
    </row>
    <row r="671973" spans="3:3" x14ac:dyDescent="0.15">
      <c r="C671973" s="28">
        <v>0</v>
      </c>
    </row>
    <row r="671974" spans="3:3" x14ac:dyDescent="0.15">
      <c r="C671974" s="28">
        <v>0</v>
      </c>
    </row>
    <row r="671975" spans="3:3" x14ac:dyDescent="0.15">
      <c r="C671975" s="28">
        <v>0</v>
      </c>
    </row>
    <row r="671976" spans="3:3" x14ac:dyDescent="0.15">
      <c r="C671976" s="28">
        <v>0</v>
      </c>
    </row>
    <row r="671977" spans="3:3" x14ac:dyDescent="0.15">
      <c r="C671977" s="28">
        <v>0</v>
      </c>
    </row>
    <row r="671978" spans="3:3" x14ac:dyDescent="0.15">
      <c r="C671978" s="28">
        <v>0</v>
      </c>
    </row>
    <row r="671979" spans="3:3" x14ac:dyDescent="0.15">
      <c r="C671979" s="38">
        <v>1</v>
      </c>
    </row>
    <row r="671980" spans="3:3" x14ac:dyDescent="0.15">
      <c r="C671980" s="38">
        <v>1</v>
      </c>
    </row>
    <row r="671981" spans="3:3" x14ac:dyDescent="0.15">
      <c r="C671981" s="38">
        <v>1</v>
      </c>
    </row>
    <row r="671982" spans="3:3" x14ac:dyDescent="0.15">
      <c r="C671982" s="38">
        <v>1</v>
      </c>
    </row>
    <row r="671983" spans="3:3" x14ac:dyDescent="0.15">
      <c r="C671983" s="38">
        <v>1</v>
      </c>
    </row>
    <row r="671984" spans="3:3" x14ac:dyDescent="0.15">
      <c r="C671984" s="38">
        <v>1</v>
      </c>
    </row>
    <row r="671985" spans="3:3" x14ac:dyDescent="0.15">
      <c r="C671985" s="38">
        <v>1</v>
      </c>
    </row>
    <row r="671986" spans="3:3" x14ac:dyDescent="0.15">
      <c r="C671986" s="38">
        <v>1</v>
      </c>
    </row>
    <row r="671987" spans="3:3" x14ac:dyDescent="0.15">
      <c r="C671987" s="38">
        <v>1</v>
      </c>
    </row>
    <row r="671988" spans="3:3" x14ac:dyDescent="0.15">
      <c r="C671988" s="38">
        <v>1</v>
      </c>
    </row>
    <row r="671989" spans="3:3" x14ac:dyDescent="0.15">
      <c r="C671989" s="25" t="s">
        <v>104</v>
      </c>
    </row>
    <row r="671990" spans="3:3" x14ac:dyDescent="0.15">
      <c r="C671990" s="25" t="s">
        <v>294</v>
      </c>
    </row>
    <row r="671991" spans="3:3" x14ac:dyDescent="0.15">
      <c r="C671991" s="24">
        <v>216</v>
      </c>
    </row>
    <row r="671992" spans="3:3" x14ac:dyDescent="0.15">
      <c r="C671992" s="24">
        <v>12</v>
      </c>
    </row>
    <row r="671993" spans="3:3" x14ac:dyDescent="0.15">
      <c r="C671993" s="24">
        <v>4.5999999999999996</v>
      </c>
    </row>
    <row r="671994" spans="3:3" x14ac:dyDescent="0.15">
      <c r="C671994" s="24">
        <v>368</v>
      </c>
    </row>
    <row r="671995" spans="3:3" x14ac:dyDescent="0.15">
      <c r="C671995" s="24">
        <v>260</v>
      </c>
    </row>
    <row r="671996" spans="3:3" x14ac:dyDescent="0.15">
      <c r="C671996" s="24">
        <v>394</v>
      </c>
    </row>
    <row r="671997" spans="3:3" x14ac:dyDescent="0.15">
      <c r="C671997" s="24">
        <v>222</v>
      </c>
    </row>
    <row r="671998" spans="3:3" x14ac:dyDescent="0.15">
      <c r="C671998" s="24">
        <v>123</v>
      </c>
    </row>
    <row r="671999" spans="3:3" x14ac:dyDescent="0.15">
      <c r="C671999" s="25" t="s">
        <v>153</v>
      </c>
    </row>
    <row r="672000" spans="3:3" x14ac:dyDescent="0.15">
      <c r="C672000" s="24">
        <v>20</v>
      </c>
    </row>
    <row r="672001" spans="3:3" x14ac:dyDescent="0.15">
      <c r="C672001" s="24">
        <v>0.9</v>
      </c>
    </row>
    <row r="672002" spans="3:3" x14ac:dyDescent="0.15">
      <c r="C672002" s="24">
        <v>0.8</v>
      </c>
    </row>
    <row r="672003" spans="3:3" x14ac:dyDescent="0.15">
      <c r="C672003" s="24">
        <v>0.4</v>
      </c>
    </row>
    <row r="672004" spans="3:3" x14ac:dyDescent="0.15">
      <c r="C672004" s="24">
        <v>2.5</v>
      </c>
    </row>
    <row r="672005" spans="3:3" x14ac:dyDescent="0.15">
      <c r="C672005" s="24">
        <v>3</v>
      </c>
    </row>
    <row r="672006" spans="3:3" x14ac:dyDescent="0.15">
      <c r="C672006" s="24">
        <v>10</v>
      </c>
    </row>
    <row r="672007" spans="3:3" x14ac:dyDescent="0.15">
      <c r="C672007" s="31">
        <v>0.8</v>
      </c>
    </row>
    <row r="672008" spans="3:3" x14ac:dyDescent="0.15">
      <c r="C672008" s="31">
        <v>0.6</v>
      </c>
    </row>
    <row r="672009" spans="3:3" x14ac:dyDescent="0.15">
      <c r="C672009" s="31">
        <v>0.3</v>
      </c>
    </row>
    <row r="672010" spans="3:3" x14ac:dyDescent="0.15">
      <c r="C672010" s="31">
        <v>0.9</v>
      </c>
    </row>
    <row r="672011" spans="3:3" x14ac:dyDescent="0.15">
      <c r="C672011" s="24">
        <v>45</v>
      </c>
    </row>
    <row r="672012" spans="3:3" x14ac:dyDescent="0.15">
      <c r="C672012" s="39">
        <f t="shared" ref="C672012:C672018" si="261">IFERROR(IF(ISNUMBER(C671900),C671900,0)+IF(ISNUMBER(C671881),1/C671881-IF(AND(C671969="ReplaceInsulation",NOT(ISERROR(C671957))),C671893/0.04,0),0),0)</f>
        <v>1.6666666666666667</v>
      </c>
    </row>
    <row r="672013" spans="3:3" x14ac:dyDescent="0.15">
      <c r="C672013" s="39">
        <f t="shared" si="261"/>
        <v>1.9666666666666668</v>
      </c>
    </row>
    <row r="672014" spans="3:3" x14ac:dyDescent="0.15">
      <c r="C672014" s="39">
        <f t="shared" si="261"/>
        <v>0.83333333333333337</v>
      </c>
    </row>
    <row r="672015" spans="3:3" x14ac:dyDescent="0.15">
      <c r="C672015" s="39">
        <f t="shared" si="261"/>
        <v>0.83333333333333337</v>
      </c>
    </row>
    <row r="672016" spans="3:3" x14ac:dyDescent="0.15">
      <c r="C672016" s="39">
        <f t="shared" si="261"/>
        <v>0.83333333333333337</v>
      </c>
    </row>
    <row r="672017" spans="3:3" x14ac:dyDescent="0.15">
      <c r="C672017" s="39">
        <f t="shared" si="261"/>
        <v>0.92500000000000004</v>
      </c>
    </row>
    <row r="672018" spans="3:3" x14ac:dyDescent="0.15">
      <c r="C672018" s="39">
        <f t="shared" si="261"/>
        <v>0.625</v>
      </c>
    </row>
    <row r="672019" spans="3:3" x14ac:dyDescent="0.15">
      <c r="C672019" s="40">
        <f>IFERROR(IF(ISNUMBER(C671888),1/C671888,0),0)</f>
        <v>0.35714285714285715</v>
      </c>
    </row>
    <row r="672020" spans="3:3" x14ac:dyDescent="0.15">
      <c r="C672020" s="40">
        <f>IFERROR(IF(ISNUMBER(C671889),1/C671889,0),0)</f>
        <v>0.35714285714285715</v>
      </c>
    </row>
    <row r="672021" spans="3:3" x14ac:dyDescent="0.15">
      <c r="C672021" s="40">
        <f>IFERROR(IF(ISNUMBER(C671890),1/C671890,0),0)</f>
        <v>0.33333333333333331</v>
      </c>
    </row>
    <row r="672022" spans="3:3" x14ac:dyDescent="0.15">
      <c r="C672022" s="39">
        <f t="shared" ref="C672022:C672028" si="262">IFERROR(1/(IF(C671969="Replace",IF(ISNUMBER(C671900),C671900,0),C672012)+IF(ISNUMBER(C671957),C671957,0)),0)</f>
        <v>0.6</v>
      </c>
    </row>
    <row r="672023" spans="3:3" x14ac:dyDescent="0.15">
      <c r="C672023" s="39">
        <f t="shared" si="262"/>
        <v>0.50847457627118642</v>
      </c>
    </row>
    <row r="672024" spans="3:3" x14ac:dyDescent="0.15">
      <c r="C672024" s="39">
        <f t="shared" si="262"/>
        <v>1.2</v>
      </c>
    </row>
    <row r="672025" spans="3:3" x14ac:dyDescent="0.15">
      <c r="C672025" s="39">
        <f t="shared" si="262"/>
        <v>1.2</v>
      </c>
    </row>
    <row r="672026" spans="3:3" x14ac:dyDescent="0.15">
      <c r="C672026" s="39">
        <f t="shared" si="262"/>
        <v>1.2</v>
      </c>
    </row>
    <row r="672027" spans="3:3" x14ac:dyDescent="0.15">
      <c r="C672027" s="39">
        <f t="shared" si="262"/>
        <v>1.0810810810810809</v>
      </c>
    </row>
    <row r="672028" spans="3:3" x14ac:dyDescent="0.15">
      <c r="C672028" s="39">
        <f t="shared" si="262"/>
        <v>1.6</v>
      </c>
    </row>
    <row r="672029" spans="3:3" x14ac:dyDescent="0.15">
      <c r="C672029" s="41">
        <f>IFERROR(1/(IF(C671976="Replace",0,C672019)+IF(ISNUMBER(C671964),C671964,0)),0)</f>
        <v>2.8</v>
      </c>
    </row>
    <row r="672030" spans="3:3" x14ac:dyDescent="0.15">
      <c r="C672030" s="41">
        <f>IFERROR(1/(IF(C671977="Replace",0,C672020)+IF(ISNUMBER(C671965),C671965,0)),0)</f>
        <v>2.8</v>
      </c>
    </row>
    <row r="672031" spans="3:3" x14ac:dyDescent="0.15">
      <c r="C672031" s="41">
        <f>IFERROR(1/(IF(C671978="Replace",0,C672021)+IF(ISNUMBER(C671966),C671966,0)),0)</f>
        <v>3</v>
      </c>
    </row>
    <row r="672032" spans="3:3" x14ac:dyDescent="0.15">
      <c r="C672032" s="42">
        <f t="shared" ref="C672032:C672038" si="263">IF(C671881&gt;0,(1-C671979)*1/(1/C671881+C671900),0)+C671979*C672022</f>
        <v>0.6</v>
      </c>
    </row>
    <row r="672033" spans="3:3" x14ac:dyDescent="0.15">
      <c r="C672033" s="42">
        <f t="shared" si="263"/>
        <v>0.50847457627118642</v>
      </c>
    </row>
    <row r="672034" spans="3:3" x14ac:dyDescent="0.15">
      <c r="C672034" s="42">
        <f t="shared" si="263"/>
        <v>1.2</v>
      </c>
    </row>
    <row r="672035" spans="3:3" x14ac:dyDescent="0.15">
      <c r="C672035" s="42">
        <f t="shared" si="263"/>
        <v>1.2</v>
      </c>
    </row>
    <row r="672036" spans="3:3" x14ac:dyDescent="0.15">
      <c r="C672036" s="42">
        <f t="shared" si="263"/>
        <v>1.2</v>
      </c>
    </row>
    <row r="672037" spans="3:3" x14ac:dyDescent="0.15">
      <c r="C672037" s="42">
        <f t="shared" si="263"/>
        <v>1.0810810810810809</v>
      </c>
    </row>
    <row r="672038" spans="3:3" x14ac:dyDescent="0.15">
      <c r="C672038" s="42">
        <f t="shared" si="263"/>
        <v>1.6</v>
      </c>
    </row>
    <row r="672039" spans="3:3" x14ac:dyDescent="0.15">
      <c r="C672039" s="43">
        <f>(1-C671986)*C671888+C671986*C672029</f>
        <v>2.8</v>
      </c>
    </row>
    <row r="672040" spans="3:3" x14ac:dyDescent="0.15">
      <c r="C672040" s="43">
        <f>(1-C671987)*C671889+C671987*C672030</f>
        <v>2.8</v>
      </c>
    </row>
    <row r="672041" spans="3:3" x14ac:dyDescent="0.15">
      <c r="C672041" s="43">
        <f>(1-C671988)*C671890+C671988*C672031</f>
        <v>3</v>
      </c>
    </row>
    <row r="672042" spans="3:3" x14ac:dyDescent="0.15">
      <c r="C672042" s="39">
        <f>IFERROR((IF(C671957&gt;0,C671979*C671843,0)+IF(C671958&gt;0,C671980*C671844,0)+IF(C671959&gt;0,C671981*C671845,0)+IF(C671960&gt;0,C671982*C671846,0)+IF(C671961&gt;0,C671983*C671847,0)+IF(C671962&gt;0,C671984*C671848,0)+IF(C671963&gt;0,C671985*C671849,0)+IF(C671964&gt;0,C671986*C671850,0)+IF(C671965&gt;0,C671987*C671851,0)+IF(C671966&gt;0,C671988*C671852,0))/SUM(C671843:C671852),0)</f>
        <v>0</v>
      </c>
    </row>
    <row r="672043" spans="3:3" x14ac:dyDescent="0.15">
      <c r="C672043" s="30" t="str">
        <f>IF(OR(C671859="",C671858=C671859),C671858,IF(C671753="Variation",C671859,IF(C672042=0,C671858,IF(C672042=1,C671859,C671858&amp;"("&amp;TEXT(1-C672042,"##0%")&amp;")."&amp;C671859&amp;"("&amp;TEXT(C672042,"##0%")&amp;")"))))</f>
        <v>Medium</v>
      </c>
    </row>
    <row r="672044" spans="3:3" x14ac:dyDescent="0.15">
      <c r="C672044" s="39">
        <f>IFERROR(IF(C671859&lt;&gt;"",IF(C671753="Variation",C671879,(1-C672042)*C671878+C672042*C671879),C671878),0)</f>
        <v>0.1</v>
      </c>
    </row>
    <row r="672045" spans="3:3" x14ac:dyDescent="0.15">
      <c r="C672045" s="39">
        <f t="shared" ref="C672045:C672051" si="264">IF(ISERROR(C672032*C671843*C671907),0,C672032*C671843*C671907)</f>
        <v>0</v>
      </c>
    </row>
    <row r="672046" spans="3:3" x14ac:dyDescent="0.15">
      <c r="C672046" s="39">
        <f t="shared" si="264"/>
        <v>23.491525423728813</v>
      </c>
    </row>
    <row r="672047" spans="3:3" x14ac:dyDescent="0.15">
      <c r="C672047" s="39">
        <f t="shared" si="264"/>
        <v>48.503999999999998</v>
      </c>
    </row>
    <row r="672048" spans="3:3" x14ac:dyDescent="0.15">
      <c r="C672048" s="39">
        <f t="shared" si="264"/>
        <v>0</v>
      </c>
    </row>
    <row r="672049" spans="3:3" x14ac:dyDescent="0.15">
      <c r="C672049" s="39">
        <f t="shared" si="264"/>
        <v>0</v>
      </c>
    </row>
    <row r="672050" spans="3:3" x14ac:dyDescent="0.15">
      <c r="C672050" s="39">
        <f t="shared" si="264"/>
        <v>24.972972972972972</v>
      </c>
    </row>
    <row r="672051" spans="3:3" x14ac:dyDescent="0.15">
      <c r="C672051" s="39">
        <f t="shared" si="264"/>
        <v>0</v>
      </c>
    </row>
    <row r="672052" spans="3:3" x14ac:dyDescent="0.15">
      <c r="C672052" s="40">
        <f>IF(ISERROR(C672039*C671850*1),0,C672039*C671850*1)</f>
        <v>37.855999999999995</v>
      </c>
    </row>
    <row r="672053" spans="3:3" x14ac:dyDescent="0.15">
      <c r="C672053" s="40">
        <f>IF(ISERROR(C672040*C671851*1),0,C672040*C671851*1)</f>
        <v>0</v>
      </c>
    </row>
    <row r="672054" spans="3:3" x14ac:dyDescent="0.15">
      <c r="C672054" s="40">
        <f>IF(ISERROR(C672041*C671852*1),0,C672041*C671852*1)</f>
        <v>6</v>
      </c>
    </row>
    <row r="672055" spans="3:3" x14ac:dyDescent="0.15">
      <c r="C672055" s="39">
        <f>SUM(C671843:C671852)*C672044</f>
        <v>14.834000000000001</v>
      </c>
    </row>
    <row r="672056" spans="3:3" x14ac:dyDescent="0.15">
      <c r="C672056" s="39">
        <f>IFERROR(SUM(C672045:C672055)/C671772,0)</f>
        <v>1.3262204856155895</v>
      </c>
    </row>
    <row r="672057" spans="3:3" x14ac:dyDescent="0.15">
      <c r="C672057" s="39">
        <f>0.34*(C672003+C671880)*C672004</f>
        <v>0.51000000000000012</v>
      </c>
    </row>
    <row r="672058" spans="3:3" x14ac:dyDescent="0.15">
      <c r="C672058" s="44">
        <f>(C672000-C671993)*C671991</f>
        <v>3326.4</v>
      </c>
    </row>
    <row r="672059" spans="3:3" x14ac:dyDescent="0.15">
      <c r="C672059" s="39">
        <f>IF(C672056&lt;=1,C672001+(1-C672056)/0.5*(1-C672001),IF(C672056&gt;=4,C672002,C672001+(C672056-1)*(C672002-C672001)/(4-1)))</f>
        <v>0.88912598381281371</v>
      </c>
    </row>
    <row r="672060" spans="3:3" x14ac:dyDescent="0.15">
      <c r="C672060" s="44">
        <f>C672056*0.024*C672058*C672059</f>
        <v>94.13795245360761</v>
      </c>
    </row>
    <row r="672061" spans="3:3" x14ac:dyDescent="0.15">
      <c r="C672061" s="44">
        <f>C672057*0.024*C672058*C672059</f>
        <v>36.200885352072518</v>
      </c>
    </row>
    <row r="672062" spans="3:3" x14ac:dyDescent="0.15">
      <c r="C672062" s="44">
        <f>C672060+C672061</f>
        <v>130.33883780568013</v>
      </c>
    </row>
    <row r="672063" spans="3:3" x14ac:dyDescent="0.15">
      <c r="C672063" s="39">
        <f>IFERROR((IF(LEN(C671921)&gt;1,IF(ISERROR(C671967),0,C671967),IF(ISERROR(C671891),0,C671891))*C671850+IF(LEN(C671922)&gt;1,IF(ISERROR(C671968),0,C671968),IF(ISERROR(C671892),0,C671892))*C671851)/(C671850+C671851),0)</f>
        <v>0.75000000000000011</v>
      </c>
    </row>
    <row r="672064" spans="3:3" x14ac:dyDescent="0.15">
      <c r="C672064" s="45">
        <f>C671853*C671994*C672007*(1-C672009)*C672010*C672063</f>
        <v>0</v>
      </c>
    </row>
    <row r="672065" spans="3:3" x14ac:dyDescent="0.15">
      <c r="C672065" s="44">
        <f>C671854*C671995*C$672008*(1-C$672009)*C$672010*C$672063</f>
        <v>0</v>
      </c>
    </row>
    <row r="672066" spans="3:3" x14ac:dyDescent="0.15">
      <c r="C672066" s="44">
        <f>C671855*C671996*C$672008*(1-C$672009)*C$672010*C$672063</f>
        <v>908.11287000000016</v>
      </c>
    </row>
    <row r="672067" spans="3:3" x14ac:dyDescent="0.15">
      <c r="C672067" s="44">
        <f>C671856*C671997*C$672008*(1-C$672009)*C$672010*C$672063</f>
        <v>0</v>
      </c>
    </row>
    <row r="672068" spans="3:3" x14ac:dyDescent="0.15">
      <c r="C672068" s="44">
        <f>C671857*C671998*C$672008*(1-C$672009)*C$672010*C$672063</f>
        <v>187.95199499999998</v>
      </c>
    </row>
    <row r="672069" spans="3:3" x14ac:dyDescent="0.15">
      <c r="C672069" s="44">
        <f>IFERROR(SUM(C672064:C672068)/C671772,0)</f>
        <v>9.3385436227315317</v>
      </c>
    </row>
    <row r="672070" spans="3:3" x14ac:dyDescent="0.15">
      <c r="C672070" s="44">
        <f>C672005*0.024*C671991</f>
        <v>15.552000000000001</v>
      </c>
    </row>
    <row r="672071" spans="3:3" x14ac:dyDescent="0.15">
      <c r="C672071" s="44">
        <f>C672011/(C672056+C672057)</f>
        <v>24.506860887631277</v>
      </c>
    </row>
    <row r="672072" spans="3:3" x14ac:dyDescent="0.15">
      <c r="C672072" s="39">
        <f>0.8+C672071/30</f>
        <v>1.6168953629210425</v>
      </c>
    </row>
    <row r="672073" spans="3:3" x14ac:dyDescent="0.15">
      <c r="C672073" s="42">
        <f>IFERROR((C672069+C672070)/C672062,0)</f>
        <v>0.19096797272230098</v>
      </c>
    </row>
    <row r="672074" spans="3:3" x14ac:dyDescent="0.15">
      <c r="C672074" s="39">
        <f>(1-C672073^C672072)/(1-C672073^(C672072+1))</f>
        <v>0.94362386271828624</v>
      </c>
    </row>
    <row r="672075" spans="3:3" x14ac:dyDescent="0.15">
      <c r="C672075" s="46">
        <f>C672062-C672074*(C672069+C672070)</f>
        <v>106.8515268872402</v>
      </c>
    </row>
    <row r="672077" spans="3:3" x14ac:dyDescent="0.15">
      <c r="C672077" s="48">
        <v>106.8515268872402</v>
      </c>
    </row>
    <row r="688129" spans="3:3" x14ac:dyDescent="0.15">
      <c r="C688129" s="24" t="s">
        <v>370</v>
      </c>
    </row>
    <row r="688130" spans="3:3" x14ac:dyDescent="0.15">
      <c r="C688130" s="25">
        <v>0</v>
      </c>
    </row>
    <row r="688131" spans="3:3" x14ac:dyDescent="0.15">
      <c r="C688131" s="25">
        <v>0</v>
      </c>
    </row>
    <row r="688132" spans="3:3" x14ac:dyDescent="0.15">
      <c r="C688132" s="26">
        <v>40428</v>
      </c>
    </row>
    <row r="688133" spans="3:3" x14ac:dyDescent="0.15">
      <c r="C688133" s="26">
        <v>0</v>
      </c>
    </row>
    <row r="688134" spans="3:3" x14ac:dyDescent="0.15">
      <c r="C688134" s="25" t="s">
        <v>152</v>
      </c>
    </row>
    <row r="688135" spans="3:3" x14ac:dyDescent="0.15">
      <c r="C688135" s="25" t="s">
        <v>15</v>
      </c>
    </row>
    <row r="688136" spans="3:3" x14ac:dyDescent="0.15">
      <c r="C688136" s="25">
        <v>1</v>
      </c>
    </row>
    <row r="688137" spans="3:3" x14ac:dyDescent="0.15">
      <c r="C688137" s="25" t="s">
        <v>208</v>
      </c>
    </row>
    <row r="688138" spans="3:3" x14ac:dyDescent="0.15">
      <c r="C688138" s="25" t="s">
        <v>371</v>
      </c>
    </row>
    <row r="688139" spans="3:3" x14ac:dyDescent="0.15">
      <c r="C688139" s="25">
        <v>0</v>
      </c>
    </row>
    <row r="688140" spans="3:3" x14ac:dyDescent="0.15">
      <c r="C688140" s="25">
        <v>0</v>
      </c>
    </row>
    <row r="688141" spans="3:3" x14ac:dyDescent="0.15">
      <c r="C688141" s="25" t="s">
        <v>372</v>
      </c>
    </row>
    <row r="688142" spans="3:3" x14ac:dyDescent="0.15">
      <c r="C688142" s="25" t="s">
        <v>360</v>
      </c>
    </row>
    <row r="688143" spans="3:3" x14ac:dyDescent="0.15">
      <c r="C688143" s="25" t="s">
        <v>373</v>
      </c>
    </row>
    <row r="688144" spans="3:3" x14ac:dyDescent="0.15">
      <c r="C688144" s="25" t="s">
        <v>105</v>
      </c>
    </row>
    <row r="688145" spans="3:3" x14ac:dyDescent="0.15">
      <c r="C688145" s="25">
        <v>1958</v>
      </c>
    </row>
    <row r="688146" spans="3:3" x14ac:dyDescent="0.15">
      <c r="C688146" s="25">
        <v>1968</v>
      </c>
    </row>
    <row r="688147" spans="3:3" x14ac:dyDescent="0.15">
      <c r="C688147" s="25" t="s">
        <v>289</v>
      </c>
    </row>
    <row r="688148" spans="3:3" x14ac:dyDescent="0.15">
      <c r="C688148" s="24">
        <v>374.2</v>
      </c>
    </row>
    <row r="688149" spans="3:3" x14ac:dyDescent="0.15">
      <c r="C688149" s="24">
        <v>119.744</v>
      </c>
    </row>
    <row r="688150" spans="3:3" x14ac:dyDescent="0.15">
      <c r="C688150" s="24">
        <v>0</v>
      </c>
    </row>
    <row r="688151" spans="3:3" x14ac:dyDescent="0.15">
      <c r="C688151" s="24">
        <v>0</v>
      </c>
    </row>
    <row r="688152" spans="3:3" x14ac:dyDescent="0.15">
      <c r="C688152" s="24">
        <v>0</v>
      </c>
    </row>
    <row r="688153" spans="3:3" x14ac:dyDescent="0.15">
      <c r="C688153" s="24">
        <v>106.7</v>
      </c>
    </row>
    <row r="688154" spans="3:3" x14ac:dyDescent="0.15">
      <c r="C688154" s="27">
        <f>IF(C688151&gt;0,C688151,IF(C688150&gt;0,0.85*C688150,IF(C688153&gt;0,1.1*C688153,IF(C688152&gt;0,1.4*C688152,0.85/3*C688148))))</f>
        <v>117.37000000000002</v>
      </c>
    </row>
    <row r="688155" spans="3:3" x14ac:dyDescent="0.15">
      <c r="C688155" s="24">
        <v>0</v>
      </c>
    </row>
    <row r="688156" spans="3:3" x14ac:dyDescent="0.15">
      <c r="C688156" s="27">
        <f>IF(C688155&gt;0,C688155,C688154)</f>
        <v>117.37000000000002</v>
      </c>
    </row>
    <row r="688157" spans="3:3" x14ac:dyDescent="0.15">
      <c r="C688157" s="24">
        <v>1</v>
      </c>
    </row>
    <row r="688158" spans="3:3" x14ac:dyDescent="0.15">
      <c r="C688158" s="24">
        <v>2</v>
      </c>
    </row>
    <row r="688159" spans="3:3" x14ac:dyDescent="0.15">
      <c r="C688159" s="28" t="s">
        <v>374</v>
      </c>
    </row>
    <row r="688160" spans="3:3" x14ac:dyDescent="0.15">
      <c r="C688160" s="28" t="s">
        <v>375</v>
      </c>
    </row>
    <row r="688161" spans="3:3" x14ac:dyDescent="0.15">
      <c r="C688161" s="28" t="s">
        <v>2</v>
      </c>
    </row>
    <row r="688162" spans="3:3" x14ac:dyDescent="0.15">
      <c r="C688162" s="28" t="s">
        <v>376</v>
      </c>
    </row>
    <row r="688163" spans="3:3" x14ac:dyDescent="0.15">
      <c r="C688163" s="24">
        <v>0</v>
      </c>
    </row>
    <row r="688164" spans="3:3" x14ac:dyDescent="0.15">
      <c r="C688164" s="24">
        <v>0</v>
      </c>
    </row>
    <row r="688165" spans="3:3" x14ac:dyDescent="0.15">
      <c r="C688165" s="24">
        <v>0</v>
      </c>
    </row>
    <row r="688166" spans="3:3" x14ac:dyDescent="0.15">
      <c r="C688166" s="24">
        <v>0</v>
      </c>
    </row>
    <row r="688167" spans="3:3" x14ac:dyDescent="0.15">
      <c r="C688167" s="24">
        <v>0</v>
      </c>
    </row>
    <row r="688168" spans="3:3" x14ac:dyDescent="0.15">
      <c r="C688168" s="24">
        <v>0</v>
      </c>
    </row>
    <row r="688169" spans="3:3" x14ac:dyDescent="0.15">
      <c r="C688169" s="28">
        <v>0</v>
      </c>
    </row>
    <row r="688170" spans="3:3" x14ac:dyDescent="0.15">
      <c r="C688170" s="28">
        <v>0</v>
      </c>
    </row>
    <row r="688171" spans="3:3" x14ac:dyDescent="0.15">
      <c r="C688171" s="24">
        <v>0</v>
      </c>
    </row>
    <row r="688172" spans="3:3" x14ac:dyDescent="0.15">
      <c r="C688172" s="24">
        <v>0</v>
      </c>
    </row>
    <row r="688173" spans="3:3" x14ac:dyDescent="0.15">
      <c r="C688173" s="24">
        <v>46.2</v>
      </c>
    </row>
    <row r="688174" spans="3:3" x14ac:dyDescent="0.15">
      <c r="C688174" s="24">
        <v>40.42</v>
      </c>
    </row>
    <row r="688175" spans="3:3" x14ac:dyDescent="0.15">
      <c r="C688175" s="24">
        <v>0</v>
      </c>
    </row>
    <row r="688176" spans="3:3" x14ac:dyDescent="0.15">
      <c r="C688176" s="24">
        <v>0</v>
      </c>
    </row>
    <row r="688177" spans="3:3" x14ac:dyDescent="0.15">
      <c r="C688177" s="24">
        <v>46.2</v>
      </c>
    </row>
    <row r="688178" spans="3:3" x14ac:dyDescent="0.15">
      <c r="C688178" s="24">
        <v>0</v>
      </c>
    </row>
    <row r="688179" spans="3:3" x14ac:dyDescent="0.15">
      <c r="C688179" s="24">
        <v>13.52</v>
      </c>
    </row>
    <row r="688180" spans="3:3" x14ac:dyDescent="0.15">
      <c r="C688180" s="24">
        <v>0</v>
      </c>
    </row>
    <row r="688181" spans="3:3" x14ac:dyDescent="0.15">
      <c r="C688181" s="24">
        <v>2</v>
      </c>
    </row>
    <row r="688182" spans="3:3" x14ac:dyDescent="0.15">
      <c r="C688182" s="24">
        <v>0</v>
      </c>
    </row>
    <row r="688183" spans="3:3" x14ac:dyDescent="0.15">
      <c r="C688183" s="24">
        <v>0</v>
      </c>
    </row>
    <row r="688184" spans="3:3" x14ac:dyDescent="0.15">
      <c r="C688184" s="24">
        <v>8.1300000000000008</v>
      </c>
    </row>
    <row r="688185" spans="3:3" x14ac:dyDescent="0.15">
      <c r="C688185" s="24">
        <v>0</v>
      </c>
    </row>
    <row r="688186" spans="3:3" x14ac:dyDescent="0.15">
      <c r="C688186" s="24">
        <v>5.39</v>
      </c>
    </row>
    <row r="688187" spans="3:3" x14ac:dyDescent="0.15">
      <c r="C688187" s="28" t="s">
        <v>295</v>
      </c>
    </row>
    <row r="688188" spans="3:3" x14ac:dyDescent="0.15">
      <c r="C688188" s="29">
        <f>IF(OR(C$688160="C",C$688160="PI",C$688160="NI"),1.6,IF(C$688160="P",0.8,IF(C$688160="-",1.2,0)))</f>
        <v>1.2</v>
      </c>
    </row>
    <row r="688189" spans="3:3" x14ac:dyDescent="0.15">
      <c r="C688189" s="29">
        <f>IF(OR(C$688160="C",C$688160="PI",C$688160="NI"),15,IF(C$688160="P",7,IF(C$688160="-",5,0)))</f>
        <v>5</v>
      </c>
    </row>
    <row r="688190" spans="3:3" x14ac:dyDescent="0.15">
      <c r="C688190" s="29">
        <f>IF(OR(C$688160="C",C$688160="PI",C$688160="NI"),0,IF(C$688160="P",0.6,IF(C$688160="-",0,1.2)))</f>
        <v>0</v>
      </c>
    </row>
    <row r="688191" spans="3:3" x14ac:dyDescent="0.15">
      <c r="C688191" s="29">
        <f>IF(OR(C$688160="C",C$688160="PI",C$688160="NI"),0,IF(C$688160="P",3,IF(C$688160="-",0,5)))</f>
        <v>0</v>
      </c>
    </row>
    <row r="688192" spans="3:3" x14ac:dyDescent="0.15">
      <c r="C688192" s="29">
        <f>IF(LEFT(C$688160,1)="C",1,IF(LEFT(C$688160,1)="P",0.5,0))</f>
        <v>0</v>
      </c>
    </row>
    <row r="688193" spans="3:3" x14ac:dyDescent="0.15">
      <c r="C688193" s="29">
        <f>IF(LEFT(C$688161,1)="C",1,IF(LEFT(C$688161,1)="P",0.5,0))</f>
        <v>0</v>
      </c>
    </row>
    <row r="688194" spans="3:3" x14ac:dyDescent="0.15">
      <c r="C688194" s="29">
        <f>0.7*C688192+C688158+C688193</f>
        <v>2</v>
      </c>
    </row>
    <row r="688195" spans="3:3" x14ac:dyDescent="0.15">
      <c r="C688195" s="27">
        <f>IFERROR(C688156/C688194,0)</f>
        <v>58.685000000000009</v>
      </c>
    </row>
    <row r="688196" spans="3:3" x14ac:dyDescent="0.15">
      <c r="C688196" s="29">
        <f>IF(RIGHT(C$688160,1)="I",1,C688192)*0.7+C688158+IF(RIGHT(C$688161,1)="I",1,C688193)</f>
        <v>2</v>
      </c>
    </row>
    <row r="688197" spans="3:3" x14ac:dyDescent="0.15">
      <c r="C688197" s="27">
        <f>IF(ISNUMBER(#REF!),#REF!/2.5,1)</f>
        <v>1</v>
      </c>
    </row>
    <row r="688198" spans="3:3" x14ac:dyDescent="0.15">
      <c r="C688198" s="27">
        <f>IF(C688170="Simple",0.9,IF(C688170="Complex",1.3,1))</f>
        <v>1</v>
      </c>
    </row>
    <row r="688199" spans="3:3" x14ac:dyDescent="0.15">
      <c r="C688199" s="27">
        <f>IF(C688169="Simple",0.9,IF(C688169="Complex",1.2,1))</f>
        <v>1</v>
      </c>
    </row>
    <row r="688200" spans="3:3" x14ac:dyDescent="0.15">
      <c r="C688200" s="27">
        <f>C688197*C688199*(0.7*C688195+IF(C688162="B_N2",5,IF(C688162="B_N1",25,50)))</f>
        <v>46.079500000000003</v>
      </c>
    </row>
    <row r="688201" spans="3:3" x14ac:dyDescent="0.15">
      <c r="C688201" s="27">
        <f>ROUND(3/0.85,1)*C688197*C688156</f>
        <v>410.79500000000007</v>
      </c>
    </row>
    <row r="688202" spans="3:3" x14ac:dyDescent="0.15">
      <c r="C688202" s="27">
        <f>C$688198*(C$688188*C$688195+C$688189)</f>
        <v>75.422000000000011</v>
      </c>
    </row>
    <row r="688203" spans="3:3" x14ac:dyDescent="0.15">
      <c r="C688203" s="27">
        <f>(C$688190*C$688195+C$688191)</f>
        <v>0</v>
      </c>
    </row>
    <row r="688204" spans="3:3" x14ac:dyDescent="0.15">
      <c r="C688204" s="27">
        <f>C688196*C688200-C688205-C688209-C688210</f>
        <v>71.03240000000001</v>
      </c>
    </row>
    <row r="688205" spans="3:3" x14ac:dyDescent="0.15">
      <c r="C688205" s="27">
        <f>0.5*IF(RIGHT(C688161,1)="I",1,C688193)*C688200</f>
        <v>0</v>
      </c>
    </row>
    <row r="688206" spans="3:3" x14ac:dyDescent="0.15">
      <c r="C688206" s="30" t="str">
        <f>IF(C$688161="P","Unh","Soil")</f>
        <v>Soil</v>
      </c>
    </row>
    <row r="688207" spans="3:3" x14ac:dyDescent="0.15">
      <c r="C688207" s="27">
        <f>1.2*C688195+5</f>
        <v>75.422000000000011</v>
      </c>
    </row>
    <row r="688208" spans="3:3" x14ac:dyDescent="0.15">
      <c r="C688208" s="30" t="str">
        <f>IF(C$688161="-","Soil","Cellar")</f>
        <v>Cellar</v>
      </c>
    </row>
    <row r="688209" spans="3:3" x14ac:dyDescent="0.15">
      <c r="C688209" s="27">
        <f>(0.18*C$688156)-C688210</f>
        <v>18.452900000000003</v>
      </c>
    </row>
    <row r="688210" spans="3:3" x14ac:dyDescent="0.15">
      <c r="C688210" s="27">
        <f>0.01*C$688156+1.5</f>
        <v>2.6737000000000002</v>
      </c>
    </row>
    <row r="688211" spans="3:3" x14ac:dyDescent="0.15">
      <c r="C688211" s="27">
        <f>SUM(C688202:C688210)</f>
        <v>243.00300000000004</v>
      </c>
    </row>
    <row r="688212" spans="3:3" x14ac:dyDescent="0.15">
      <c r="C688212" s="27">
        <f>SUM(C688172:C688181)</f>
        <v>148.34</v>
      </c>
    </row>
    <row r="688213" spans="3:3" x14ac:dyDescent="0.15">
      <c r="C688213" s="30">
        <f>IFERROR(C688212/C688211,0)</f>
        <v>0.61044513853738425</v>
      </c>
    </row>
    <row r="688214" spans="3:3" x14ac:dyDescent="0.15">
      <c r="C688214" s="31">
        <v>0.8</v>
      </c>
    </row>
    <row r="688215" spans="3:3" x14ac:dyDescent="0.15">
      <c r="C688215" s="31">
        <v>1.25</v>
      </c>
    </row>
    <row r="688216" spans="3:3" x14ac:dyDescent="0.15">
      <c r="C688216" s="32">
        <f>IF(AND(C688213&gt;=C688214,C688213&lt;=C688215),1,0)</f>
        <v>0</v>
      </c>
    </row>
    <row r="688217" spans="3:3" x14ac:dyDescent="0.15">
      <c r="C688217" s="30">
        <f>IFERROR((C688177+C688178)/(C688207),0)</f>
        <v>0.61255336639176894</v>
      </c>
    </row>
    <row r="688218" spans="3:3" x14ac:dyDescent="0.15">
      <c r="C688218" s="31">
        <v>0.9</v>
      </c>
    </row>
    <row r="688219" spans="3:3" x14ac:dyDescent="0.15">
      <c r="C688219" s="31">
        <v>1.3</v>
      </c>
    </row>
    <row r="688220" spans="3:3" x14ac:dyDescent="0.15">
      <c r="C688220" s="32">
        <f>IF(AND(C688217&gt;=C688218,C688217&lt;=C688219),1,0)</f>
        <v>0</v>
      </c>
    </row>
    <row r="688221" spans="3:3" x14ac:dyDescent="0.15">
      <c r="C688221" s="33">
        <f>IF(C688192+C688193=0,1,0)</f>
        <v>1</v>
      </c>
    </row>
    <row r="688222" spans="3:3" x14ac:dyDescent="0.15">
      <c r="C688222" s="30">
        <f>IFERROR((C688179+C688180+C688181)/(C688209+C688210),0)</f>
        <v>0.73461891643709809</v>
      </c>
    </row>
    <row r="688223" spans="3:3" x14ac:dyDescent="0.15">
      <c r="C688223" s="31">
        <v>0.67</v>
      </c>
    </row>
    <row r="688224" spans="3:3" x14ac:dyDescent="0.15">
      <c r="C688224" s="31">
        <v>1.5</v>
      </c>
    </row>
    <row r="688225" spans="3:3" x14ac:dyDescent="0.15">
      <c r="C688225" s="34">
        <f>IF(AND(C688222&gt;=C688223,C688222&lt;=C688224),1,0)</f>
        <v>1</v>
      </c>
    </row>
    <row r="688226" spans="3:3" x14ac:dyDescent="0.15">
      <c r="C688226" s="34">
        <f>C688216*IF(C688221=1,C688220,1)*C688225</f>
        <v>0</v>
      </c>
    </row>
    <row r="688227" spans="3:3" x14ac:dyDescent="0.15">
      <c r="C688227" s="27">
        <f>IF(C$688187="Estimation",C688202,C688172)</f>
        <v>0</v>
      </c>
    </row>
    <row r="688228" spans="3:3" x14ac:dyDescent="0.15">
      <c r="C688228" s="27">
        <f>IF(C$688187="Estimation",C688203,C688173)</f>
        <v>46.2</v>
      </c>
    </row>
    <row r="688229" spans="3:3" x14ac:dyDescent="0.15">
      <c r="C688229" s="27">
        <f>IF(C$688187="Estimation",C688204,C688174)</f>
        <v>40.42</v>
      </c>
    </row>
    <row r="688230" spans="3:3" x14ac:dyDescent="0.15">
      <c r="C688230" s="27">
        <f>IF(C$688187="Estimation",IF(C688206="Soil",0,C688205),C688175)</f>
        <v>0</v>
      </c>
    </row>
    <row r="688231" spans="3:3" x14ac:dyDescent="0.15">
      <c r="C688231" s="27">
        <f>IF(C$688187="Estimation",C688205-C688230,C688176)</f>
        <v>0</v>
      </c>
    </row>
    <row r="688232" spans="3:3" x14ac:dyDescent="0.15">
      <c r="C688232" s="27">
        <f>IF(C$688187="Estimation",IF(C688208="Soil",0,C688207),C688177)</f>
        <v>46.2</v>
      </c>
    </row>
    <row r="688233" spans="3:3" x14ac:dyDescent="0.15">
      <c r="C688233" s="27">
        <f>IF(C$688187="Estimation",C688207-C688232,C688178)</f>
        <v>0</v>
      </c>
    </row>
    <row r="688234" spans="3:3" x14ac:dyDescent="0.15">
      <c r="C688234" s="27">
        <f>IF(C$688187="Estimation",C688209,C688179)</f>
        <v>13.52</v>
      </c>
    </row>
    <row r="688235" spans="3:3" x14ac:dyDescent="0.15">
      <c r="C688235" s="27">
        <f>IF(C$688187="Estimation",0,C688180)</f>
        <v>0</v>
      </c>
    </row>
    <row r="688236" spans="3:3" x14ac:dyDescent="0.15">
      <c r="C688236" s="27">
        <f>IF(C$688187="Estimation",C688210,C688181)</f>
        <v>2</v>
      </c>
    </row>
    <row r="688237" spans="3:3" x14ac:dyDescent="0.15">
      <c r="C688237" s="35">
        <f>IF(C$688187="Estimation",0,C688182)</f>
        <v>0</v>
      </c>
    </row>
    <row r="688238" spans="3:3" x14ac:dyDescent="0.15">
      <c r="C688238" s="35">
        <f>IF(C$688187="Estimation",0.5*SUM(C$688234:C$688235),C688183)</f>
        <v>0</v>
      </c>
    </row>
    <row r="688239" spans="3:3" x14ac:dyDescent="0.15">
      <c r="C688239" s="35">
        <f>IF(C$688187="Estimation",0,C688184)</f>
        <v>8.1300000000000008</v>
      </c>
    </row>
    <row r="688240" spans="3:3" x14ac:dyDescent="0.15">
      <c r="C688240" s="35">
        <f>IF(C$688187="Estimation",0.5*SUM(C$688234:C$688235),C688185)</f>
        <v>0</v>
      </c>
    </row>
    <row r="688241" spans="3:3" x14ac:dyDescent="0.15">
      <c r="C688241" s="35">
        <f>IF(C$688187="Estimation",0,C688186)</f>
        <v>5.39</v>
      </c>
    </row>
    <row r="688242" spans="3:3" x14ac:dyDescent="0.15">
      <c r="C688242" s="25" t="s">
        <v>288</v>
      </c>
    </row>
    <row r="688243" spans="3:3" x14ac:dyDescent="0.15">
      <c r="C688243" s="25">
        <v>0</v>
      </c>
    </row>
    <row r="688244" spans="3:3" x14ac:dyDescent="0.15">
      <c r="C688244" s="25" t="s">
        <v>288</v>
      </c>
    </row>
    <row r="688245" spans="3:3" x14ac:dyDescent="0.15">
      <c r="C688245" s="25" t="s">
        <v>377</v>
      </c>
    </row>
    <row r="688246" spans="3:3" x14ac:dyDescent="0.15">
      <c r="C688246" s="25" t="s">
        <v>300</v>
      </c>
    </row>
    <row r="688247" spans="3:3" x14ac:dyDescent="0.15">
      <c r="C688247" s="25" t="s">
        <v>302</v>
      </c>
    </row>
    <row r="688248" spans="3:3" x14ac:dyDescent="0.15">
      <c r="C688248" s="25" t="s">
        <v>302</v>
      </c>
    </row>
    <row r="688249" spans="3:3" x14ac:dyDescent="0.15">
      <c r="C688249" s="25" t="s">
        <v>302</v>
      </c>
    </row>
    <row r="688250" spans="3:3" x14ac:dyDescent="0.15">
      <c r="C688250" s="25" t="s">
        <v>301</v>
      </c>
    </row>
    <row r="688251" spans="3:3" x14ac:dyDescent="0.15">
      <c r="C688251" s="25" t="s">
        <v>301</v>
      </c>
    </row>
    <row r="688252" spans="3:3" x14ac:dyDescent="0.15">
      <c r="C688252" s="25" t="s">
        <v>292</v>
      </c>
    </row>
    <row r="688253" spans="3:3" x14ac:dyDescent="0.15">
      <c r="C688253" s="25" t="s">
        <v>292</v>
      </c>
    </row>
    <row r="688254" spans="3:3" x14ac:dyDescent="0.15">
      <c r="C688254" s="25" t="s">
        <v>291</v>
      </c>
    </row>
    <row r="688255" spans="3:3" x14ac:dyDescent="0.15">
      <c r="C688255" s="25" t="s">
        <v>298</v>
      </c>
    </row>
    <row r="688256" spans="3:3" x14ac:dyDescent="0.15">
      <c r="C688256" s="25" t="s">
        <v>299</v>
      </c>
    </row>
    <row r="688257" spans="3:3" x14ac:dyDescent="0.15">
      <c r="C688257" s="25" t="s">
        <v>298</v>
      </c>
    </row>
    <row r="688258" spans="3:3" x14ac:dyDescent="0.15">
      <c r="C688258" s="25" t="s">
        <v>297</v>
      </c>
    </row>
    <row r="688259" spans="3:3" x14ac:dyDescent="0.15">
      <c r="C688259" s="25" t="s">
        <v>296</v>
      </c>
    </row>
    <row r="688260" spans="3:3" x14ac:dyDescent="0.15">
      <c r="C688260" s="25" t="s">
        <v>297</v>
      </c>
    </row>
    <row r="688261" spans="3:3" x14ac:dyDescent="0.15">
      <c r="C688261" s="25" t="s">
        <v>296</v>
      </c>
    </row>
    <row r="688262" spans="3:3" x14ac:dyDescent="0.15">
      <c r="C688262" s="24">
        <v>0.1</v>
      </c>
    </row>
    <row r="688263" spans="3:3" x14ac:dyDescent="0.15">
      <c r="C688263" s="24">
        <v>0</v>
      </c>
    </row>
    <row r="688264" spans="3:3" x14ac:dyDescent="0.15">
      <c r="C688264" s="24">
        <v>0.2</v>
      </c>
    </row>
    <row r="688265" spans="3:3" x14ac:dyDescent="0.15">
      <c r="C688265" s="24">
        <v>0.6</v>
      </c>
    </row>
    <row r="688266" spans="3:3" x14ac:dyDescent="0.15">
      <c r="C688266" s="24">
        <v>0.6</v>
      </c>
    </row>
    <row r="688267" spans="3:3" x14ac:dyDescent="0.15">
      <c r="C688267" s="24">
        <v>1.2</v>
      </c>
    </row>
    <row r="688268" spans="3:3" x14ac:dyDescent="0.15">
      <c r="C688268" s="24">
        <v>1.2</v>
      </c>
    </row>
    <row r="688269" spans="3:3" x14ac:dyDescent="0.15">
      <c r="C688269" s="24">
        <v>1.2</v>
      </c>
    </row>
    <row r="688270" spans="3:3" x14ac:dyDescent="0.15">
      <c r="C688270" s="24">
        <v>1.6</v>
      </c>
    </row>
    <row r="688271" spans="3:3" x14ac:dyDescent="0.15">
      <c r="C688271" s="24">
        <v>1.6</v>
      </c>
    </row>
    <row r="688272" spans="3:3" x14ac:dyDescent="0.15">
      <c r="C688272" s="24">
        <v>2.8</v>
      </c>
    </row>
    <row r="688273" spans="3:3" x14ac:dyDescent="0.15">
      <c r="C688273" s="24">
        <v>2.8</v>
      </c>
    </row>
    <row r="688274" spans="3:3" x14ac:dyDescent="0.15">
      <c r="C688274" s="24">
        <v>3</v>
      </c>
    </row>
    <row r="688275" spans="3:3" x14ac:dyDescent="0.15">
      <c r="C688275" s="24">
        <v>0.75</v>
      </c>
    </row>
    <row r="688276" spans="3:3" x14ac:dyDescent="0.15">
      <c r="C688276" s="24">
        <v>0.75</v>
      </c>
    </row>
    <row r="688277" spans="3:3" x14ac:dyDescent="0.15">
      <c r="C688277" s="24">
        <v>0.05</v>
      </c>
    </row>
    <row r="688278" spans="3:3" x14ac:dyDescent="0.15">
      <c r="C688278" s="24">
        <v>0.05</v>
      </c>
    </row>
    <row r="688279" spans="3:3" x14ac:dyDescent="0.15">
      <c r="C688279" s="24">
        <v>0</v>
      </c>
    </row>
    <row r="688280" spans="3:3" x14ac:dyDescent="0.15">
      <c r="C688280" s="24">
        <v>0</v>
      </c>
    </row>
    <row r="688281" spans="3:3" x14ac:dyDescent="0.15">
      <c r="C688281" s="24">
        <v>0</v>
      </c>
    </row>
    <row r="688282" spans="3:3" x14ac:dyDescent="0.15">
      <c r="C688282" s="24">
        <v>0.01</v>
      </c>
    </row>
    <row r="688283" spans="3:3" x14ac:dyDescent="0.15">
      <c r="C688283" s="24">
        <v>0.01</v>
      </c>
    </row>
    <row r="688284" spans="3:3" x14ac:dyDescent="0.15">
      <c r="C688284" s="24">
        <v>0</v>
      </c>
    </row>
    <row r="688285" spans="3:3" x14ac:dyDescent="0.15">
      <c r="C688285" s="24">
        <v>0.3</v>
      </c>
    </row>
    <row r="688286" spans="3:3" x14ac:dyDescent="0.15">
      <c r="C688286" s="24">
        <v>0</v>
      </c>
    </row>
    <row r="688287" spans="3:3" x14ac:dyDescent="0.15">
      <c r="C688287" s="24">
        <v>0</v>
      </c>
    </row>
    <row r="688288" spans="3:3" x14ac:dyDescent="0.15">
      <c r="C688288" s="24">
        <v>0</v>
      </c>
    </row>
    <row r="688289" spans="3:3" x14ac:dyDescent="0.15">
      <c r="C688289" s="24">
        <v>0.3</v>
      </c>
    </row>
    <row r="688290" spans="3:3" x14ac:dyDescent="0.15">
      <c r="C688290" s="24">
        <v>0</v>
      </c>
    </row>
    <row r="688291" spans="3:3" x14ac:dyDescent="0.15">
      <c r="C688291" s="24">
        <v>0</v>
      </c>
    </row>
    <row r="688292" spans="3:3" x14ac:dyDescent="0.15">
      <c r="C688292" s="24">
        <v>1</v>
      </c>
    </row>
    <row r="688293" spans="3:3" x14ac:dyDescent="0.15">
      <c r="C688293" s="24">
        <v>1</v>
      </c>
    </row>
    <row r="688294" spans="3:3" x14ac:dyDescent="0.15">
      <c r="C688294" s="24">
        <v>0</v>
      </c>
    </row>
    <row r="688295" spans="3:3" x14ac:dyDescent="0.15">
      <c r="C688295" s="24">
        <v>0</v>
      </c>
    </row>
    <row r="688296" spans="3:3" x14ac:dyDescent="0.15">
      <c r="C688296" s="24">
        <v>0.5</v>
      </c>
    </row>
    <row r="688297" spans="3:3" x14ac:dyDescent="0.15">
      <c r="C688297" s="24">
        <v>0</v>
      </c>
    </row>
    <row r="688298" spans="3:3" x14ac:dyDescent="0.15">
      <c r="C688298" s="25">
        <v>0</v>
      </c>
    </row>
    <row r="688299" spans="3:3" x14ac:dyDescent="0.15">
      <c r="C688299" s="25">
        <v>0</v>
      </c>
    </row>
    <row r="688300" spans="3:3" x14ac:dyDescent="0.15">
      <c r="C688300" s="25">
        <v>0</v>
      </c>
    </row>
    <row r="688301" spans="3:3" x14ac:dyDescent="0.15">
      <c r="C688301" s="25">
        <v>0</v>
      </c>
    </row>
    <row r="688302" spans="3:3" x14ac:dyDescent="0.15">
      <c r="C688302" s="25">
        <v>0</v>
      </c>
    </row>
    <row r="688303" spans="3:3" x14ac:dyDescent="0.15">
      <c r="C688303" s="25">
        <v>0</v>
      </c>
    </row>
    <row r="688304" spans="3:3" x14ac:dyDescent="0.15">
      <c r="C688304" s="25">
        <v>0</v>
      </c>
    </row>
    <row r="688305" spans="3:3" x14ac:dyDescent="0.15">
      <c r="C688305" s="25">
        <v>0</v>
      </c>
    </row>
    <row r="688306" spans="3:3" x14ac:dyDescent="0.15">
      <c r="C688306" s="25">
        <v>0</v>
      </c>
    </row>
    <row r="688307" spans="3:3" x14ac:dyDescent="0.15">
      <c r="C688307" s="25">
        <v>0</v>
      </c>
    </row>
    <row r="688308" spans="3:3" x14ac:dyDescent="0.15">
      <c r="C688308" s="24">
        <v>0</v>
      </c>
    </row>
    <row r="688309" spans="3:3" x14ac:dyDescent="0.15">
      <c r="C688309" s="24">
        <v>0</v>
      </c>
    </row>
    <row r="688310" spans="3:3" x14ac:dyDescent="0.15">
      <c r="C688310" s="24">
        <v>0</v>
      </c>
    </row>
    <row r="688311" spans="3:3" x14ac:dyDescent="0.15">
      <c r="C688311" s="24">
        <v>0</v>
      </c>
    </row>
    <row r="688312" spans="3:3" x14ac:dyDescent="0.15">
      <c r="C688312" s="24">
        <v>0</v>
      </c>
    </row>
    <row r="688313" spans="3:3" x14ac:dyDescent="0.15">
      <c r="C688313" s="24">
        <v>0</v>
      </c>
    </row>
    <row r="688314" spans="3:3" x14ac:dyDescent="0.15">
      <c r="C688314" s="24">
        <v>0</v>
      </c>
    </row>
    <row r="688315" spans="3:3" x14ac:dyDescent="0.15">
      <c r="C688315" s="24">
        <v>0</v>
      </c>
    </row>
    <row r="688316" spans="3:3" x14ac:dyDescent="0.15">
      <c r="C688316" s="24">
        <v>0</v>
      </c>
    </row>
    <row r="688317" spans="3:3" x14ac:dyDescent="0.15">
      <c r="C688317" s="24">
        <v>0</v>
      </c>
    </row>
    <row r="688318" spans="3:3" x14ac:dyDescent="0.15">
      <c r="C688318" s="24">
        <v>0</v>
      </c>
    </row>
    <row r="688319" spans="3:3" x14ac:dyDescent="0.15">
      <c r="C688319" s="24">
        <v>0</v>
      </c>
    </row>
    <row r="688320" spans="3:3" x14ac:dyDescent="0.15">
      <c r="C688320" s="24">
        <v>0</v>
      </c>
    </row>
    <row r="688321" spans="3:3" x14ac:dyDescent="0.15">
      <c r="C688321" s="24">
        <v>0</v>
      </c>
    </row>
    <row r="688322" spans="3:3" x14ac:dyDescent="0.15">
      <c r="C688322" s="24">
        <v>0</v>
      </c>
    </row>
    <row r="688323" spans="3:3" x14ac:dyDescent="0.15">
      <c r="C688323" s="24">
        <v>0</v>
      </c>
    </row>
    <row r="688324" spans="3:3" x14ac:dyDescent="0.15">
      <c r="C688324" s="24">
        <v>0</v>
      </c>
    </row>
    <row r="688325" spans="3:3" x14ac:dyDescent="0.15">
      <c r="C688325" s="24">
        <v>0</v>
      </c>
    </row>
    <row r="688326" spans="3:3" x14ac:dyDescent="0.15">
      <c r="C688326" s="24">
        <v>0</v>
      </c>
    </row>
    <row r="688327" spans="3:3" x14ac:dyDescent="0.15">
      <c r="C688327" s="24">
        <v>0</v>
      </c>
    </row>
    <row r="688328" spans="3:3" x14ac:dyDescent="0.15">
      <c r="C688328" s="24">
        <v>0</v>
      </c>
    </row>
    <row r="688329" spans="3:3" x14ac:dyDescent="0.15">
      <c r="C688329" s="24">
        <v>0</v>
      </c>
    </row>
    <row r="688330" spans="3:3" x14ac:dyDescent="0.15">
      <c r="C688330" s="24">
        <v>0</v>
      </c>
    </row>
    <row r="688331" spans="3:3" x14ac:dyDescent="0.15">
      <c r="C688331" s="24">
        <v>0</v>
      </c>
    </row>
    <row r="688332" spans="3:3" x14ac:dyDescent="0.15">
      <c r="C688332" s="24">
        <v>0</v>
      </c>
    </row>
    <row r="688333" spans="3:3" x14ac:dyDescent="0.15">
      <c r="C688333" s="24">
        <v>0</v>
      </c>
    </row>
    <row r="688334" spans="3:3" x14ac:dyDescent="0.15">
      <c r="C688334" s="36">
        <f t="shared" ref="C688334:C688340" si="265">IF(C688327&lt;&gt;0,C688327,C688320)</f>
        <v>0</v>
      </c>
    </row>
    <row r="688335" spans="3:3" x14ac:dyDescent="0.15">
      <c r="C688335" s="36">
        <f t="shared" si="265"/>
        <v>0</v>
      </c>
    </row>
    <row r="688336" spans="3:3" x14ac:dyDescent="0.15">
      <c r="C688336" s="36">
        <f t="shared" si="265"/>
        <v>0</v>
      </c>
    </row>
    <row r="688337" spans="3:3" x14ac:dyDescent="0.15">
      <c r="C688337" s="36">
        <f t="shared" si="265"/>
        <v>0</v>
      </c>
    </row>
    <row r="688338" spans="3:3" x14ac:dyDescent="0.15">
      <c r="C688338" s="36">
        <f t="shared" si="265"/>
        <v>0</v>
      </c>
    </row>
    <row r="688339" spans="3:3" x14ac:dyDescent="0.15">
      <c r="C688339" s="36">
        <f t="shared" si="265"/>
        <v>0</v>
      </c>
    </row>
    <row r="688340" spans="3:3" x14ac:dyDescent="0.15">
      <c r="C688340" s="36">
        <f t="shared" si="265"/>
        <v>0</v>
      </c>
    </row>
    <row r="688341" spans="3:3" x14ac:dyDescent="0.15">
      <c r="C688341" s="36">
        <f t="shared" ref="C688341:C688347" si="266">IFERROR(IF(C688320&lt;&gt;0,C688334/C688320,1)*C688308,0)</f>
        <v>0</v>
      </c>
    </row>
    <row r="688342" spans="3:3" x14ac:dyDescent="0.15">
      <c r="C688342" s="36">
        <f t="shared" si="266"/>
        <v>0</v>
      </c>
    </row>
    <row r="688343" spans="3:3" x14ac:dyDescent="0.15">
      <c r="C688343" s="36">
        <f t="shared" si="266"/>
        <v>0</v>
      </c>
    </row>
    <row r="688344" spans="3:3" x14ac:dyDescent="0.15">
      <c r="C688344" s="36">
        <f t="shared" si="266"/>
        <v>0</v>
      </c>
    </row>
    <row r="688345" spans="3:3" x14ac:dyDescent="0.15">
      <c r="C688345" s="36">
        <f t="shared" si="266"/>
        <v>0</v>
      </c>
    </row>
    <row r="688346" spans="3:3" x14ac:dyDescent="0.15">
      <c r="C688346" s="36">
        <f t="shared" si="266"/>
        <v>0</v>
      </c>
    </row>
    <row r="688347" spans="3:3" x14ac:dyDescent="0.15">
      <c r="C688347" s="36">
        <f t="shared" si="266"/>
        <v>0</v>
      </c>
    </row>
    <row r="688348" spans="3:3" x14ac:dyDescent="0.15">
      <c r="C688348" s="37">
        <f>C688315</f>
        <v>0</v>
      </c>
    </row>
    <row r="688349" spans="3:3" x14ac:dyDescent="0.15">
      <c r="C688349" s="37">
        <f>C688316</f>
        <v>0</v>
      </c>
    </row>
    <row r="688350" spans="3:3" x14ac:dyDescent="0.15">
      <c r="C688350" s="37">
        <f>C688317</f>
        <v>0</v>
      </c>
    </row>
    <row r="688351" spans="3:3" x14ac:dyDescent="0.15">
      <c r="C688351" s="37">
        <f>C688318</f>
        <v>0</v>
      </c>
    </row>
    <row r="688352" spans="3:3" x14ac:dyDescent="0.15">
      <c r="C688352" s="37">
        <f>C688319</f>
        <v>0</v>
      </c>
    </row>
    <row r="688353" spans="3:3" x14ac:dyDescent="0.15">
      <c r="C688353" s="28">
        <v>0</v>
      </c>
    </row>
    <row r="688354" spans="3:3" x14ac:dyDescent="0.15">
      <c r="C688354" s="28">
        <v>0</v>
      </c>
    </row>
    <row r="688355" spans="3:3" x14ac:dyDescent="0.15">
      <c r="C688355" s="28">
        <v>0</v>
      </c>
    </row>
    <row r="688356" spans="3:3" x14ac:dyDescent="0.15">
      <c r="C688356" s="28">
        <v>0</v>
      </c>
    </row>
    <row r="688357" spans="3:3" x14ac:dyDescent="0.15">
      <c r="C688357" s="28">
        <v>0</v>
      </c>
    </row>
    <row r="688358" spans="3:3" x14ac:dyDescent="0.15">
      <c r="C688358" s="28">
        <v>0</v>
      </c>
    </row>
    <row r="688359" spans="3:3" x14ac:dyDescent="0.15">
      <c r="C688359" s="28">
        <v>0</v>
      </c>
    </row>
    <row r="688360" spans="3:3" x14ac:dyDescent="0.15">
      <c r="C688360" s="28">
        <v>0</v>
      </c>
    </row>
    <row r="688361" spans="3:3" x14ac:dyDescent="0.15">
      <c r="C688361" s="28">
        <v>0</v>
      </c>
    </row>
    <row r="688362" spans="3:3" x14ac:dyDescent="0.15">
      <c r="C688362" s="28">
        <v>0</v>
      </c>
    </row>
    <row r="688363" spans="3:3" x14ac:dyDescent="0.15">
      <c r="C688363" s="38">
        <v>1</v>
      </c>
    </row>
    <row r="688364" spans="3:3" x14ac:dyDescent="0.15">
      <c r="C688364" s="38">
        <v>1</v>
      </c>
    </row>
    <row r="688365" spans="3:3" x14ac:dyDescent="0.15">
      <c r="C688365" s="38">
        <v>1</v>
      </c>
    </row>
    <row r="688366" spans="3:3" x14ac:dyDescent="0.15">
      <c r="C688366" s="38">
        <v>1</v>
      </c>
    </row>
    <row r="688367" spans="3:3" x14ac:dyDescent="0.15">
      <c r="C688367" s="38">
        <v>1</v>
      </c>
    </row>
    <row r="688368" spans="3:3" x14ac:dyDescent="0.15">
      <c r="C688368" s="38">
        <v>1</v>
      </c>
    </row>
    <row r="688369" spans="3:3" x14ac:dyDescent="0.15">
      <c r="C688369" s="38">
        <v>1</v>
      </c>
    </row>
    <row r="688370" spans="3:3" x14ac:dyDescent="0.15">
      <c r="C688370" s="38">
        <v>1</v>
      </c>
    </row>
    <row r="688371" spans="3:3" x14ac:dyDescent="0.15">
      <c r="C688371" s="38">
        <v>1</v>
      </c>
    </row>
    <row r="688372" spans="3:3" x14ac:dyDescent="0.15">
      <c r="C688372" s="38">
        <v>1</v>
      </c>
    </row>
    <row r="688373" spans="3:3" x14ac:dyDescent="0.15">
      <c r="C688373" s="25" t="s">
        <v>104</v>
      </c>
    </row>
    <row r="688374" spans="3:3" x14ac:dyDescent="0.15">
      <c r="C688374" s="25" t="s">
        <v>294</v>
      </c>
    </row>
    <row r="688375" spans="3:3" x14ac:dyDescent="0.15">
      <c r="C688375" s="24">
        <v>216</v>
      </c>
    </row>
    <row r="688376" spans="3:3" x14ac:dyDescent="0.15">
      <c r="C688376" s="24">
        <v>12</v>
      </c>
    </row>
    <row r="688377" spans="3:3" x14ac:dyDescent="0.15">
      <c r="C688377" s="24">
        <v>4.5999999999999996</v>
      </c>
    </row>
    <row r="688378" spans="3:3" x14ac:dyDescent="0.15">
      <c r="C688378" s="24">
        <v>368</v>
      </c>
    </row>
    <row r="688379" spans="3:3" x14ac:dyDescent="0.15">
      <c r="C688379" s="24">
        <v>260</v>
      </c>
    </row>
    <row r="688380" spans="3:3" x14ac:dyDescent="0.15">
      <c r="C688380" s="24">
        <v>394</v>
      </c>
    </row>
    <row r="688381" spans="3:3" x14ac:dyDescent="0.15">
      <c r="C688381" s="24">
        <v>222</v>
      </c>
    </row>
    <row r="688382" spans="3:3" x14ac:dyDescent="0.15">
      <c r="C688382" s="24">
        <v>123</v>
      </c>
    </row>
    <row r="688383" spans="3:3" x14ac:dyDescent="0.15">
      <c r="C688383" s="25" t="s">
        <v>153</v>
      </c>
    </row>
    <row r="688384" spans="3:3" x14ac:dyDescent="0.15">
      <c r="C688384" s="24">
        <v>20</v>
      </c>
    </row>
    <row r="688385" spans="3:3" x14ac:dyDescent="0.15">
      <c r="C688385" s="24">
        <v>0.9</v>
      </c>
    </row>
    <row r="688386" spans="3:3" x14ac:dyDescent="0.15">
      <c r="C688386" s="24">
        <v>0.8</v>
      </c>
    </row>
    <row r="688387" spans="3:3" x14ac:dyDescent="0.15">
      <c r="C688387" s="24">
        <v>0.4</v>
      </c>
    </row>
    <row r="688388" spans="3:3" x14ac:dyDescent="0.15">
      <c r="C688388" s="24">
        <v>2.5</v>
      </c>
    </row>
    <row r="688389" spans="3:3" x14ac:dyDescent="0.15">
      <c r="C688389" s="24">
        <v>3</v>
      </c>
    </row>
    <row r="688390" spans="3:3" x14ac:dyDescent="0.15">
      <c r="C688390" s="24">
        <v>10</v>
      </c>
    </row>
    <row r="688391" spans="3:3" x14ac:dyDescent="0.15">
      <c r="C688391" s="31">
        <v>0.8</v>
      </c>
    </row>
    <row r="688392" spans="3:3" x14ac:dyDescent="0.15">
      <c r="C688392" s="31">
        <v>0.6</v>
      </c>
    </row>
    <row r="688393" spans="3:3" x14ac:dyDescent="0.15">
      <c r="C688393" s="31">
        <v>0.3</v>
      </c>
    </row>
    <row r="688394" spans="3:3" x14ac:dyDescent="0.15">
      <c r="C688394" s="31">
        <v>0.9</v>
      </c>
    </row>
    <row r="688395" spans="3:3" x14ac:dyDescent="0.15">
      <c r="C688395" s="24">
        <v>45</v>
      </c>
    </row>
    <row r="688396" spans="3:3" x14ac:dyDescent="0.15">
      <c r="C688396" s="39">
        <f t="shared" ref="C688396:C688402" si="267">IFERROR(IF(ISNUMBER(C688284),C688284,0)+IF(ISNUMBER(C688265),1/C688265-IF(AND(C688353="ReplaceInsulation",NOT(ISERROR(C688341))),C688277/0.04,0),0),0)</f>
        <v>1.6666666666666667</v>
      </c>
    </row>
    <row r="688397" spans="3:3" x14ac:dyDescent="0.15">
      <c r="C688397" s="39">
        <f t="shared" si="267"/>
        <v>1.9666666666666668</v>
      </c>
    </row>
    <row r="688398" spans="3:3" x14ac:dyDescent="0.15">
      <c r="C688398" s="39">
        <f t="shared" si="267"/>
        <v>0.83333333333333337</v>
      </c>
    </row>
    <row r="688399" spans="3:3" x14ac:dyDescent="0.15">
      <c r="C688399" s="39">
        <f t="shared" si="267"/>
        <v>0.83333333333333337</v>
      </c>
    </row>
    <row r="688400" spans="3:3" x14ac:dyDescent="0.15">
      <c r="C688400" s="39">
        <f t="shared" si="267"/>
        <v>0.83333333333333337</v>
      </c>
    </row>
    <row r="688401" spans="3:3" x14ac:dyDescent="0.15">
      <c r="C688401" s="39">
        <f t="shared" si="267"/>
        <v>0.92500000000000004</v>
      </c>
    </row>
    <row r="688402" spans="3:3" x14ac:dyDescent="0.15">
      <c r="C688402" s="39">
        <f t="shared" si="267"/>
        <v>0.625</v>
      </c>
    </row>
    <row r="688403" spans="3:3" x14ac:dyDescent="0.15">
      <c r="C688403" s="40">
        <f>IFERROR(IF(ISNUMBER(C688272),1/C688272,0),0)</f>
        <v>0.35714285714285715</v>
      </c>
    </row>
    <row r="688404" spans="3:3" x14ac:dyDescent="0.15">
      <c r="C688404" s="40">
        <f>IFERROR(IF(ISNUMBER(C688273),1/C688273,0),0)</f>
        <v>0.35714285714285715</v>
      </c>
    </row>
    <row r="688405" spans="3:3" x14ac:dyDescent="0.15">
      <c r="C688405" s="40">
        <f>IFERROR(IF(ISNUMBER(C688274),1/C688274,0),0)</f>
        <v>0.33333333333333331</v>
      </c>
    </row>
    <row r="688406" spans="3:3" x14ac:dyDescent="0.15">
      <c r="C688406" s="39">
        <f t="shared" ref="C688406:C688412" si="268">IFERROR(1/(IF(C688353="Replace",IF(ISNUMBER(C688284),C688284,0),C688396)+IF(ISNUMBER(C688341),C688341,0)),0)</f>
        <v>0.6</v>
      </c>
    </row>
    <row r="688407" spans="3:3" x14ac:dyDescent="0.15">
      <c r="C688407" s="39">
        <f t="shared" si="268"/>
        <v>0.50847457627118642</v>
      </c>
    </row>
    <row r="688408" spans="3:3" x14ac:dyDescent="0.15">
      <c r="C688408" s="39">
        <f t="shared" si="268"/>
        <v>1.2</v>
      </c>
    </row>
    <row r="688409" spans="3:3" x14ac:dyDescent="0.15">
      <c r="C688409" s="39">
        <f t="shared" si="268"/>
        <v>1.2</v>
      </c>
    </row>
    <row r="688410" spans="3:3" x14ac:dyDescent="0.15">
      <c r="C688410" s="39">
        <f t="shared" si="268"/>
        <v>1.2</v>
      </c>
    </row>
    <row r="688411" spans="3:3" x14ac:dyDescent="0.15">
      <c r="C688411" s="39">
        <f t="shared" si="268"/>
        <v>1.0810810810810809</v>
      </c>
    </row>
    <row r="688412" spans="3:3" x14ac:dyDescent="0.15">
      <c r="C688412" s="39">
        <f t="shared" si="268"/>
        <v>1.6</v>
      </c>
    </row>
    <row r="688413" spans="3:3" x14ac:dyDescent="0.15">
      <c r="C688413" s="41">
        <f>IFERROR(1/(IF(C688360="Replace",0,C688403)+IF(ISNUMBER(C688348),C688348,0)),0)</f>
        <v>2.8</v>
      </c>
    </row>
    <row r="688414" spans="3:3" x14ac:dyDescent="0.15">
      <c r="C688414" s="41">
        <f>IFERROR(1/(IF(C688361="Replace",0,C688404)+IF(ISNUMBER(C688349),C688349,0)),0)</f>
        <v>2.8</v>
      </c>
    </row>
    <row r="688415" spans="3:3" x14ac:dyDescent="0.15">
      <c r="C688415" s="41">
        <f>IFERROR(1/(IF(C688362="Replace",0,C688405)+IF(ISNUMBER(C688350),C688350,0)),0)</f>
        <v>3</v>
      </c>
    </row>
    <row r="688416" spans="3:3" x14ac:dyDescent="0.15">
      <c r="C688416" s="42">
        <f t="shared" ref="C688416:C688422" si="269">IF(C688265&gt;0,(1-C688363)*1/(1/C688265+C688284),0)+C688363*C688406</f>
        <v>0.6</v>
      </c>
    </row>
    <row r="688417" spans="3:3" x14ac:dyDescent="0.15">
      <c r="C688417" s="42">
        <f t="shared" si="269"/>
        <v>0.50847457627118642</v>
      </c>
    </row>
    <row r="688418" spans="3:3" x14ac:dyDescent="0.15">
      <c r="C688418" s="42">
        <f t="shared" si="269"/>
        <v>1.2</v>
      </c>
    </row>
    <row r="688419" spans="3:3" x14ac:dyDescent="0.15">
      <c r="C688419" s="42">
        <f t="shared" si="269"/>
        <v>1.2</v>
      </c>
    </row>
    <row r="688420" spans="3:3" x14ac:dyDescent="0.15">
      <c r="C688420" s="42">
        <f t="shared" si="269"/>
        <v>1.2</v>
      </c>
    </row>
    <row r="688421" spans="3:3" x14ac:dyDescent="0.15">
      <c r="C688421" s="42">
        <f t="shared" si="269"/>
        <v>1.0810810810810809</v>
      </c>
    </row>
    <row r="688422" spans="3:3" x14ac:dyDescent="0.15">
      <c r="C688422" s="42">
        <f t="shared" si="269"/>
        <v>1.6</v>
      </c>
    </row>
    <row r="688423" spans="3:3" x14ac:dyDescent="0.15">
      <c r="C688423" s="43">
        <f>(1-C688370)*C688272+C688370*C688413</f>
        <v>2.8</v>
      </c>
    </row>
    <row r="688424" spans="3:3" x14ac:dyDescent="0.15">
      <c r="C688424" s="43">
        <f>(1-C688371)*C688273+C688371*C688414</f>
        <v>2.8</v>
      </c>
    </row>
    <row r="688425" spans="3:3" x14ac:dyDescent="0.15">
      <c r="C688425" s="43">
        <f>(1-C688372)*C688274+C688372*C688415</f>
        <v>3</v>
      </c>
    </row>
    <row r="688426" spans="3:3" x14ac:dyDescent="0.15">
      <c r="C688426" s="39">
        <f>IFERROR((IF(C688341&gt;0,C688363*C688227,0)+IF(C688342&gt;0,C688364*C688228,0)+IF(C688343&gt;0,C688365*C688229,0)+IF(C688344&gt;0,C688366*C688230,0)+IF(C688345&gt;0,C688367*C688231,0)+IF(C688346&gt;0,C688368*C688232,0)+IF(C688347&gt;0,C688369*C688233,0)+IF(C688348&gt;0,C688370*C688234,0)+IF(C688349&gt;0,C688371*C688235,0)+IF(C688350&gt;0,C688372*C688236,0))/SUM(C688227:C688236),0)</f>
        <v>0</v>
      </c>
    </row>
    <row r="688427" spans="3:3" x14ac:dyDescent="0.15">
      <c r="C688427" s="30" t="str">
        <f>IF(OR(C688243="",C688242=C688243),C688242,IF(C688137="Variation",C688243,IF(C688426=0,C688242,IF(C688426=1,C688243,C688242&amp;"("&amp;TEXT(1-C688426,"##0%")&amp;")."&amp;C688243&amp;"("&amp;TEXT(C688426,"##0%")&amp;")"))))</f>
        <v>Medium</v>
      </c>
    </row>
    <row r="688428" spans="3:3" x14ac:dyDescent="0.15">
      <c r="C688428" s="39">
        <f>IFERROR(IF(C688243&lt;&gt;"",IF(C688137="Variation",C688263,(1-C688426)*C688262+C688426*C688263),C688262),0)</f>
        <v>0.1</v>
      </c>
    </row>
    <row r="688429" spans="3:3" x14ac:dyDescent="0.15">
      <c r="C688429" s="39">
        <f t="shared" ref="C688429:C688435" si="270">IF(ISERROR(C688416*C688227*C688291),0,C688416*C688227*C688291)</f>
        <v>0</v>
      </c>
    </row>
    <row r="688430" spans="3:3" x14ac:dyDescent="0.15">
      <c r="C688430" s="39">
        <f t="shared" si="270"/>
        <v>23.491525423728813</v>
      </c>
    </row>
    <row r="688431" spans="3:3" x14ac:dyDescent="0.15">
      <c r="C688431" s="39">
        <f t="shared" si="270"/>
        <v>48.503999999999998</v>
      </c>
    </row>
    <row r="688432" spans="3:3" x14ac:dyDescent="0.15">
      <c r="C688432" s="39">
        <f t="shared" si="270"/>
        <v>0</v>
      </c>
    </row>
    <row r="688433" spans="3:3" x14ac:dyDescent="0.15">
      <c r="C688433" s="39">
        <f t="shared" si="270"/>
        <v>0</v>
      </c>
    </row>
    <row r="688434" spans="3:3" x14ac:dyDescent="0.15">
      <c r="C688434" s="39">
        <f t="shared" si="270"/>
        <v>24.972972972972972</v>
      </c>
    </row>
    <row r="688435" spans="3:3" x14ac:dyDescent="0.15">
      <c r="C688435" s="39">
        <f t="shared" si="270"/>
        <v>0</v>
      </c>
    </row>
    <row r="688436" spans="3:3" x14ac:dyDescent="0.15">
      <c r="C688436" s="40">
        <f>IF(ISERROR(C688423*C688234*1),0,C688423*C688234*1)</f>
        <v>37.855999999999995</v>
      </c>
    </row>
    <row r="688437" spans="3:3" x14ac:dyDescent="0.15">
      <c r="C688437" s="40">
        <f>IF(ISERROR(C688424*C688235*1),0,C688424*C688235*1)</f>
        <v>0</v>
      </c>
    </row>
    <row r="688438" spans="3:3" x14ac:dyDescent="0.15">
      <c r="C688438" s="40">
        <f>IF(ISERROR(C688425*C688236*1),0,C688425*C688236*1)</f>
        <v>6</v>
      </c>
    </row>
    <row r="688439" spans="3:3" x14ac:dyDescent="0.15">
      <c r="C688439" s="39">
        <f>SUM(C688227:C688236)*C688428</f>
        <v>14.834000000000001</v>
      </c>
    </row>
    <row r="688440" spans="3:3" x14ac:dyDescent="0.15">
      <c r="C688440" s="39">
        <f>IFERROR(SUM(C688429:C688439)/C688156,0)</f>
        <v>1.3262204856155895</v>
      </c>
    </row>
    <row r="688441" spans="3:3" x14ac:dyDescent="0.15">
      <c r="C688441" s="39">
        <f>0.34*(C688387+C688264)*C688388</f>
        <v>0.51000000000000012</v>
      </c>
    </row>
    <row r="688442" spans="3:3" x14ac:dyDescent="0.15">
      <c r="C688442" s="44">
        <f>(C688384-C688377)*C688375</f>
        <v>3326.4</v>
      </c>
    </row>
    <row r="688443" spans="3:3" x14ac:dyDescent="0.15">
      <c r="C688443" s="39">
        <f>IF(C688440&lt;=1,C688385+(1-C688440)/0.5*(1-C688385),IF(C688440&gt;=4,C688386,C688385+(C688440-1)*(C688386-C688385)/(4-1)))</f>
        <v>0.88912598381281371</v>
      </c>
    </row>
    <row r="688444" spans="3:3" x14ac:dyDescent="0.15">
      <c r="C688444" s="44">
        <f>C688440*0.024*C688442*C688443</f>
        <v>94.13795245360761</v>
      </c>
    </row>
    <row r="688445" spans="3:3" x14ac:dyDescent="0.15">
      <c r="C688445" s="44">
        <f>C688441*0.024*C688442*C688443</f>
        <v>36.200885352072518</v>
      </c>
    </row>
    <row r="688446" spans="3:3" x14ac:dyDescent="0.15">
      <c r="C688446" s="44">
        <f>C688444+C688445</f>
        <v>130.33883780568013</v>
      </c>
    </row>
    <row r="688447" spans="3:3" x14ac:dyDescent="0.15">
      <c r="C688447" s="39">
        <f>IFERROR((IF(LEN(C688305)&gt;1,IF(ISERROR(C688351),0,C688351),IF(ISERROR(C688275),0,C688275))*C688234+IF(LEN(C688306)&gt;1,IF(ISERROR(C688352),0,C688352),IF(ISERROR(C688276),0,C688276))*C688235)/(C688234+C688235),0)</f>
        <v>0.75000000000000011</v>
      </c>
    </row>
    <row r="688448" spans="3:3" x14ac:dyDescent="0.15">
      <c r="C688448" s="45">
        <f>C688237*C688378*C688391*(1-C688393)*C688394*C688447</f>
        <v>0</v>
      </c>
    </row>
    <row r="688449" spans="3:3" x14ac:dyDescent="0.15">
      <c r="C688449" s="44">
        <f>C688238*C688379*C$688392*(1-C$688393)*C$688394*C$688447</f>
        <v>0</v>
      </c>
    </row>
    <row r="688450" spans="3:3" x14ac:dyDescent="0.15">
      <c r="C688450" s="44">
        <f>C688239*C688380*C$688392*(1-C$688393)*C$688394*C$688447</f>
        <v>908.11287000000016</v>
      </c>
    </row>
    <row r="688451" spans="3:3" x14ac:dyDescent="0.15">
      <c r="C688451" s="44">
        <f>C688240*C688381*C$688392*(1-C$688393)*C$688394*C$688447</f>
        <v>0</v>
      </c>
    </row>
    <row r="688452" spans="3:3" x14ac:dyDescent="0.15">
      <c r="C688452" s="44">
        <f>C688241*C688382*C$688392*(1-C$688393)*C$688394*C$688447</f>
        <v>187.95199499999998</v>
      </c>
    </row>
    <row r="688453" spans="3:3" x14ac:dyDescent="0.15">
      <c r="C688453" s="44">
        <f>IFERROR(SUM(C688448:C688452)/C688156,0)</f>
        <v>9.3385436227315317</v>
      </c>
    </row>
    <row r="688454" spans="3:3" x14ac:dyDescent="0.15">
      <c r="C688454" s="44">
        <f>C688389*0.024*C688375</f>
        <v>15.552000000000001</v>
      </c>
    </row>
    <row r="688455" spans="3:3" x14ac:dyDescent="0.15">
      <c r="C688455" s="44">
        <f>C688395/(C688440+C688441)</f>
        <v>24.506860887631277</v>
      </c>
    </row>
    <row r="688456" spans="3:3" x14ac:dyDescent="0.15">
      <c r="C688456" s="39">
        <f>0.8+C688455/30</f>
        <v>1.6168953629210425</v>
      </c>
    </row>
    <row r="688457" spans="3:3" x14ac:dyDescent="0.15">
      <c r="C688457" s="42">
        <f>IFERROR((C688453+C688454)/C688446,0)</f>
        <v>0.19096797272230098</v>
      </c>
    </row>
    <row r="688458" spans="3:3" x14ac:dyDescent="0.15">
      <c r="C688458" s="39">
        <f>(1-C688457^C688456)/(1-C688457^(C688456+1))</f>
        <v>0.94362386271828624</v>
      </c>
    </row>
    <row r="688459" spans="3:3" x14ac:dyDescent="0.15">
      <c r="C688459" s="46">
        <f>C688446-C688458*(C688453+C688454)</f>
        <v>106.8515268872402</v>
      </c>
    </row>
    <row r="688461" spans="3:3" x14ac:dyDescent="0.15">
      <c r="C688461" s="48">
        <v>106.8515268872402</v>
      </c>
    </row>
    <row r="704513" spans="3:3" x14ac:dyDescent="0.15">
      <c r="C704513" s="24" t="s">
        <v>370</v>
      </c>
    </row>
    <row r="704514" spans="3:3" x14ac:dyDescent="0.15">
      <c r="C704514" s="25">
        <v>0</v>
      </c>
    </row>
    <row r="704515" spans="3:3" x14ac:dyDescent="0.15">
      <c r="C704515" s="25">
        <v>0</v>
      </c>
    </row>
    <row r="704516" spans="3:3" x14ac:dyDescent="0.15">
      <c r="C704516" s="26">
        <v>40428</v>
      </c>
    </row>
    <row r="704517" spans="3:3" x14ac:dyDescent="0.15">
      <c r="C704517" s="26">
        <v>0</v>
      </c>
    </row>
    <row r="704518" spans="3:3" x14ac:dyDescent="0.15">
      <c r="C704518" s="25" t="s">
        <v>152</v>
      </c>
    </row>
    <row r="704519" spans="3:3" x14ac:dyDescent="0.15">
      <c r="C704519" s="25" t="s">
        <v>15</v>
      </c>
    </row>
    <row r="704520" spans="3:3" x14ac:dyDescent="0.15">
      <c r="C704520" s="25">
        <v>1</v>
      </c>
    </row>
    <row r="704521" spans="3:3" x14ac:dyDescent="0.15">
      <c r="C704521" s="25" t="s">
        <v>208</v>
      </c>
    </row>
    <row r="704522" spans="3:3" x14ac:dyDescent="0.15">
      <c r="C704522" s="25" t="s">
        <v>371</v>
      </c>
    </row>
    <row r="704523" spans="3:3" x14ac:dyDescent="0.15">
      <c r="C704523" s="25">
        <v>0</v>
      </c>
    </row>
    <row r="704524" spans="3:3" x14ac:dyDescent="0.15">
      <c r="C704524" s="25">
        <v>0</v>
      </c>
    </row>
    <row r="704525" spans="3:3" x14ac:dyDescent="0.15">
      <c r="C704525" s="25" t="s">
        <v>372</v>
      </c>
    </row>
    <row r="704526" spans="3:3" x14ac:dyDescent="0.15">
      <c r="C704526" s="25" t="s">
        <v>360</v>
      </c>
    </row>
    <row r="704527" spans="3:3" x14ac:dyDescent="0.15">
      <c r="C704527" s="25" t="s">
        <v>373</v>
      </c>
    </row>
    <row r="704528" spans="3:3" x14ac:dyDescent="0.15">
      <c r="C704528" s="25" t="s">
        <v>105</v>
      </c>
    </row>
    <row r="704529" spans="3:3" x14ac:dyDescent="0.15">
      <c r="C704529" s="25">
        <v>1958</v>
      </c>
    </row>
    <row r="704530" spans="3:3" x14ac:dyDescent="0.15">
      <c r="C704530" s="25">
        <v>1968</v>
      </c>
    </row>
    <row r="704531" spans="3:3" x14ac:dyDescent="0.15">
      <c r="C704531" s="25" t="s">
        <v>289</v>
      </c>
    </row>
    <row r="704532" spans="3:3" x14ac:dyDescent="0.15">
      <c r="C704532" s="24">
        <v>374.2</v>
      </c>
    </row>
    <row r="704533" spans="3:3" x14ac:dyDescent="0.15">
      <c r="C704533" s="24">
        <v>119.744</v>
      </c>
    </row>
    <row r="704534" spans="3:3" x14ac:dyDescent="0.15">
      <c r="C704534" s="24">
        <v>0</v>
      </c>
    </row>
    <row r="704535" spans="3:3" x14ac:dyDescent="0.15">
      <c r="C704535" s="24">
        <v>0</v>
      </c>
    </row>
    <row r="704536" spans="3:3" x14ac:dyDescent="0.15">
      <c r="C704536" s="24">
        <v>0</v>
      </c>
    </row>
    <row r="704537" spans="3:3" x14ac:dyDescent="0.15">
      <c r="C704537" s="24">
        <v>106.7</v>
      </c>
    </row>
    <row r="704538" spans="3:3" x14ac:dyDescent="0.15">
      <c r="C704538" s="27">
        <f>IF(C704535&gt;0,C704535,IF(C704534&gt;0,0.85*C704534,IF(C704537&gt;0,1.1*C704537,IF(C704536&gt;0,1.4*C704536,0.85/3*C704532))))</f>
        <v>117.37000000000002</v>
      </c>
    </row>
    <row r="704539" spans="3:3" x14ac:dyDescent="0.15">
      <c r="C704539" s="24">
        <v>0</v>
      </c>
    </row>
    <row r="704540" spans="3:3" x14ac:dyDescent="0.15">
      <c r="C704540" s="27">
        <f>IF(C704539&gt;0,C704539,C704538)</f>
        <v>117.37000000000002</v>
      </c>
    </row>
    <row r="704541" spans="3:3" x14ac:dyDescent="0.15">
      <c r="C704541" s="24">
        <v>1</v>
      </c>
    </row>
    <row r="704542" spans="3:3" x14ac:dyDescent="0.15">
      <c r="C704542" s="24">
        <v>2</v>
      </c>
    </row>
    <row r="704543" spans="3:3" x14ac:dyDescent="0.15">
      <c r="C704543" s="28" t="s">
        <v>374</v>
      </c>
    </row>
    <row r="704544" spans="3:3" x14ac:dyDescent="0.15">
      <c r="C704544" s="28" t="s">
        <v>375</v>
      </c>
    </row>
    <row r="704545" spans="3:3" x14ac:dyDescent="0.15">
      <c r="C704545" s="28" t="s">
        <v>2</v>
      </c>
    </row>
    <row r="704546" spans="3:3" x14ac:dyDescent="0.15">
      <c r="C704546" s="28" t="s">
        <v>376</v>
      </c>
    </row>
    <row r="704547" spans="3:3" x14ac:dyDescent="0.15">
      <c r="C704547" s="24">
        <v>0</v>
      </c>
    </row>
    <row r="704548" spans="3:3" x14ac:dyDescent="0.15">
      <c r="C704548" s="24">
        <v>0</v>
      </c>
    </row>
    <row r="704549" spans="3:3" x14ac:dyDescent="0.15">
      <c r="C704549" s="24">
        <v>0</v>
      </c>
    </row>
    <row r="704550" spans="3:3" x14ac:dyDescent="0.15">
      <c r="C704550" s="24">
        <v>0</v>
      </c>
    </row>
    <row r="704551" spans="3:3" x14ac:dyDescent="0.15">
      <c r="C704551" s="24">
        <v>0</v>
      </c>
    </row>
    <row r="704552" spans="3:3" x14ac:dyDescent="0.15">
      <c r="C704552" s="24">
        <v>0</v>
      </c>
    </row>
    <row r="704553" spans="3:3" x14ac:dyDescent="0.15">
      <c r="C704553" s="28">
        <v>0</v>
      </c>
    </row>
    <row r="704554" spans="3:3" x14ac:dyDescent="0.15">
      <c r="C704554" s="28">
        <v>0</v>
      </c>
    </row>
    <row r="704555" spans="3:3" x14ac:dyDescent="0.15">
      <c r="C704555" s="24">
        <v>0</v>
      </c>
    </row>
    <row r="704556" spans="3:3" x14ac:dyDescent="0.15">
      <c r="C704556" s="24">
        <v>0</v>
      </c>
    </row>
    <row r="704557" spans="3:3" x14ac:dyDescent="0.15">
      <c r="C704557" s="24">
        <v>46.2</v>
      </c>
    </row>
    <row r="704558" spans="3:3" x14ac:dyDescent="0.15">
      <c r="C704558" s="24">
        <v>40.42</v>
      </c>
    </row>
    <row r="704559" spans="3:3" x14ac:dyDescent="0.15">
      <c r="C704559" s="24">
        <v>0</v>
      </c>
    </row>
    <row r="704560" spans="3:3" x14ac:dyDescent="0.15">
      <c r="C704560" s="24">
        <v>0</v>
      </c>
    </row>
    <row r="704561" spans="3:3" x14ac:dyDescent="0.15">
      <c r="C704561" s="24">
        <v>46.2</v>
      </c>
    </row>
    <row r="704562" spans="3:3" x14ac:dyDescent="0.15">
      <c r="C704562" s="24">
        <v>0</v>
      </c>
    </row>
    <row r="704563" spans="3:3" x14ac:dyDescent="0.15">
      <c r="C704563" s="24">
        <v>13.52</v>
      </c>
    </row>
    <row r="704564" spans="3:3" x14ac:dyDescent="0.15">
      <c r="C704564" s="24">
        <v>0</v>
      </c>
    </row>
    <row r="704565" spans="3:3" x14ac:dyDescent="0.15">
      <c r="C704565" s="24">
        <v>2</v>
      </c>
    </row>
    <row r="704566" spans="3:3" x14ac:dyDescent="0.15">
      <c r="C704566" s="24">
        <v>0</v>
      </c>
    </row>
    <row r="704567" spans="3:3" x14ac:dyDescent="0.15">
      <c r="C704567" s="24">
        <v>0</v>
      </c>
    </row>
    <row r="704568" spans="3:3" x14ac:dyDescent="0.15">
      <c r="C704568" s="24">
        <v>8.1300000000000008</v>
      </c>
    </row>
    <row r="704569" spans="3:3" x14ac:dyDescent="0.15">
      <c r="C704569" s="24">
        <v>0</v>
      </c>
    </row>
    <row r="704570" spans="3:3" x14ac:dyDescent="0.15">
      <c r="C704570" s="24">
        <v>5.39</v>
      </c>
    </row>
    <row r="704571" spans="3:3" x14ac:dyDescent="0.15">
      <c r="C704571" s="28" t="s">
        <v>295</v>
      </c>
    </row>
    <row r="704572" spans="3:3" x14ac:dyDescent="0.15">
      <c r="C704572" s="29">
        <f>IF(OR(C$704544="C",C$704544="PI",C$704544="NI"),1.6,IF(C$704544="P",0.8,IF(C$704544="-",1.2,0)))</f>
        <v>1.2</v>
      </c>
    </row>
    <row r="704573" spans="3:3" x14ac:dyDescent="0.15">
      <c r="C704573" s="29">
        <f>IF(OR(C$704544="C",C$704544="PI",C$704544="NI"),15,IF(C$704544="P",7,IF(C$704544="-",5,0)))</f>
        <v>5</v>
      </c>
    </row>
    <row r="704574" spans="3:3" x14ac:dyDescent="0.15">
      <c r="C704574" s="29">
        <f>IF(OR(C$704544="C",C$704544="PI",C$704544="NI"),0,IF(C$704544="P",0.6,IF(C$704544="-",0,1.2)))</f>
        <v>0</v>
      </c>
    </row>
    <row r="704575" spans="3:3" x14ac:dyDescent="0.15">
      <c r="C704575" s="29">
        <f>IF(OR(C$704544="C",C$704544="PI",C$704544="NI"),0,IF(C$704544="P",3,IF(C$704544="-",0,5)))</f>
        <v>0</v>
      </c>
    </row>
    <row r="704576" spans="3:3" x14ac:dyDescent="0.15">
      <c r="C704576" s="29">
        <f>IF(LEFT(C$704544,1)="C",1,IF(LEFT(C$704544,1)="P",0.5,0))</f>
        <v>0</v>
      </c>
    </row>
    <row r="704577" spans="3:3" x14ac:dyDescent="0.15">
      <c r="C704577" s="29">
        <f>IF(LEFT(C$704545,1)="C",1,IF(LEFT(C$704545,1)="P",0.5,0))</f>
        <v>0</v>
      </c>
    </row>
    <row r="704578" spans="3:3" x14ac:dyDescent="0.15">
      <c r="C704578" s="29">
        <f>0.7*C704576+C704542+C704577</f>
        <v>2</v>
      </c>
    </row>
    <row r="704579" spans="3:3" x14ac:dyDescent="0.15">
      <c r="C704579" s="27">
        <f>IFERROR(C704540/C704578,0)</f>
        <v>58.685000000000009</v>
      </c>
    </row>
    <row r="704580" spans="3:3" x14ac:dyDescent="0.15">
      <c r="C704580" s="29">
        <f>IF(RIGHT(C$704544,1)="I",1,C704576)*0.7+C704542+IF(RIGHT(C$704545,1)="I",1,C704577)</f>
        <v>2</v>
      </c>
    </row>
    <row r="704581" spans="3:3" x14ac:dyDescent="0.15">
      <c r="C704581" s="27">
        <f>IF(ISNUMBER(#REF!),#REF!/2.5,1)</f>
        <v>1</v>
      </c>
    </row>
    <row r="704582" spans="3:3" x14ac:dyDescent="0.15">
      <c r="C704582" s="27">
        <f>IF(C704554="Simple",0.9,IF(C704554="Complex",1.3,1))</f>
        <v>1</v>
      </c>
    </row>
    <row r="704583" spans="3:3" x14ac:dyDescent="0.15">
      <c r="C704583" s="27">
        <f>IF(C704553="Simple",0.9,IF(C704553="Complex",1.2,1))</f>
        <v>1</v>
      </c>
    </row>
    <row r="704584" spans="3:3" x14ac:dyDescent="0.15">
      <c r="C704584" s="27">
        <f>C704581*C704583*(0.7*C704579+IF(C704546="B_N2",5,IF(C704546="B_N1",25,50)))</f>
        <v>46.079500000000003</v>
      </c>
    </row>
    <row r="704585" spans="3:3" x14ac:dyDescent="0.15">
      <c r="C704585" s="27">
        <f>ROUND(3/0.85,1)*C704581*C704540</f>
        <v>410.79500000000007</v>
      </c>
    </row>
    <row r="704586" spans="3:3" x14ac:dyDescent="0.15">
      <c r="C704586" s="27">
        <f>C$704582*(C$704572*C$704579+C$704573)</f>
        <v>75.422000000000011</v>
      </c>
    </row>
    <row r="704587" spans="3:3" x14ac:dyDescent="0.15">
      <c r="C704587" s="27">
        <f>(C$704574*C$704579+C$704575)</f>
        <v>0</v>
      </c>
    </row>
    <row r="704588" spans="3:3" x14ac:dyDescent="0.15">
      <c r="C704588" s="27">
        <f>C704580*C704584-C704589-C704593-C704594</f>
        <v>71.03240000000001</v>
      </c>
    </row>
    <row r="704589" spans="3:3" x14ac:dyDescent="0.15">
      <c r="C704589" s="27">
        <f>0.5*IF(RIGHT(C704545,1)="I",1,C704577)*C704584</f>
        <v>0</v>
      </c>
    </row>
    <row r="704590" spans="3:3" x14ac:dyDescent="0.15">
      <c r="C704590" s="30" t="str">
        <f>IF(C$704545="P","Unh","Soil")</f>
        <v>Soil</v>
      </c>
    </row>
    <row r="704591" spans="3:3" x14ac:dyDescent="0.15">
      <c r="C704591" s="27">
        <f>1.2*C704579+5</f>
        <v>75.422000000000011</v>
      </c>
    </row>
    <row r="704592" spans="3:3" x14ac:dyDescent="0.15">
      <c r="C704592" s="30" t="str">
        <f>IF(C$704545="-","Soil","Cellar")</f>
        <v>Cellar</v>
      </c>
    </row>
    <row r="704593" spans="3:3" x14ac:dyDescent="0.15">
      <c r="C704593" s="27">
        <f>(0.18*C$704540)-C704594</f>
        <v>18.452900000000003</v>
      </c>
    </row>
    <row r="704594" spans="3:3" x14ac:dyDescent="0.15">
      <c r="C704594" s="27">
        <f>0.01*C$704540+1.5</f>
        <v>2.6737000000000002</v>
      </c>
    </row>
    <row r="704595" spans="3:3" x14ac:dyDescent="0.15">
      <c r="C704595" s="27">
        <f>SUM(C704586:C704594)</f>
        <v>243.00300000000004</v>
      </c>
    </row>
    <row r="704596" spans="3:3" x14ac:dyDescent="0.15">
      <c r="C704596" s="27">
        <f>SUM(C704556:C704565)</f>
        <v>148.34</v>
      </c>
    </row>
    <row r="704597" spans="3:3" x14ac:dyDescent="0.15">
      <c r="C704597" s="30">
        <f>IFERROR(C704596/C704595,0)</f>
        <v>0.61044513853738425</v>
      </c>
    </row>
    <row r="704598" spans="3:3" x14ac:dyDescent="0.15">
      <c r="C704598" s="31">
        <v>0.8</v>
      </c>
    </row>
    <row r="704599" spans="3:3" x14ac:dyDescent="0.15">
      <c r="C704599" s="31">
        <v>1.25</v>
      </c>
    </row>
    <row r="704600" spans="3:3" x14ac:dyDescent="0.15">
      <c r="C704600" s="32">
        <f>IF(AND(C704597&gt;=C704598,C704597&lt;=C704599),1,0)</f>
        <v>0</v>
      </c>
    </row>
    <row r="704601" spans="3:3" x14ac:dyDescent="0.15">
      <c r="C704601" s="30">
        <f>IFERROR((C704561+C704562)/(C704591),0)</f>
        <v>0.61255336639176894</v>
      </c>
    </row>
    <row r="704602" spans="3:3" x14ac:dyDescent="0.15">
      <c r="C704602" s="31">
        <v>0.9</v>
      </c>
    </row>
    <row r="704603" spans="3:3" x14ac:dyDescent="0.15">
      <c r="C704603" s="31">
        <v>1.3</v>
      </c>
    </row>
    <row r="704604" spans="3:3" x14ac:dyDescent="0.15">
      <c r="C704604" s="32">
        <f>IF(AND(C704601&gt;=C704602,C704601&lt;=C704603),1,0)</f>
        <v>0</v>
      </c>
    </row>
    <row r="704605" spans="3:3" x14ac:dyDescent="0.15">
      <c r="C704605" s="33">
        <f>IF(C704576+C704577=0,1,0)</f>
        <v>1</v>
      </c>
    </row>
    <row r="704606" spans="3:3" x14ac:dyDescent="0.15">
      <c r="C704606" s="30">
        <f>IFERROR((C704563+C704564+C704565)/(C704593+C704594),0)</f>
        <v>0.73461891643709809</v>
      </c>
    </row>
    <row r="704607" spans="3:3" x14ac:dyDescent="0.15">
      <c r="C704607" s="31">
        <v>0.67</v>
      </c>
    </row>
    <row r="704608" spans="3:3" x14ac:dyDescent="0.15">
      <c r="C704608" s="31">
        <v>1.5</v>
      </c>
    </row>
    <row r="704609" spans="3:3" x14ac:dyDescent="0.15">
      <c r="C704609" s="34">
        <f>IF(AND(C704606&gt;=C704607,C704606&lt;=C704608),1,0)</f>
        <v>1</v>
      </c>
    </row>
    <row r="704610" spans="3:3" x14ac:dyDescent="0.15">
      <c r="C704610" s="34">
        <f>C704600*IF(C704605=1,C704604,1)*C704609</f>
        <v>0</v>
      </c>
    </row>
    <row r="704611" spans="3:3" x14ac:dyDescent="0.15">
      <c r="C704611" s="27">
        <f>IF(C$704571="Estimation",C704586,C704556)</f>
        <v>0</v>
      </c>
    </row>
    <row r="704612" spans="3:3" x14ac:dyDescent="0.15">
      <c r="C704612" s="27">
        <f>IF(C$704571="Estimation",C704587,C704557)</f>
        <v>46.2</v>
      </c>
    </row>
    <row r="704613" spans="3:3" x14ac:dyDescent="0.15">
      <c r="C704613" s="27">
        <f>IF(C$704571="Estimation",C704588,C704558)</f>
        <v>40.42</v>
      </c>
    </row>
    <row r="704614" spans="3:3" x14ac:dyDescent="0.15">
      <c r="C704614" s="27">
        <f>IF(C$704571="Estimation",IF(C704590="Soil",0,C704589),C704559)</f>
        <v>0</v>
      </c>
    </row>
    <row r="704615" spans="3:3" x14ac:dyDescent="0.15">
      <c r="C704615" s="27">
        <f>IF(C$704571="Estimation",C704589-C704614,C704560)</f>
        <v>0</v>
      </c>
    </row>
    <row r="704616" spans="3:3" x14ac:dyDescent="0.15">
      <c r="C704616" s="27">
        <f>IF(C$704571="Estimation",IF(C704592="Soil",0,C704591),C704561)</f>
        <v>46.2</v>
      </c>
    </row>
    <row r="704617" spans="3:3" x14ac:dyDescent="0.15">
      <c r="C704617" s="27">
        <f>IF(C$704571="Estimation",C704591-C704616,C704562)</f>
        <v>0</v>
      </c>
    </row>
    <row r="704618" spans="3:3" x14ac:dyDescent="0.15">
      <c r="C704618" s="27">
        <f>IF(C$704571="Estimation",C704593,C704563)</f>
        <v>13.52</v>
      </c>
    </row>
    <row r="704619" spans="3:3" x14ac:dyDescent="0.15">
      <c r="C704619" s="27">
        <f>IF(C$704571="Estimation",0,C704564)</f>
        <v>0</v>
      </c>
    </row>
    <row r="704620" spans="3:3" x14ac:dyDescent="0.15">
      <c r="C704620" s="27">
        <f>IF(C$704571="Estimation",C704594,C704565)</f>
        <v>2</v>
      </c>
    </row>
    <row r="704621" spans="3:3" x14ac:dyDescent="0.15">
      <c r="C704621" s="35">
        <f>IF(C$704571="Estimation",0,C704566)</f>
        <v>0</v>
      </c>
    </row>
    <row r="704622" spans="3:3" x14ac:dyDescent="0.15">
      <c r="C704622" s="35">
        <f>IF(C$704571="Estimation",0.5*SUM(C$704618:C$704619),C704567)</f>
        <v>0</v>
      </c>
    </row>
    <row r="704623" spans="3:3" x14ac:dyDescent="0.15">
      <c r="C704623" s="35">
        <f>IF(C$704571="Estimation",0,C704568)</f>
        <v>8.1300000000000008</v>
      </c>
    </row>
    <row r="704624" spans="3:3" x14ac:dyDescent="0.15">
      <c r="C704624" s="35">
        <f>IF(C$704571="Estimation",0.5*SUM(C$704618:C$704619),C704569)</f>
        <v>0</v>
      </c>
    </row>
    <row r="704625" spans="3:3" x14ac:dyDescent="0.15">
      <c r="C704625" s="35">
        <f>IF(C$704571="Estimation",0,C704570)</f>
        <v>5.39</v>
      </c>
    </row>
    <row r="704626" spans="3:3" x14ac:dyDescent="0.15">
      <c r="C704626" s="25" t="s">
        <v>288</v>
      </c>
    </row>
    <row r="704627" spans="3:3" x14ac:dyDescent="0.15">
      <c r="C704627" s="25">
        <v>0</v>
      </c>
    </row>
    <row r="704628" spans="3:3" x14ac:dyDescent="0.15">
      <c r="C704628" s="25" t="s">
        <v>288</v>
      </c>
    </row>
    <row r="704629" spans="3:3" x14ac:dyDescent="0.15">
      <c r="C704629" s="25" t="s">
        <v>377</v>
      </c>
    </row>
    <row r="704630" spans="3:3" x14ac:dyDescent="0.15">
      <c r="C704630" s="25" t="s">
        <v>300</v>
      </c>
    </row>
    <row r="704631" spans="3:3" x14ac:dyDescent="0.15">
      <c r="C704631" s="25" t="s">
        <v>302</v>
      </c>
    </row>
    <row r="704632" spans="3:3" x14ac:dyDescent="0.15">
      <c r="C704632" s="25" t="s">
        <v>302</v>
      </c>
    </row>
    <row r="704633" spans="3:3" x14ac:dyDescent="0.15">
      <c r="C704633" s="25" t="s">
        <v>302</v>
      </c>
    </row>
    <row r="704634" spans="3:3" x14ac:dyDescent="0.15">
      <c r="C704634" s="25" t="s">
        <v>301</v>
      </c>
    </row>
    <row r="704635" spans="3:3" x14ac:dyDescent="0.15">
      <c r="C704635" s="25" t="s">
        <v>301</v>
      </c>
    </row>
    <row r="704636" spans="3:3" x14ac:dyDescent="0.15">
      <c r="C704636" s="25" t="s">
        <v>292</v>
      </c>
    </row>
    <row r="704637" spans="3:3" x14ac:dyDescent="0.15">
      <c r="C704637" s="25" t="s">
        <v>292</v>
      </c>
    </row>
    <row r="704638" spans="3:3" x14ac:dyDescent="0.15">
      <c r="C704638" s="25" t="s">
        <v>291</v>
      </c>
    </row>
    <row r="704639" spans="3:3" x14ac:dyDescent="0.15">
      <c r="C704639" s="25" t="s">
        <v>298</v>
      </c>
    </row>
    <row r="704640" spans="3:3" x14ac:dyDescent="0.15">
      <c r="C704640" s="25" t="s">
        <v>299</v>
      </c>
    </row>
    <row r="704641" spans="3:3" x14ac:dyDescent="0.15">
      <c r="C704641" s="25" t="s">
        <v>298</v>
      </c>
    </row>
    <row r="704642" spans="3:3" x14ac:dyDescent="0.15">
      <c r="C704642" s="25" t="s">
        <v>297</v>
      </c>
    </row>
    <row r="704643" spans="3:3" x14ac:dyDescent="0.15">
      <c r="C704643" s="25" t="s">
        <v>296</v>
      </c>
    </row>
    <row r="704644" spans="3:3" x14ac:dyDescent="0.15">
      <c r="C704644" s="25" t="s">
        <v>297</v>
      </c>
    </row>
    <row r="704645" spans="3:3" x14ac:dyDescent="0.15">
      <c r="C704645" s="25" t="s">
        <v>296</v>
      </c>
    </row>
    <row r="704646" spans="3:3" x14ac:dyDescent="0.15">
      <c r="C704646" s="24">
        <v>0.1</v>
      </c>
    </row>
    <row r="704647" spans="3:3" x14ac:dyDescent="0.15">
      <c r="C704647" s="24">
        <v>0</v>
      </c>
    </row>
    <row r="704648" spans="3:3" x14ac:dyDescent="0.15">
      <c r="C704648" s="24">
        <v>0.2</v>
      </c>
    </row>
    <row r="704649" spans="3:3" x14ac:dyDescent="0.15">
      <c r="C704649" s="24">
        <v>0.6</v>
      </c>
    </row>
    <row r="704650" spans="3:3" x14ac:dyDescent="0.15">
      <c r="C704650" s="24">
        <v>0.6</v>
      </c>
    </row>
    <row r="704651" spans="3:3" x14ac:dyDescent="0.15">
      <c r="C704651" s="24">
        <v>1.2</v>
      </c>
    </row>
    <row r="704652" spans="3:3" x14ac:dyDescent="0.15">
      <c r="C704652" s="24">
        <v>1.2</v>
      </c>
    </row>
    <row r="704653" spans="3:3" x14ac:dyDescent="0.15">
      <c r="C704653" s="24">
        <v>1.2</v>
      </c>
    </row>
    <row r="704654" spans="3:3" x14ac:dyDescent="0.15">
      <c r="C704654" s="24">
        <v>1.6</v>
      </c>
    </row>
    <row r="704655" spans="3:3" x14ac:dyDescent="0.15">
      <c r="C704655" s="24">
        <v>1.6</v>
      </c>
    </row>
    <row r="704656" spans="3:3" x14ac:dyDescent="0.15">
      <c r="C704656" s="24">
        <v>2.8</v>
      </c>
    </row>
    <row r="704657" spans="3:3" x14ac:dyDescent="0.15">
      <c r="C704657" s="24">
        <v>2.8</v>
      </c>
    </row>
    <row r="704658" spans="3:3" x14ac:dyDescent="0.15">
      <c r="C704658" s="24">
        <v>3</v>
      </c>
    </row>
    <row r="704659" spans="3:3" x14ac:dyDescent="0.15">
      <c r="C704659" s="24">
        <v>0.75</v>
      </c>
    </row>
    <row r="704660" spans="3:3" x14ac:dyDescent="0.15">
      <c r="C704660" s="24">
        <v>0.75</v>
      </c>
    </row>
    <row r="704661" spans="3:3" x14ac:dyDescent="0.15">
      <c r="C704661" s="24">
        <v>0.05</v>
      </c>
    </row>
    <row r="704662" spans="3:3" x14ac:dyDescent="0.15">
      <c r="C704662" s="24">
        <v>0.05</v>
      </c>
    </row>
    <row r="704663" spans="3:3" x14ac:dyDescent="0.15">
      <c r="C704663" s="24">
        <v>0</v>
      </c>
    </row>
    <row r="704664" spans="3:3" x14ac:dyDescent="0.15">
      <c r="C704664" s="24">
        <v>0</v>
      </c>
    </row>
    <row r="704665" spans="3:3" x14ac:dyDescent="0.15">
      <c r="C704665" s="24">
        <v>0</v>
      </c>
    </row>
    <row r="704666" spans="3:3" x14ac:dyDescent="0.15">
      <c r="C704666" s="24">
        <v>0.01</v>
      </c>
    </row>
    <row r="704667" spans="3:3" x14ac:dyDescent="0.15">
      <c r="C704667" s="24">
        <v>0.01</v>
      </c>
    </row>
    <row r="704668" spans="3:3" x14ac:dyDescent="0.15">
      <c r="C704668" s="24">
        <v>0</v>
      </c>
    </row>
    <row r="704669" spans="3:3" x14ac:dyDescent="0.15">
      <c r="C704669" s="24">
        <v>0.3</v>
      </c>
    </row>
    <row r="704670" spans="3:3" x14ac:dyDescent="0.15">
      <c r="C704670" s="24">
        <v>0</v>
      </c>
    </row>
    <row r="704671" spans="3:3" x14ac:dyDescent="0.15">
      <c r="C704671" s="24">
        <v>0</v>
      </c>
    </row>
    <row r="704672" spans="3:3" x14ac:dyDescent="0.15">
      <c r="C704672" s="24">
        <v>0</v>
      </c>
    </row>
    <row r="704673" spans="3:3" x14ac:dyDescent="0.15">
      <c r="C704673" s="24">
        <v>0.3</v>
      </c>
    </row>
    <row r="704674" spans="3:3" x14ac:dyDescent="0.15">
      <c r="C704674" s="24">
        <v>0</v>
      </c>
    </row>
    <row r="704675" spans="3:3" x14ac:dyDescent="0.15">
      <c r="C704675" s="24">
        <v>0</v>
      </c>
    </row>
    <row r="704676" spans="3:3" x14ac:dyDescent="0.15">
      <c r="C704676" s="24">
        <v>1</v>
      </c>
    </row>
    <row r="704677" spans="3:3" x14ac:dyDescent="0.15">
      <c r="C704677" s="24">
        <v>1</v>
      </c>
    </row>
    <row r="704678" spans="3:3" x14ac:dyDescent="0.15">
      <c r="C704678" s="24">
        <v>0</v>
      </c>
    </row>
    <row r="704679" spans="3:3" x14ac:dyDescent="0.15">
      <c r="C704679" s="24">
        <v>0</v>
      </c>
    </row>
    <row r="704680" spans="3:3" x14ac:dyDescent="0.15">
      <c r="C704680" s="24">
        <v>0.5</v>
      </c>
    </row>
    <row r="704681" spans="3:3" x14ac:dyDescent="0.15">
      <c r="C704681" s="24">
        <v>0</v>
      </c>
    </row>
    <row r="704682" spans="3:3" x14ac:dyDescent="0.15">
      <c r="C704682" s="25">
        <v>0</v>
      </c>
    </row>
    <row r="704683" spans="3:3" x14ac:dyDescent="0.15">
      <c r="C704683" s="25">
        <v>0</v>
      </c>
    </row>
    <row r="704684" spans="3:3" x14ac:dyDescent="0.15">
      <c r="C704684" s="25">
        <v>0</v>
      </c>
    </row>
    <row r="704685" spans="3:3" x14ac:dyDescent="0.15">
      <c r="C704685" s="25">
        <v>0</v>
      </c>
    </row>
    <row r="704686" spans="3:3" x14ac:dyDescent="0.15">
      <c r="C704686" s="25">
        <v>0</v>
      </c>
    </row>
    <row r="704687" spans="3:3" x14ac:dyDescent="0.15">
      <c r="C704687" s="25">
        <v>0</v>
      </c>
    </row>
    <row r="704688" spans="3:3" x14ac:dyDescent="0.15">
      <c r="C704688" s="25">
        <v>0</v>
      </c>
    </row>
    <row r="704689" spans="3:3" x14ac:dyDescent="0.15">
      <c r="C704689" s="25">
        <v>0</v>
      </c>
    </row>
    <row r="704690" spans="3:3" x14ac:dyDescent="0.15">
      <c r="C704690" s="25">
        <v>0</v>
      </c>
    </row>
    <row r="704691" spans="3:3" x14ac:dyDescent="0.15">
      <c r="C704691" s="25">
        <v>0</v>
      </c>
    </row>
    <row r="704692" spans="3:3" x14ac:dyDescent="0.15">
      <c r="C704692" s="24">
        <v>0</v>
      </c>
    </row>
    <row r="704693" spans="3:3" x14ac:dyDescent="0.15">
      <c r="C704693" s="24">
        <v>0</v>
      </c>
    </row>
    <row r="704694" spans="3:3" x14ac:dyDescent="0.15">
      <c r="C704694" s="24">
        <v>0</v>
      </c>
    </row>
    <row r="704695" spans="3:3" x14ac:dyDescent="0.15">
      <c r="C704695" s="24">
        <v>0</v>
      </c>
    </row>
    <row r="704696" spans="3:3" x14ac:dyDescent="0.15">
      <c r="C704696" s="24">
        <v>0</v>
      </c>
    </row>
    <row r="704697" spans="3:3" x14ac:dyDescent="0.15">
      <c r="C704697" s="24">
        <v>0</v>
      </c>
    </row>
    <row r="704698" spans="3:3" x14ac:dyDescent="0.15">
      <c r="C704698" s="24">
        <v>0</v>
      </c>
    </row>
    <row r="704699" spans="3:3" x14ac:dyDescent="0.15">
      <c r="C704699" s="24">
        <v>0</v>
      </c>
    </row>
    <row r="704700" spans="3:3" x14ac:dyDescent="0.15">
      <c r="C704700" s="24">
        <v>0</v>
      </c>
    </row>
    <row r="704701" spans="3:3" x14ac:dyDescent="0.15">
      <c r="C704701" s="24">
        <v>0</v>
      </c>
    </row>
    <row r="704702" spans="3:3" x14ac:dyDescent="0.15">
      <c r="C704702" s="24">
        <v>0</v>
      </c>
    </row>
    <row r="704703" spans="3:3" x14ac:dyDescent="0.15">
      <c r="C704703" s="24">
        <v>0</v>
      </c>
    </row>
    <row r="704704" spans="3:3" x14ac:dyDescent="0.15">
      <c r="C704704" s="24">
        <v>0</v>
      </c>
    </row>
    <row r="704705" spans="3:3" x14ac:dyDescent="0.15">
      <c r="C704705" s="24">
        <v>0</v>
      </c>
    </row>
    <row r="704706" spans="3:3" x14ac:dyDescent="0.15">
      <c r="C704706" s="24">
        <v>0</v>
      </c>
    </row>
    <row r="704707" spans="3:3" x14ac:dyDescent="0.15">
      <c r="C704707" s="24">
        <v>0</v>
      </c>
    </row>
    <row r="704708" spans="3:3" x14ac:dyDescent="0.15">
      <c r="C704708" s="24">
        <v>0</v>
      </c>
    </row>
    <row r="704709" spans="3:3" x14ac:dyDescent="0.15">
      <c r="C704709" s="24">
        <v>0</v>
      </c>
    </row>
    <row r="704710" spans="3:3" x14ac:dyDescent="0.15">
      <c r="C704710" s="24">
        <v>0</v>
      </c>
    </row>
    <row r="704711" spans="3:3" x14ac:dyDescent="0.15">
      <c r="C704711" s="24">
        <v>0</v>
      </c>
    </row>
    <row r="704712" spans="3:3" x14ac:dyDescent="0.15">
      <c r="C704712" s="24">
        <v>0</v>
      </c>
    </row>
    <row r="704713" spans="3:3" x14ac:dyDescent="0.15">
      <c r="C704713" s="24">
        <v>0</v>
      </c>
    </row>
    <row r="704714" spans="3:3" x14ac:dyDescent="0.15">
      <c r="C704714" s="24">
        <v>0</v>
      </c>
    </row>
    <row r="704715" spans="3:3" x14ac:dyDescent="0.15">
      <c r="C704715" s="24">
        <v>0</v>
      </c>
    </row>
    <row r="704716" spans="3:3" x14ac:dyDescent="0.15">
      <c r="C704716" s="24">
        <v>0</v>
      </c>
    </row>
    <row r="704717" spans="3:3" x14ac:dyDescent="0.15">
      <c r="C704717" s="24">
        <v>0</v>
      </c>
    </row>
    <row r="704718" spans="3:3" x14ac:dyDescent="0.15">
      <c r="C704718" s="36">
        <f t="shared" ref="C704718:C704724" si="271">IF(C704711&lt;&gt;0,C704711,C704704)</f>
        <v>0</v>
      </c>
    </row>
    <row r="704719" spans="3:3" x14ac:dyDescent="0.15">
      <c r="C704719" s="36">
        <f t="shared" si="271"/>
        <v>0</v>
      </c>
    </row>
    <row r="704720" spans="3:3" x14ac:dyDescent="0.15">
      <c r="C704720" s="36">
        <f t="shared" si="271"/>
        <v>0</v>
      </c>
    </row>
    <row r="704721" spans="3:3" x14ac:dyDescent="0.15">
      <c r="C704721" s="36">
        <f t="shared" si="271"/>
        <v>0</v>
      </c>
    </row>
    <row r="704722" spans="3:3" x14ac:dyDescent="0.15">
      <c r="C704722" s="36">
        <f t="shared" si="271"/>
        <v>0</v>
      </c>
    </row>
    <row r="704723" spans="3:3" x14ac:dyDescent="0.15">
      <c r="C704723" s="36">
        <f t="shared" si="271"/>
        <v>0</v>
      </c>
    </row>
    <row r="704724" spans="3:3" x14ac:dyDescent="0.15">
      <c r="C704724" s="36">
        <f t="shared" si="271"/>
        <v>0</v>
      </c>
    </row>
    <row r="704725" spans="3:3" x14ac:dyDescent="0.15">
      <c r="C704725" s="36">
        <f t="shared" ref="C704725:C704731" si="272">IFERROR(IF(C704704&lt;&gt;0,C704718/C704704,1)*C704692,0)</f>
        <v>0</v>
      </c>
    </row>
    <row r="704726" spans="3:3" x14ac:dyDescent="0.15">
      <c r="C704726" s="36">
        <f t="shared" si="272"/>
        <v>0</v>
      </c>
    </row>
    <row r="704727" spans="3:3" x14ac:dyDescent="0.15">
      <c r="C704727" s="36">
        <f t="shared" si="272"/>
        <v>0</v>
      </c>
    </row>
    <row r="704728" spans="3:3" x14ac:dyDescent="0.15">
      <c r="C704728" s="36">
        <f t="shared" si="272"/>
        <v>0</v>
      </c>
    </row>
    <row r="704729" spans="3:3" x14ac:dyDescent="0.15">
      <c r="C704729" s="36">
        <f t="shared" si="272"/>
        <v>0</v>
      </c>
    </row>
    <row r="704730" spans="3:3" x14ac:dyDescent="0.15">
      <c r="C704730" s="36">
        <f t="shared" si="272"/>
        <v>0</v>
      </c>
    </row>
    <row r="704731" spans="3:3" x14ac:dyDescent="0.15">
      <c r="C704731" s="36">
        <f t="shared" si="272"/>
        <v>0</v>
      </c>
    </row>
    <row r="704732" spans="3:3" x14ac:dyDescent="0.15">
      <c r="C704732" s="37">
        <f>C704699</f>
        <v>0</v>
      </c>
    </row>
    <row r="704733" spans="3:3" x14ac:dyDescent="0.15">
      <c r="C704733" s="37">
        <f>C704700</f>
        <v>0</v>
      </c>
    </row>
    <row r="704734" spans="3:3" x14ac:dyDescent="0.15">
      <c r="C704734" s="37">
        <f>C704701</f>
        <v>0</v>
      </c>
    </row>
    <row r="704735" spans="3:3" x14ac:dyDescent="0.15">
      <c r="C704735" s="37">
        <f>C704702</f>
        <v>0</v>
      </c>
    </row>
    <row r="704736" spans="3:3" x14ac:dyDescent="0.15">
      <c r="C704736" s="37">
        <f>C704703</f>
        <v>0</v>
      </c>
    </row>
    <row r="704737" spans="3:3" x14ac:dyDescent="0.15">
      <c r="C704737" s="28">
        <v>0</v>
      </c>
    </row>
    <row r="704738" spans="3:3" x14ac:dyDescent="0.15">
      <c r="C704738" s="28">
        <v>0</v>
      </c>
    </row>
    <row r="704739" spans="3:3" x14ac:dyDescent="0.15">
      <c r="C704739" s="28">
        <v>0</v>
      </c>
    </row>
    <row r="704740" spans="3:3" x14ac:dyDescent="0.15">
      <c r="C704740" s="28">
        <v>0</v>
      </c>
    </row>
    <row r="704741" spans="3:3" x14ac:dyDescent="0.15">
      <c r="C704741" s="28">
        <v>0</v>
      </c>
    </row>
    <row r="704742" spans="3:3" x14ac:dyDescent="0.15">
      <c r="C704742" s="28">
        <v>0</v>
      </c>
    </row>
    <row r="704743" spans="3:3" x14ac:dyDescent="0.15">
      <c r="C704743" s="28">
        <v>0</v>
      </c>
    </row>
    <row r="704744" spans="3:3" x14ac:dyDescent="0.15">
      <c r="C704744" s="28">
        <v>0</v>
      </c>
    </row>
    <row r="704745" spans="3:3" x14ac:dyDescent="0.15">
      <c r="C704745" s="28">
        <v>0</v>
      </c>
    </row>
    <row r="704746" spans="3:3" x14ac:dyDescent="0.15">
      <c r="C704746" s="28">
        <v>0</v>
      </c>
    </row>
    <row r="704747" spans="3:3" x14ac:dyDescent="0.15">
      <c r="C704747" s="38">
        <v>1</v>
      </c>
    </row>
    <row r="704748" spans="3:3" x14ac:dyDescent="0.15">
      <c r="C704748" s="38">
        <v>1</v>
      </c>
    </row>
    <row r="704749" spans="3:3" x14ac:dyDescent="0.15">
      <c r="C704749" s="38">
        <v>1</v>
      </c>
    </row>
    <row r="704750" spans="3:3" x14ac:dyDescent="0.15">
      <c r="C704750" s="38">
        <v>1</v>
      </c>
    </row>
    <row r="704751" spans="3:3" x14ac:dyDescent="0.15">
      <c r="C704751" s="38">
        <v>1</v>
      </c>
    </row>
    <row r="704752" spans="3:3" x14ac:dyDescent="0.15">
      <c r="C704752" s="38">
        <v>1</v>
      </c>
    </row>
    <row r="704753" spans="3:3" x14ac:dyDescent="0.15">
      <c r="C704753" s="38">
        <v>1</v>
      </c>
    </row>
    <row r="704754" spans="3:3" x14ac:dyDescent="0.15">
      <c r="C704754" s="38">
        <v>1</v>
      </c>
    </row>
    <row r="704755" spans="3:3" x14ac:dyDescent="0.15">
      <c r="C704755" s="38">
        <v>1</v>
      </c>
    </row>
    <row r="704756" spans="3:3" x14ac:dyDescent="0.15">
      <c r="C704756" s="38">
        <v>1</v>
      </c>
    </row>
    <row r="704757" spans="3:3" x14ac:dyDescent="0.15">
      <c r="C704757" s="25" t="s">
        <v>104</v>
      </c>
    </row>
    <row r="704758" spans="3:3" x14ac:dyDescent="0.15">
      <c r="C704758" s="25" t="s">
        <v>294</v>
      </c>
    </row>
    <row r="704759" spans="3:3" x14ac:dyDescent="0.15">
      <c r="C704759" s="24">
        <v>216</v>
      </c>
    </row>
    <row r="704760" spans="3:3" x14ac:dyDescent="0.15">
      <c r="C704760" s="24">
        <v>12</v>
      </c>
    </row>
    <row r="704761" spans="3:3" x14ac:dyDescent="0.15">
      <c r="C704761" s="24">
        <v>4.5999999999999996</v>
      </c>
    </row>
    <row r="704762" spans="3:3" x14ac:dyDescent="0.15">
      <c r="C704762" s="24">
        <v>368</v>
      </c>
    </row>
    <row r="704763" spans="3:3" x14ac:dyDescent="0.15">
      <c r="C704763" s="24">
        <v>260</v>
      </c>
    </row>
    <row r="704764" spans="3:3" x14ac:dyDescent="0.15">
      <c r="C704764" s="24">
        <v>394</v>
      </c>
    </row>
    <row r="704765" spans="3:3" x14ac:dyDescent="0.15">
      <c r="C704765" s="24">
        <v>222</v>
      </c>
    </row>
    <row r="704766" spans="3:3" x14ac:dyDescent="0.15">
      <c r="C704766" s="24">
        <v>123</v>
      </c>
    </row>
    <row r="704767" spans="3:3" x14ac:dyDescent="0.15">
      <c r="C704767" s="25" t="s">
        <v>153</v>
      </c>
    </row>
    <row r="704768" spans="3:3" x14ac:dyDescent="0.15">
      <c r="C704768" s="24">
        <v>20</v>
      </c>
    </row>
    <row r="704769" spans="3:3" x14ac:dyDescent="0.15">
      <c r="C704769" s="24">
        <v>0.9</v>
      </c>
    </row>
    <row r="704770" spans="3:3" x14ac:dyDescent="0.15">
      <c r="C704770" s="24">
        <v>0.8</v>
      </c>
    </row>
    <row r="704771" spans="3:3" x14ac:dyDescent="0.15">
      <c r="C704771" s="24">
        <v>0.4</v>
      </c>
    </row>
    <row r="704772" spans="3:3" x14ac:dyDescent="0.15">
      <c r="C704772" s="24">
        <v>2.5</v>
      </c>
    </row>
    <row r="704773" spans="3:3" x14ac:dyDescent="0.15">
      <c r="C704773" s="24">
        <v>3</v>
      </c>
    </row>
    <row r="704774" spans="3:3" x14ac:dyDescent="0.15">
      <c r="C704774" s="24">
        <v>10</v>
      </c>
    </row>
    <row r="704775" spans="3:3" x14ac:dyDescent="0.15">
      <c r="C704775" s="31">
        <v>0.8</v>
      </c>
    </row>
    <row r="704776" spans="3:3" x14ac:dyDescent="0.15">
      <c r="C704776" s="31">
        <v>0.6</v>
      </c>
    </row>
    <row r="704777" spans="3:3" x14ac:dyDescent="0.15">
      <c r="C704777" s="31">
        <v>0.3</v>
      </c>
    </row>
    <row r="704778" spans="3:3" x14ac:dyDescent="0.15">
      <c r="C704778" s="31">
        <v>0.9</v>
      </c>
    </row>
    <row r="704779" spans="3:3" x14ac:dyDescent="0.15">
      <c r="C704779" s="24">
        <v>45</v>
      </c>
    </row>
    <row r="704780" spans="3:3" x14ac:dyDescent="0.15">
      <c r="C704780" s="39">
        <f t="shared" ref="C704780:C704786" si="273">IFERROR(IF(ISNUMBER(C704668),C704668,0)+IF(ISNUMBER(C704649),1/C704649-IF(AND(C704737="ReplaceInsulation",NOT(ISERROR(C704725))),C704661/0.04,0),0),0)</f>
        <v>1.6666666666666667</v>
      </c>
    </row>
    <row r="704781" spans="3:3" x14ac:dyDescent="0.15">
      <c r="C704781" s="39">
        <f t="shared" si="273"/>
        <v>1.9666666666666668</v>
      </c>
    </row>
    <row r="704782" spans="3:3" x14ac:dyDescent="0.15">
      <c r="C704782" s="39">
        <f t="shared" si="273"/>
        <v>0.83333333333333337</v>
      </c>
    </row>
    <row r="704783" spans="3:3" x14ac:dyDescent="0.15">
      <c r="C704783" s="39">
        <f t="shared" si="273"/>
        <v>0.83333333333333337</v>
      </c>
    </row>
    <row r="704784" spans="3:3" x14ac:dyDescent="0.15">
      <c r="C704784" s="39">
        <f t="shared" si="273"/>
        <v>0.83333333333333337</v>
      </c>
    </row>
    <row r="704785" spans="3:3" x14ac:dyDescent="0.15">
      <c r="C704785" s="39">
        <f t="shared" si="273"/>
        <v>0.92500000000000004</v>
      </c>
    </row>
    <row r="704786" spans="3:3" x14ac:dyDescent="0.15">
      <c r="C704786" s="39">
        <f t="shared" si="273"/>
        <v>0.625</v>
      </c>
    </row>
    <row r="704787" spans="3:3" x14ac:dyDescent="0.15">
      <c r="C704787" s="40">
        <f>IFERROR(IF(ISNUMBER(C704656),1/C704656,0),0)</f>
        <v>0.35714285714285715</v>
      </c>
    </row>
    <row r="704788" spans="3:3" x14ac:dyDescent="0.15">
      <c r="C704788" s="40">
        <f>IFERROR(IF(ISNUMBER(C704657),1/C704657,0),0)</f>
        <v>0.35714285714285715</v>
      </c>
    </row>
    <row r="704789" spans="3:3" x14ac:dyDescent="0.15">
      <c r="C704789" s="40">
        <f>IFERROR(IF(ISNUMBER(C704658),1/C704658,0),0)</f>
        <v>0.33333333333333331</v>
      </c>
    </row>
    <row r="704790" spans="3:3" x14ac:dyDescent="0.15">
      <c r="C704790" s="39">
        <f t="shared" ref="C704790:C704796" si="274">IFERROR(1/(IF(C704737="Replace",IF(ISNUMBER(C704668),C704668,0),C704780)+IF(ISNUMBER(C704725),C704725,0)),0)</f>
        <v>0.6</v>
      </c>
    </row>
    <row r="704791" spans="3:3" x14ac:dyDescent="0.15">
      <c r="C704791" s="39">
        <f t="shared" si="274"/>
        <v>0.50847457627118642</v>
      </c>
    </row>
    <row r="704792" spans="3:3" x14ac:dyDescent="0.15">
      <c r="C704792" s="39">
        <f t="shared" si="274"/>
        <v>1.2</v>
      </c>
    </row>
    <row r="704793" spans="3:3" x14ac:dyDescent="0.15">
      <c r="C704793" s="39">
        <f t="shared" si="274"/>
        <v>1.2</v>
      </c>
    </row>
    <row r="704794" spans="3:3" x14ac:dyDescent="0.15">
      <c r="C704794" s="39">
        <f t="shared" si="274"/>
        <v>1.2</v>
      </c>
    </row>
    <row r="704795" spans="3:3" x14ac:dyDescent="0.15">
      <c r="C704795" s="39">
        <f t="shared" si="274"/>
        <v>1.0810810810810809</v>
      </c>
    </row>
    <row r="704796" spans="3:3" x14ac:dyDescent="0.15">
      <c r="C704796" s="39">
        <f t="shared" si="274"/>
        <v>1.6</v>
      </c>
    </row>
    <row r="704797" spans="3:3" x14ac:dyDescent="0.15">
      <c r="C704797" s="41">
        <f>IFERROR(1/(IF(C704744="Replace",0,C704787)+IF(ISNUMBER(C704732),C704732,0)),0)</f>
        <v>2.8</v>
      </c>
    </row>
    <row r="704798" spans="3:3" x14ac:dyDescent="0.15">
      <c r="C704798" s="41">
        <f>IFERROR(1/(IF(C704745="Replace",0,C704788)+IF(ISNUMBER(C704733),C704733,0)),0)</f>
        <v>2.8</v>
      </c>
    </row>
    <row r="704799" spans="3:3" x14ac:dyDescent="0.15">
      <c r="C704799" s="41">
        <f>IFERROR(1/(IF(C704746="Replace",0,C704789)+IF(ISNUMBER(C704734),C704734,0)),0)</f>
        <v>3</v>
      </c>
    </row>
    <row r="704800" spans="3:3" x14ac:dyDescent="0.15">
      <c r="C704800" s="42">
        <f t="shared" ref="C704800:C704806" si="275">IF(C704649&gt;0,(1-C704747)*1/(1/C704649+C704668),0)+C704747*C704790</f>
        <v>0.6</v>
      </c>
    </row>
    <row r="704801" spans="3:3" x14ac:dyDescent="0.15">
      <c r="C704801" s="42">
        <f t="shared" si="275"/>
        <v>0.50847457627118642</v>
      </c>
    </row>
    <row r="704802" spans="3:3" x14ac:dyDescent="0.15">
      <c r="C704802" s="42">
        <f t="shared" si="275"/>
        <v>1.2</v>
      </c>
    </row>
    <row r="704803" spans="3:3" x14ac:dyDescent="0.15">
      <c r="C704803" s="42">
        <f t="shared" si="275"/>
        <v>1.2</v>
      </c>
    </row>
    <row r="704804" spans="3:3" x14ac:dyDescent="0.15">
      <c r="C704804" s="42">
        <f t="shared" si="275"/>
        <v>1.2</v>
      </c>
    </row>
    <row r="704805" spans="3:3" x14ac:dyDescent="0.15">
      <c r="C704805" s="42">
        <f t="shared" si="275"/>
        <v>1.0810810810810809</v>
      </c>
    </row>
    <row r="704806" spans="3:3" x14ac:dyDescent="0.15">
      <c r="C704806" s="42">
        <f t="shared" si="275"/>
        <v>1.6</v>
      </c>
    </row>
    <row r="704807" spans="3:3" x14ac:dyDescent="0.15">
      <c r="C704807" s="43">
        <f>(1-C704754)*C704656+C704754*C704797</f>
        <v>2.8</v>
      </c>
    </row>
    <row r="704808" spans="3:3" x14ac:dyDescent="0.15">
      <c r="C704808" s="43">
        <f>(1-C704755)*C704657+C704755*C704798</f>
        <v>2.8</v>
      </c>
    </row>
    <row r="704809" spans="3:3" x14ac:dyDescent="0.15">
      <c r="C704809" s="43">
        <f>(1-C704756)*C704658+C704756*C704799</f>
        <v>3</v>
      </c>
    </row>
    <row r="704810" spans="3:3" x14ac:dyDescent="0.15">
      <c r="C704810" s="39">
        <f>IFERROR((IF(C704725&gt;0,C704747*C704611,0)+IF(C704726&gt;0,C704748*C704612,0)+IF(C704727&gt;0,C704749*C704613,0)+IF(C704728&gt;0,C704750*C704614,0)+IF(C704729&gt;0,C704751*C704615,0)+IF(C704730&gt;0,C704752*C704616,0)+IF(C704731&gt;0,C704753*C704617,0)+IF(C704732&gt;0,C704754*C704618,0)+IF(C704733&gt;0,C704755*C704619,0)+IF(C704734&gt;0,C704756*C704620,0))/SUM(C704611:C704620),0)</f>
        <v>0</v>
      </c>
    </row>
    <row r="704811" spans="3:3" x14ac:dyDescent="0.15">
      <c r="C704811" s="30" t="str">
        <f>IF(OR(C704627="",C704626=C704627),C704626,IF(C704521="Variation",C704627,IF(C704810=0,C704626,IF(C704810=1,C704627,C704626&amp;"("&amp;TEXT(1-C704810,"##0%")&amp;")."&amp;C704627&amp;"("&amp;TEXT(C704810,"##0%")&amp;")"))))</f>
        <v>Medium</v>
      </c>
    </row>
    <row r="704812" spans="3:3" x14ac:dyDescent="0.15">
      <c r="C704812" s="39">
        <f>IFERROR(IF(C704627&lt;&gt;"",IF(C704521="Variation",C704647,(1-C704810)*C704646+C704810*C704647),C704646),0)</f>
        <v>0.1</v>
      </c>
    </row>
    <row r="704813" spans="3:3" x14ac:dyDescent="0.15">
      <c r="C704813" s="39">
        <f t="shared" ref="C704813:C704819" si="276">IF(ISERROR(C704800*C704611*C704675),0,C704800*C704611*C704675)</f>
        <v>0</v>
      </c>
    </row>
    <row r="704814" spans="3:3" x14ac:dyDescent="0.15">
      <c r="C704814" s="39">
        <f t="shared" si="276"/>
        <v>23.491525423728813</v>
      </c>
    </row>
    <row r="704815" spans="3:3" x14ac:dyDescent="0.15">
      <c r="C704815" s="39">
        <f t="shared" si="276"/>
        <v>48.503999999999998</v>
      </c>
    </row>
    <row r="704816" spans="3:3" x14ac:dyDescent="0.15">
      <c r="C704816" s="39">
        <f t="shared" si="276"/>
        <v>0</v>
      </c>
    </row>
    <row r="704817" spans="3:3" x14ac:dyDescent="0.15">
      <c r="C704817" s="39">
        <f t="shared" si="276"/>
        <v>0</v>
      </c>
    </row>
    <row r="704818" spans="3:3" x14ac:dyDescent="0.15">
      <c r="C704818" s="39">
        <f t="shared" si="276"/>
        <v>24.972972972972972</v>
      </c>
    </row>
    <row r="704819" spans="3:3" x14ac:dyDescent="0.15">
      <c r="C704819" s="39">
        <f t="shared" si="276"/>
        <v>0</v>
      </c>
    </row>
    <row r="704820" spans="3:3" x14ac:dyDescent="0.15">
      <c r="C704820" s="40">
        <f>IF(ISERROR(C704807*C704618*1),0,C704807*C704618*1)</f>
        <v>37.855999999999995</v>
      </c>
    </row>
    <row r="704821" spans="3:3" x14ac:dyDescent="0.15">
      <c r="C704821" s="40">
        <f>IF(ISERROR(C704808*C704619*1),0,C704808*C704619*1)</f>
        <v>0</v>
      </c>
    </row>
    <row r="704822" spans="3:3" x14ac:dyDescent="0.15">
      <c r="C704822" s="40">
        <f>IF(ISERROR(C704809*C704620*1),0,C704809*C704620*1)</f>
        <v>6</v>
      </c>
    </row>
    <row r="704823" spans="3:3" x14ac:dyDescent="0.15">
      <c r="C704823" s="39">
        <f>SUM(C704611:C704620)*C704812</f>
        <v>14.834000000000001</v>
      </c>
    </row>
    <row r="704824" spans="3:3" x14ac:dyDescent="0.15">
      <c r="C704824" s="39">
        <f>IFERROR(SUM(C704813:C704823)/C704540,0)</f>
        <v>1.3262204856155895</v>
      </c>
    </row>
    <row r="704825" spans="3:3" x14ac:dyDescent="0.15">
      <c r="C704825" s="39">
        <f>0.34*(C704771+C704648)*C704772</f>
        <v>0.51000000000000012</v>
      </c>
    </row>
    <row r="704826" spans="3:3" x14ac:dyDescent="0.15">
      <c r="C704826" s="44">
        <f>(C704768-C704761)*C704759</f>
        <v>3326.4</v>
      </c>
    </row>
    <row r="704827" spans="3:3" x14ac:dyDescent="0.15">
      <c r="C704827" s="39">
        <f>IF(C704824&lt;=1,C704769+(1-C704824)/0.5*(1-C704769),IF(C704824&gt;=4,C704770,C704769+(C704824-1)*(C704770-C704769)/(4-1)))</f>
        <v>0.88912598381281371</v>
      </c>
    </row>
    <row r="704828" spans="3:3" x14ac:dyDescent="0.15">
      <c r="C704828" s="44">
        <f>C704824*0.024*C704826*C704827</f>
        <v>94.13795245360761</v>
      </c>
    </row>
    <row r="704829" spans="3:3" x14ac:dyDescent="0.15">
      <c r="C704829" s="44">
        <f>C704825*0.024*C704826*C704827</f>
        <v>36.200885352072518</v>
      </c>
    </row>
    <row r="704830" spans="3:3" x14ac:dyDescent="0.15">
      <c r="C704830" s="44">
        <f>C704828+C704829</f>
        <v>130.33883780568013</v>
      </c>
    </row>
    <row r="704831" spans="3:3" x14ac:dyDescent="0.15">
      <c r="C704831" s="39">
        <f>IFERROR((IF(LEN(C704689)&gt;1,IF(ISERROR(C704735),0,C704735),IF(ISERROR(C704659),0,C704659))*C704618+IF(LEN(C704690)&gt;1,IF(ISERROR(C704736),0,C704736),IF(ISERROR(C704660),0,C704660))*C704619)/(C704618+C704619),0)</f>
        <v>0.75000000000000011</v>
      </c>
    </row>
    <row r="704832" spans="3:3" x14ac:dyDescent="0.15">
      <c r="C704832" s="45">
        <f>C704621*C704762*C704775*(1-C704777)*C704778*C704831</f>
        <v>0</v>
      </c>
    </row>
    <row r="704833" spans="3:3" x14ac:dyDescent="0.15">
      <c r="C704833" s="44">
        <f>C704622*C704763*C$704776*(1-C$704777)*C$704778*C$704831</f>
        <v>0</v>
      </c>
    </row>
    <row r="704834" spans="3:3" x14ac:dyDescent="0.15">
      <c r="C704834" s="44">
        <f>C704623*C704764*C$704776*(1-C$704777)*C$704778*C$704831</f>
        <v>908.11287000000016</v>
      </c>
    </row>
    <row r="704835" spans="3:3" x14ac:dyDescent="0.15">
      <c r="C704835" s="44">
        <f>C704624*C704765*C$704776*(1-C$704777)*C$704778*C$704831</f>
        <v>0</v>
      </c>
    </row>
    <row r="704836" spans="3:3" x14ac:dyDescent="0.15">
      <c r="C704836" s="44">
        <f>C704625*C704766*C$704776*(1-C$704777)*C$704778*C$704831</f>
        <v>187.95199499999998</v>
      </c>
    </row>
    <row r="704837" spans="3:3" x14ac:dyDescent="0.15">
      <c r="C704837" s="44">
        <f>IFERROR(SUM(C704832:C704836)/C704540,0)</f>
        <v>9.3385436227315317</v>
      </c>
    </row>
    <row r="704838" spans="3:3" x14ac:dyDescent="0.15">
      <c r="C704838" s="44">
        <f>C704773*0.024*C704759</f>
        <v>15.552000000000001</v>
      </c>
    </row>
    <row r="704839" spans="3:3" x14ac:dyDescent="0.15">
      <c r="C704839" s="44">
        <f>C704779/(C704824+C704825)</f>
        <v>24.506860887631277</v>
      </c>
    </row>
    <row r="704840" spans="3:3" x14ac:dyDescent="0.15">
      <c r="C704840" s="39">
        <f>0.8+C704839/30</f>
        <v>1.6168953629210425</v>
      </c>
    </row>
    <row r="704841" spans="3:3" x14ac:dyDescent="0.15">
      <c r="C704841" s="42">
        <f>IFERROR((C704837+C704838)/C704830,0)</f>
        <v>0.19096797272230098</v>
      </c>
    </row>
    <row r="704842" spans="3:3" x14ac:dyDescent="0.15">
      <c r="C704842" s="39">
        <f>(1-C704841^C704840)/(1-C704841^(C704840+1))</f>
        <v>0.94362386271828624</v>
      </c>
    </row>
    <row r="704843" spans="3:3" x14ac:dyDescent="0.15">
      <c r="C704843" s="46">
        <f>C704830-C704842*(C704837+C704838)</f>
        <v>106.8515268872402</v>
      </c>
    </row>
    <row r="704845" spans="3:3" x14ac:dyDescent="0.15">
      <c r="C704845" s="48">
        <v>106.8515268872402</v>
      </c>
    </row>
    <row r="720897" spans="3:3" x14ac:dyDescent="0.15">
      <c r="C720897" s="24" t="s">
        <v>370</v>
      </c>
    </row>
    <row r="720898" spans="3:3" x14ac:dyDescent="0.15">
      <c r="C720898" s="25">
        <v>0</v>
      </c>
    </row>
    <row r="720899" spans="3:3" x14ac:dyDescent="0.15">
      <c r="C720899" s="25">
        <v>0</v>
      </c>
    </row>
    <row r="720900" spans="3:3" x14ac:dyDescent="0.15">
      <c r="C720900" s="26">
        <v>40428</v>
      </c>
    </row>
    <row r="720901" spans="3:3" x14ac:dyDescent="0.15">
      <c r="C720901" s="26">
        <v>0</v>
      </c>
    </row>
    <row r="720902" spans="3:3" x14ac:dyDescent="0.15">
      <c r="C720902" s="25" t="s">
        <v>152</v>
      </c>
    </row>
    <row r="720903" spans="3:3" x14ac:dyDescent="0.15">
      <c r="C720903" s="25" t="s">
        <v>15</v>
      </c>
    </row>
    <row r="720904" spans="3:3" x14ac:dyDescent="0.15">
      <c r="C720904" s="25">
        <v>1</v>
      </c>
    </row>
    <row r="720905" spans="3:3" x14ac:dyDescent="0.15">
      <c r="C720905" s="25" t="s">
        <v>208</v>
      </c>
    </row>
    <row r="720906" spans="3:3" x14ac:dyDescent="0.15">
      <c r="C720906" s="25" t="s">
        <v>371</v>
      </c>
    </row>
    <row r="720907" spans="3:3" x14ac:dyDescent="0.15">
      <c r="C720907" s="25">
        <v>0</v>
      </c>
    </row>
    <row r="720908" spans="3:3" x14ac:dyDescent="0.15">
      <c r="C720908" s="25">
        <v>0</v>
      </c>
    </row>
    <row r="720909" spans="3:3" x14ac:dyDescent="0.15">
      <c r="C720909" s="25" t="s">
        <v>372</v>
      </c>
    </row>
    <row r="720910" spans="3:3" x14ac:dyDescent="0.15">
      <c r="C720910" s="25" t="s">
        <v>360</v>
      </c>
    </row>
    <row r="720911" spans="3:3" x14ac:dyDescent="0.15">
      <c r="C720911" s="25" t="s">
        <v>373</v>
      </c>
    </row>
    <row r="720912" spans="3:3" x14ac:dyDescent="0.15">
      <c r="C720912" s="25" t="s">
        <v>105</v>
      </c>
    </row>
    <row r="720913" spans="3:3" x14ac:dyDescent="0.15">
      <c r="C720913" s="25">
        <v>1958</v>
      </c>
    </row>
    <row r="720914" spans="3:3" x14ac:dyDescent="0.15">
      <c r="C720914" s="25">
        <v>1968</v>
      </c>
    </row>
    <row r="720915" spans="3:3" x14ac:dyDescent="0.15">
      <c r="C720915" s="25" t="s">
        <v>289</v>
      </c>
    </row>
    <row r="720916" spans="3:3" x14ac:dyDescent="0.15">
      <c r="C720916" s="24">
        <v>374.2</v>
      </c>
    </row>
    <row r="720917" spans="3:3" x14ac:dyDescent="0.15">
      <c r="C720917" s="24">
        <v>119.744</v>
      </c>
    </row>
    <row r="720918" spans="3:3" x14ac:dyDescent="0.15">
      <c r="C720918" s="24">
        <v>0</v>
      </c>
    </row>
    <row r="720919" spans="3:3" x14ac:dyDescent="0.15">
      <c r="C720919" s="24">
        <v>0</v>
      </c>
    </row>
    <row r="720920" spans="3:3" x14ac:dyDescent="0.15">
      <c r="C720920" s="24">
        <v>0</v>
      </c>
    </row>
    <row r="720921" spans="3:3" x14ac:dyDescent="0.15">
      <c r="C720921" s="24">
        <v>106.7</v>
      </c>
    </row>
    <row r="720922" spans="3:3" x14ac:dyDescent="0.15">
      <c r="C720922" s="27">
        <f>IF(C720919&gt;0,C720919,IF(C720918&gt;0,0.85*C720918,IF(C720921&gt;0,1.1*C720921,IF(C720920&gt;0,1.4*C720920,0.85/3*C720916))))</f>
        <v>117.37000000000002</v>
      </c>
    </row>
    <row r="720923" spans="3:3" x14ac:dyDescent="0.15">
      <c r="C720923" s="24">
        <v>0</v>
      </c>
    </row>
    <row r="720924" spans="3:3" x14ac:dyDescent="0.15">
      <c r="C720924" s="27">
        <f>IF(C720923&gt;0,C720923,C720922)</f>
        <v>117.37000000000002</v>
      </c>
    </row>
    <row r="720925" spans="3:3" x14ac:dyDescent="0.15">
      <c r="C720925" s="24">
        <v>1</v>
      </c>
    </row>
    <row r="720926" spans="3:3" x14ac:dyDescent="0.15">
      <c r="C720926" s="24">
        <v>2</v>
      </c>
    </row>
    <row r="720927" spans="3:3" x14ac:dyDescent="0.15">
      <c r="C720927" s="28" t="s">
        <v>374</v>
      </c>
    </row>
    <row r="720928" spans="3:3" x14ac:dyDescent="0.15">
      <c r="C720928" s="28" t="s">
        <v>375</v>
      </c>
    </row>
    <row r="720929" spans="3:3" x14ac:dyDescent="0.15">
      <c r="C720929" s="28" t="s">
        <v>2</v>
      </c>
    </row>
    <row r="720930" spans="3:3" x14ac:dyDescent="0.15">
      <c r="C720930" s="28" t="s">
        <v>376</v>
      </c>
    </row>
    <row r="720931" spans="3:3" x14ac:dyDescent="0.15">
      <c r="C720931" s="24">
        <v>0</v>
      </c>
    </row>
    <row r="720932" spans="3:3" x14ac:dyDescent="0.15">
      <c r="C720932" s="24">
        <v>0</v>
      </c>
    </row>
    <row r="720933" spans="3:3" x14ac:dyDescent="0.15">
      <c r="C720933" s="24">
        <v>0</v>
      </c>
    </row>
    <row r="720934" spans="3:3" x14ac:dyDescent="0.15">
      <c r="C720934" s="24">
        <v>0</v>
      </c>
    </row>
    <row r="720935" spans="3:3" x14ac:dyDescent="0.15">
      <c r="C720935" s="24">
        <v>0</v>
      </c>
    </row>
    <row r="720936" spans="3:3" x14ac:dyDescent="0.15">
      <c r="C720936" s="24">
        <v>0</v>
      </c>
    </row>
    <row r="720937" spans="3:3" x14ac:dyDescent="0.15">
      <c r="C720937" s="28">
        <v>0</v>
      </c>
    </row>
    <row r="720938" spans="3:3" x14ac:dyDescent="0.15">
      <c r="C720938" s="28">
        <v>0</v>
      </c>
    </row>
    <row r="720939" spans="3:3" x14ac:dyDescent="0.15">
      <c r="C720939" s="24">
        <v>0</v>
      </c>
    </row>
    <row r="720940" spans="3:3" x14ac:dyDescent="0.15">
      <c r="C720940" s="24">
        <v>0</v>
      </c>
    </row>
    <row r="720941" spans="3:3" x14ac:dyDescent="0.15">
      <c r="C720941" s="24">
        <v>46.2</v>
      </c>
    </row>
    <row r="720942" spans="3:3" x14ac:dyDescent="0.15">
      <c r="C720942" s="24">
        <v>40.42</v>
      </c>
    </row>
    <row r="720943" spans="3:3" x14ac:dyDescent="0.15">
      <c r="C720943" s="24">
        <v>0</v>
      </c>
    </row>
    <row r="720944" spans="3:3" x14ac:dyDescent="0.15">
      <c r="C720944" s="24">
        <v>0</v>
      </c>
    </row>
    <row r="720945" spans="3:3" x14ac:dyDescent="0.15">
      <c r="C720945" s="24">
        <v>46.2</v>
      </c>
    </row>
    <row r="720946" spans="3:3" x14ac:dyDescent="0.15">
      <c r="C720946" s="24">
        <v>0</v>
      </c>
    </row>
    <row r="720947" spans="3:3" x14ac:dyDescent="0.15">
      <c r="C720947" s="24">
        <v>13.52</v>
      </c>
    </row>
    <row r="720948" spans="3:3" x14ac:dyDescent="0.15">
      <c r="C720948" s="24">
        <v>0</v>
      </c>
    </row>
    <row r="720949" spans="3:3" x14ac:dyDescent="0.15">
      <c r="C720949" s="24">
        <v>2</v>
      </c>
    </row>
    <row r="720950" spans="3:3" x14ac:dyDescent="0.15">
      <c r="C720950" s="24">
        <v>0</v>
      </c>
    </row>
    <row r="720951" spans="3:3" x14ac:dyDescent="0.15">
      <c r="C720951" s="24">
        <v>0</v>
      </c>
    </row>
    <row r="720952" spans="3:3" x14ac:dyDescent="0.15">
      <c r="C720952" s="24">
        <v>8.1300000000000008</v>
      </c>
    </row>
    <row r="720953" spans="3:3" x14ac:dyDescent="0.15">
      <c r="C720953" s="24">
        <v>0</v>
      </c>
    </row>
    <row r="720954" spans="3:3" x14ac:dyDescent="0.15">
      <c r="C720954" s="24">
        <v>5.39</v>
      </c>
    </row>
    <row r="720955" spans="3:3" x14ac:dyDescent="0.15">
      <c r="C720955" s="28" t="s">
        <v>295</v>
      </c>
    </row>
    <row r="720956" spans="3:3" x14ac:dyDescent="0.15">
      <c r="C720956" s="29">
        <f>IF(OR(C$720928="C",C$720928="PI",C$720928="NI"),1.6,IF(C$720928="P",0.8,IF(C$720928="-",1.2,0)))</f>
        <v>1.2</v>
      </c>
    </row>
    <row r="720957" spans="3:3" x14ac:dyDescent="0.15">
      <c r="C720957" s="29">
        <f>IF(OR(C$720928="C",C$720928="PI",C$720928="NI"),15,IF(C$720928="P",7,IF(C$720928="-",5,0)))</f>
        <v>5</v>
      </c>
    </row>
    <row r="720958" spans="3:3" x14ac:dyDescent="0.15">
      <c r="C720958" s="29">
        <f>IF(OR(C$720928="C",C$720928="PI",C$720928="NI"),0,IF(C$720928="P",0.6,IF(C$720928="-",0,1.2)))</f>
        <v>0</v>
      </c>
    </row>
    <row r="720959" spans="3:3" x14ac:dyDescent="0.15">
      <c r="C720959" s="29">
        <f>IF(OR(C$720928="C",C$720928="PI",C$720928="NI"),0,IF(C$720928="P",3,IF(C$720928="-",0,5)))</f>
        <v>0</v>
      </c>
    </row>
    <row r="720960" spans="3:3" x14ac:dyDescent="0.15">
      <c r="C720960" s="29">
        <f>IF(LEFT(C$720928,1)="C",1,IF(LEFT(C$720928,1)="P",0.5,0))</f>
        <v>0</v>
      </c>
    </row>
    <row r="720961" spans="3:3" x14ac:dyDescent="0.15">
      <c r="C720961" s="29">
        <f>IF(LEFT(C$720929,1)="C",1,IF(LEFT(C$720929,1)="P",0.5,0))</f>
        <v>0</v>
      </c>
    </row>
    <row r="720962" spans="3:3" x14ac:dyDescent="0.15">
      <c r="C720962" s="29">
        <f>0.7*C720960+C720926+C720961</f>
        <v>2</v>
      </c>
    </row>
    <row r="720963" spans="3:3" x14ac:dyDescent="0.15">
      <c r="C720963" s="27">
        <f>IFERROR(C720924/C720962,0)</f>
        <v>58.685000000000009</v>
      </c>
    </row>
    <row r="720964" spans="3:3" x14ac:dyDescent="0.15">
      <c r="C720964" s="29">
        <f>IF(RIGHT(C$720928,1)="I",1,C720960)*0.7+C720926+IF(RIGHT(C$720929,1)="I",1,C720961)</f>
        <v>2</v>
      </c>
    </row>
    <row r="720965" spans="3:3" x14ac:dyDescent="0.15">
      <c r="C720965" s="27">
        <f>IF(ISNUMBER(#REF!),#REF!/2.5,1)</f>
        <v>1</v>
      </c>
    </row>
    <row r="720966" spans="3:3" x14ac:dyDescent="0.15">
      <c r="C720966" s="27">
        <f>IF(C720938="Simple",0.9,IF(C720938="Complex",1.3,1))</f>
        <v>1</v>
      </c>
    </row>
    <row r="720967" spans="3:3" x14ac:dyDescent="0.15">
      <c r="C720967" s="27">
        <f>IF(C720937="Simple",0.9,IF(C720937="Complex",1.2,1))</f>
        <v>1</v>
      </c>
    </row>
    <row r="720968" spans="3:3" x14ac:dyDescent="0.15">
      <c r="C720968" s="27">
        <f>C720965*C720967*(0.7*C720963+IF(C720930="B_N2",5,IF(C720930="B_N1",25,50)))</f>
        <v>46.079500000000003</v>
      </c>
    </row>
    <row r="720969" spans="3:3" x14ac:dyDescent="0.15">
      <c r="C720969" s="27">
        <f>ROUND(3/0.85,1)*C720965*C720924</f>
        <v>410.79500000000007</v>
      </c>
    </row>
    <row r="720970" spans="3:3" x14ac:dyDescent="0.15">
      <c r="C720970" s="27">
        <f>C$720966*(C$720956*C$720963+C$720957)</f>
        <v>75.422000000000011</v>
      </c>
    </row>
    <row r="720971" spans="3:3" x14ac:dyDescent="0.15">
      <c r="C720971" s="27">
        <f>(C$720958*C$720963+C$720959)</f>
        <v>0</v>
      </c>
    </row>
    <row r="720972" spans="3:3" x14ac:dyDescent="0.15">
      <c r="C720972" s="27">
        <f>C720964*C720968-C720973-C720977-C720978</f>
        <v>71.03240000000001</v>
      </c>
    </row>
    <row r="720973" spans="3:3" x14ac:dyDescent="0.15">
      <c r="C720973" s="27">
        <f>0.5*IF(RIGHT(C720929,1)="I",1,C720961)*C720968</f>
        <v>0</v>
      </c>
    </row>
    <row r="720974" spans="3:3" x14ac:dyDescent="0.15">
      <c r="C720974" s="30" t="str">
        <f>IF(C$720929="P","Unh","Soil")</f>
        <v>Soil</v>
      </c>
    </row>
    <row r="720975" spans="3:3" x14ac:dyDescent="0.15">
      <c r="C720975" s="27">
        <f>1.2*C720963+5</f>
        <v>75.422000000000011</v>
      </c>
    </row>
    <row r="720976" spans="3:3" x14ac:dyDescent="0.15">
      <c r="C720976" s="30" t="str">
        <f>IF(C$720929="-","Soil","Cellar")</f>
        <v>Cellar</v>
      </c>
    </row>
    <row r="720977" spans="3:3" x14ac:dyDescent="0.15">
      <c r="C720977" s="27">
        <f>(0.18*C$720924)-C720978</f>
        <v>18.452900000000003</v>
      </c>
    </row>
    <row r="720978" spans="3:3" x14ac:dyDescent="0.15">
      <c r="C720978" s="27">
        <f>0.01*C$720924+1.5</f>
        <v>2.6737000000000002</v>
      </c>
    </row>
    <row r="720979" spans="3:3" x14ac:dyDescent="0.15">
      <c r="C720979" s="27">
        <f>SUM(C720970:C720978)</f>
        <v>243.00300000000004</v>
      </c>
    </row>
    <row r="720980" spans="3:3" x14ac:dyDescent="0.15">
      <c r="C720980" s="27">
        <f>SUM(C720940:C720949)</f>
        <v>148.34</v>
      </c>
    </row>
    <row r="720981" spans="3:3" x14ac:dyDescent="0.15">
      <c r="C720981" s="30">
        <f>IFERROR(C720980/C720979,0)</f>
        <v>0.61044513853738425</v>
      </c>
    </row>
    <row r="720982" spans="3:3" x14ac:dyDescent="0.15">
      <c r="C720982" s="31">
        <v>0.8</v>
      </c>
    </row>
    <row r="720983" spans="3:3" x14ac:dyDescent="0.15">
      <c r="C720983" s="31">
        <v>1.25</v>
      </c>
    </row>
    <row r="720984" spans="3:3" x14ac:dyDescent="0.15">
      <c r="C720984" s="32">
        <f>IF(AND(C720981&gt;=C720982,C720981&lt;=C720983),1,0)</f>
        <v>0</v>
      </c>
    </row>
    <row r="720985" spans="3:3" x14ac:dyDescent="0.15">
      <c r="C720985" s="30">
        <f>IFERROR((C720945+C720946)/(C720975),0)</f>
        <v>0.61255336639176894</v>
      </c>
    </row>
    <row r="720986" spans="3:3" x14ac:dyDescent="0.15">
      <c r="C720986" s="31">
        <v>0.9</v>
      </c>
    </row>
    <row r="720987" spans="3:3" x14ac:dyDescent="0.15">
      <c r="C720987" s="31">
        <v>1.3</v>
      </c>
    </row>
    <row r="720988" spans="3:3" x14ac:dyDescent="0.15">
      <c r="C720988" s="32">
        <f>IF(AND(C720985&gt;=C720986,C720985&lt;=C720987),1,0)</f>
        <v>0</v>
      </c>
    </row>
    <row r="720989" spans="3:3" x14ac:dyDescent="0.15">
      <c r="C720989" s="33">
        <f>IF(C720960+C720961=0,1,0)</f>
        <v>1</v>
      </c>
    </row>
    <row r="720990" spans="3:3" x14ac:dyDescent="0.15">
      <c r="C720990" s="30">
        <f>IFERROR((C720947+C720948+C720949)/(C720977+C720978),0)</f>
        <v>0.73461891643709809</v>
      </c>
    </row>
    <row r="720991" spans="3:3" x14ac:dyDescent="0.15">
      <c r="C720991" s="31">
        <v>0.67</v>
      </c>
    </row>
    <row r="720992" spans="3:3" x14ac:dyDescent="0.15">
      <c r="C720992" s="31">
        <v>1.5</v>
      </c>
    </row>
    <row r="720993" spans="3:3" x14ac:dyDescent="0.15">
      <c r="C720993" s="34">
        <f>IF(AND(C720990&gt;=C720991,C720990&lt;=C720992),1,0)</f>
        <v>1</v>
      </c>
    </row>
    <row r="720994" spans="3:3" x14ac:dyDescent="0.15">
      <c r="C720994" s="34">
        <f>C720984*IF(C720989=1,C720988,1)*C720993</f>
        <v>0</v>
      </c>
    </row>
    <row r="720995" spans="3:3" x14ac:dyDescent="0.15">
      <c r="C720995" s="27">
        <f>IF(C$720955="Estimation",C720970,C720940)</f>
        <v>0</v>
      </c>
    </row>
    <row r="720996" spans="3:3" x14ac:dyDescent="0.15">
      <c r="C720996" s="27">
        <f>IF(C$720955="Estimation",C720971,C720941)</f>
        <v>46.2</v>
      </c>
    </row>
    <row r="720997" spans="3:3" x14ac:dyDescent="0.15">
      <c r="C720997" s="27">
        <f>IF(C$720955="Estimation",C720972,C720942)</f>
        <v>40.42</v>
      </c>
    </row>
    <row r="720998" spans="3:3" x14ac:dyDescent="0.15">
      <c r="C720998" s="27">
        <f>IF(C$720955="Estimation",IF(C720974="Soil",0,C720973),C720943)</f>
        <v>0</v>
      </c>
    </row>
    <row r="720999" spans="3:3" x14ac:dyDescent="0.15">
      <c r="C720999" s="27">
        <f>IF(C$720955="Estimation",C720973-C720998,C720944)</f>
        <v>0</v>
      </c>
    </row>
    <row r="721000" spans="3:3" x14ac:dyDescent="0.15">
      <c r="C721000" s="27">
        <f>IF(C$720955="Estimation",IF(C720976="Soil",0,C720975),C720945)</f>
        <v>46.2</v>
      </c>
    </row>
    <row r="721001" spans="3:3" x14ac:dyDescent="0.15">
      <c r="C721001" s="27">
        <f>IF(C$720955="Estimation",C720975-C721000,C720946)</f>
        <v>0</v>
      </c>
    </row>
    <row r="721002" spans="3:3" x14ac:dyDescent="0.15">
      <c r="C721002" s="27">
        <f>IF(C$720955="Estimation",C720977,C720947)</f>
        <v>13.52</v>
      </c>
    </row>
    <row r="721003" spans="3:3" x14ac:dyDescent="0.15">
      <c r="C721003" s="27">
        <f>IF(C$720955="Estimation",0,C720948)</f>
        <v>0</v>
      </c>
    </row>
    <row r="721004" spans="3:3" x14ac:dyDescent="0.15">
      <c r="C721004" s="27">
        <f>IF(C$720955="Estimation",C720978,C720949)</f>
        <v>2</v>
      </c>
    </row>
    <row r="721005" spans="3:3" x14ac:dyDescent="0.15">
      <c r="C721005" s="35">
        <f>IF(C$720955="Estimation",0,C720950)</f>
        <v>0</v>
      </c>
    </row>
    <row r="721006" spans="3:3" x14ac:dyDescent="0.15">
      <c r="C721006" s="35">
        <f>IF(C$720955="Estimation",0.5*SUM(C$721002:C$721003),C720951)</f>
        <v>0</v>
      </c>
    </row>
    <row r="721007" spans="3:3" x14ac:dyDescent="0.15">
      <c r="C721007" s="35">
        <f>IF(C$720955="Estimation",0,C720952)</f>
        <v>8.1300000000000008</v>
      </c>
    </row>
    <row r="721008" spans="3:3" x14ac:dyDescent="0.15">
      <c r="C721008" s="35">
        <f>IF(C$720955="Estimation",0.5*SUM(C$721002:C$721003),C720953)</f>
        <v>0</v>
      </c>
    </row>
    <row r="721009" spans="3:3" x14ac:dyDescent="0.15">
      <c r="C721009" s="35">
        <f>IF(C$720955="Estimation",0,C720954)</f>
        <v>5.39</v>
      </c>
    </row>
    <row r="721010" spans="3:3" x14ac:dyDescent="0.15">
      <c r="C721010" s="25" t="s">
        <v>288</v>
      </c>
    </row>
    <row r="721011" spans="3:3" x14ac:dyDescent="0.15">
      <c r="C721011" s="25">
        <v>0</v>
      </c>
    </row>
    <row r="721012" spans="3:3" x14ac:dyDescent="0.15">
      <c r="C721012" s="25" t="s">
        <v>288</v>
      </c>
    </row>
    <row r="721013" spans="3:3" x14ac:dyDescent="0.15">
      <c r="C721013" s="25" t="s">
        <v>377</v>
      </c>
    </row>
    <row r="721014" spans="3:3" x14ac:dyDescent="0.15">
      <c r="C721014" s="25" t="s">
        <v>300</v>
      </c>
    </row>
    <row r="721015" spans="3:3" x14ac:dyDescent="0.15">
      <c r="C721015" s="25" t="s">
        <v>302</v>
      </c>
    </row>
    <row r="721016" spans="3:3" x14ac:dyDescent="0.15">
      <c r="C721016" s="25" t="s">
        <v>302</v>
      </c>
    </row>
    <row r="721017" spans="3:3" x14ac:dyDescent="0.15">
      <c r="C721017" s="25" t="s">
        <v>302</v>
      </c>
    </row>
    <row r="721018" spans="3:3" x14ac:dyDescent="0.15">
      <c r="C721018" s="25" t="s">
        <v>301</v>
      </c>
    </row>
    <row r="721019" spans="3:3" x14ac:dyDescent="0.15">
      <c r="C721019" s="25" t="s">
        <v>301</v>
      </c>
    </row>
    <row r="721020" spans="3:3" x14ac:dyDescent="0.15">
      <c r="C721020" s="25" t="s">
        <v>292</v>
      </c>
    </row>
    <row r="721021" spans="3:3" x14ac:dyDescent="0.15">
      <c r="C721021" s="25" t="s">
        <v>292</v>
      </c>
    </row>
    <row r="721022" spans="3:3" x14ac:dyDescent="0.15">
      <c r="C721022" s="25" t="s">
        <v>291</v>
      </c>
    </row>
    <row r="721023" spans="3:3" x14ac:dyDescent="0.15">
      <c r="C721023" s="25" t="s">
        <v>298</v>
      </c>
    </row>
    <row r="721024" spans="3:3" x14ac:dyDescent="0.15">
      <c r="C721024" s="25" t="s">
        <v>299</v>
      </c>
    </row>
    <row r="721025" spans="3:3" x14ac:dyDescent="0.15">
      <c r="C721025" s="25" t="s">
        <v>298</v>
      </c>
    </row>
    <row r="721026" spans="3:3" x14ac:dyDescent="0.15">
      <c r="C721026" s="25" t="s">
        <v>297</v>
      </c>
    </row>
    <row r="721027" spans="3:3" x14ac:dyDescent="0.15">
      <c r="C721027" s="25" t="s">
        <v>296</v>
      </c>
    </row>
    <row r="721028" spans="3:3" x14ac:dyDescent="0.15">
      <c r="C721028" s="25" t="s">
        <v>297</v>
      </c>
    </row>
    <row r="721029" spans="3:3" x14ac:dyDescent="0.15">
      <c r="C721029" s="25" t="s">
        <v>296</v>
      </c>
    </row>
    <row r="721030" spans="3:3" x14ac:dyDescent="0.15">
      <c r="C721030" s="24">
        <v>0.1</v>
      </c>
    </row>
    <row r="721031" spans="3:3" x14ac:dyDescent="0.15">
      <c r="C721031" s="24">
        <v>0</v>
      </c>
    </row>
    <row r="721032" spans="3:3" x14ac:dyDescent="0.15">
      <c r="C721032" s="24">
        <v>0.2</v>
      </c>
    </row>
    <row r="721033" spans="3:3" x14ac:dyDescent="0.15">
      <c r="C721033" s="24">
        <v>0.6</v>
      </c>
    </row>
    <row r="721034" spans="3:3" x14ac:dyDescent="0.15">
      <c r="C721034" s="24">
        <v>0.6</v>
      </c>
    </row>
    <row r="721035" spans="3:3" x14ac:dyDescent="0.15">
      <c r="C721035" s="24">
        <v>1.2</v>
      </c>
    </row>
    <row r="721036" spans="3:3" x14ac:dyDescent="0.15">
      <c r="C721036" s="24">
        <v>1.2</v>
      </c>
    </row>
    <row r="721037" spans="3:3" x14ac:dyDescent="0.15">
      <c r="C721037" s="24">
        <v>1.2</v>
      </c>
    </row>
    <row r="721038" spans="3:3" x14ac:dyDescent="0.15">
      <c r="C721038" s="24">
        <v>1.6</v>
      </c>
    </row>
    <row r="721039" spans="3:3" x14ac:dyDescent="0.15">
      <c r="C721039" s="24">
        <v>1.6</v>
      </c>
    </row>
    <row r="721040" spans="3:3" x14ac:dyDescent="0.15">
      <c r="C721040" s="24">
        <v>2.8</v>
      </c>
    </row>
    <row r="721041" spans="3:3" x14ac:dyDescent="0.15">
      <c r="C721041" s="24">
        <v>2.8</v>
      </c>
    </row>
    <row r="721042" spans="3:3" x14ac:dyDescent="0.15">
      <c r="C721042" s="24">
        <v>3</v>
      </c>
    </row>
    <row r="721043" spans="3:3" x14ac:dyDescent="0.15">
      <c r="C721043" s="24">
        <v>0.75</v>
      </c>
    </row>
    <row r="721044" spans="3:3" x14ac:dyDescent="0.15">
      <c r="C721044" s="24">
        <v>0.75</v>
      </c>
    </row>
    <row r="721045" spans="3:3" x14ac:dyDescent="0.15">
      <c r="C721045" s="24">
        <v>0.05</v>
      </c>
    </row>
    <row r="721046" spans="3:3" x14ac:dyDescent="0.15">
      <c r="C721046" s="24">
        <v>0.05</v>
      </c>
    </row>
    <row r="721047" spans="3:3" x14ac:dyDescent="0.15">
      <c r="C721047" s="24">
        <v>0</v>
      </c>
    </row>
    <row r="721048" spans="3:3" x14ac:dyDescent="0.15">
      <c r="C721048" s="24">
        <v>0</v>
      </c>
    </row>
    <row r="721049" spans="3:3" x14ac:dyDescent="0.15">
      <c r="C721049" s="24">
        <v>0</v>
      </c>
    </row>
    <row r="721050" spans="3:3" x14ac:dyDescent="0.15">
      <c r="C721050" s="24">
        <v>0.01</v>
      </c>
    </row>
    <row r="721051" spans="3:3" x14ac:dyDescent="0.15">
      <c r="C721051" s="24">
        <v>0.01</v>
      </c>
    </row>
    <row r="721052" spans="3:3" x14ac:dyDescent="0.15">
      <c r="C721052" s="24">
        <v>0</v>
      </c>
    </row>
    <row r="721053" spans="3:3" x14ac:dyDescent="0.15">
      <c r="C721053" s="24">
        <v>0.3</v>
      </c>
    </row>
    <row r="721054" spans="3:3" x14ac:dyDescent="0.15">
      <c r="C721054" s="24">
        <v>0</v>
      </c>
    </row>
    <row r="721055" spans="3:3" x14ac:dyDescent="0.15">
      <c r="C721055" s="24">
        <v>0</v>
      </c>
    </row>
    <row r="721056" spans="3:3" x14ac:dyDescent="0.15">
      <c r="C721056" s="24">
        <v>0</v>
      </c>
    </row>
    <row r="721057" spans="3:3" x14ac:dyDescent="0.15">
      <c r="C721057" s="24">
        <v>0.3</v>
      </c>
    </row>
    <row r="721058" spans="3:3" x14ac:dyDescent="0.15">
      <c r="C721058" s="24">
        <v>0</v>
      </c>
    </row>
    <row r="721059" spans="3:3" x14ac:dyDescent="0.15">
      <c r="C721059" s="24">
        <v>0</v>
      </c>
    </row>
    <row r="721060" spans="3:3" x14ac:dyDescent="0.15">
      <c r="C721060" s="24">
        <v>1</v>
      </c>
    </row>
    <row r="721061" spans="3:3" x14ac:dyDescent="0.15">
      <c r="C721061" s="24">
        <v>1</v>
      </c>
    </row>
    <row r="721062" spans="3:3" x14ac:dyDescent="0.15">
      <c r="C721062" s="24">
        <v>0</v>
      </c>
    </row>
    <row r="721063" spans="3:3" x14ac:dyDescent="0.15">
      <c r="C721063" s="24">
        <v>0</v>
      </c>
    </row>
    <row r="721064" spans="3:3" x14ac:dyDescent="0.15">
      <c r="C721064" s="24">
        <v>0.5</v>
      </c>
    </row>
    <row r="721065" spans="3:3" x14ac:dyDescent="0.15">
      <c r="C721065" s="24">
        <v>0</v>
      </c>
    </row>
    <row r="721066" spans="3:3" x14ac:dyDescent="0.15">
      <c r="C721066" s="25">
        <v>0</v>
      </c>
    </row>
    <row r="721067" spans="3:3" x14ac:dyDescent="0.15">
      <c r="C721067" s="25">
        <v>0</v>
      </c>
    </row>
    <row r="721068" spans="3:3" x14ac:dyDescent="0.15">
      <c r="C721068" s="25">
        <v>0</v>
      </c>
    </row>
    <row r="721069" spans="3:3" x14ac:dyDescent="0.15">
      <c r="C721069" s="25">
        <v>0</v>
      </c>
    </row>
    <row r="721070" spans="3:3" x14ac:dyDescent="0.15">
      <c r="C721070" s="25">
        <v>0</v>
      </c>
    </row>
    <row r="721071" spans="3:3" x14ac:dyDescent="0.15">
      <c r="C721071" s="25">
        <v>0</v>
      </c>
    </row>
    <row r="721072" spans="3:3" x14ac:dyDescent="0.15">
      <c r="C721072" s="25">
        <v>0</v>
      </c>
    </row>
    <row r="721073" spans="3:3" x14ac:dyDescent="0.15">
      <c r="C721073" s="25">
        <v>0</v>
      </c>
    </row>
    <row r="721074" spans="3:3" x14ac:dyDescent="0.15">
      <c r="C721074" s="25">
        <v>0</v>
      </c>
    </row>
    <row r="721075" spans="3:3" x14ac:dyDescent="0.15">
      <c r="C721075" s="25">
        <v>0</v>
      </c>
    </row>
    <row r="721076" spans="3:3" x14ac:dyDescent="0.15">
      <c r="C721076" s="24">
        <v>0</v>
      </c>
    </row>
    <row r="721077" spans="3:3" x14ac:dyDescent="0.15">
      <c r="C721077" s="24">
        <v>0</v>
      </c>
    </row>
    <row r="721078" spans="3:3" x14ac:dyDescent="0.15">
      <c r="C721078" s="24">
        <v>0</v>
      </c>
    </row>
    <row r="721079" spans="3:3" x14ac:dyDescent="0.15">
      <c r="C721079" s="24">
        <v>0</v>
      </c>
    </row>
    <row r="721080" spans="3:3" x14ac:dyDescent="0.15">
      <c r="C721080" s="24">
        <v>0</v>
      </c>
    </row>
    <row r="721081" spans="3:3" x14ac:dyDescent="0.15">
      <c r="C721081" s="24">
        <v>0</v>
      </c>
    </row>
    <row r="721082" spans="3:3" x14ac:dyDescent="0.15">
      <c r="C721082" s="24">
        <v>0</v>
      </c>
    </row>
    <row r="721083" spans="3:3" x14ac:dyDescent="0.15">
      <c r="C721083" s="24">
        <v>0</v>
      </c>
    </row>
    <row r="721084" spans="3:3" x14ac:dyDescent="0.15">
      <c r="C721084" s="24">
        <v>0</v>
      </c>
    </row>
    <row r="721085" spans="3:3" x14ac:dyDescent="0.15">
      <c r="C721085" s="24">
        <v>0</v>
      </c>
    </row>
    <row r="721086" spans="3:3" x14ac:dyDescent="0.15">
      <c r="C721086" s="24">
        <v>0</v>
      </c>
    </row>
    <row r="721087" spans="3:3" x14ac:dyDescent="0.15">
      <c r="C721087" s="24">
        <v>0</v>
      </c>
    </row>
    <row r="721088" spans="3:3" x14ac:dyDescent="0.15">
      <c r="C721088" s="24">
        <v>0</v>
      </c>
    </row>
    <row r="721089" spans="3:3" x14ac:dyDescent="0.15">
      <c r="C721089" s="24">
        <v>0</v>
      </c>
    </row>
    <row r="721090" spans="3:3" x14ac:dyDescent="0.15">
      <c r="C721090" s="24">
        <v>0</v>
      </c>
    </row>
    <row r="721091" spans="3:3" x14ac:dyDescent="0.15">
      <c r="C721091" s="24">
        <v>0</v>
      </c>
    </row>
    <row r="721092" spans="3:3" x14ac:dyDescent="0.15">
      <c r="C721092" s="24">
        <v>0</v>
      </c>
    </row>
    <row r="721093" spans="3:3" x14ac:dyDescent="0.15">
      <c r="C721093" s="24">
        <v>0</v>
      </c>
    </row>
    <row r="721094" spans="3:3" x14ac:dyDescent="0.15">
      <c r="C721094" s="24">
        <v>0</v>
      </c>
    </row>
    <row r="721095" spans="3:3" x14ac:dyDescent="0.15">
      <c r="C721095" s="24">
        <v>0</v>
      </c>
    </row>
    <row r="721096" spans="3:3" x14ac:dyDescent="0.15">
      <c r="C721096" s="24">
        <v>0</v>
      </c>
    </row>
    <row r="721097" spans="3:3" x14ac:dyDescent="0.15">
      <c r="C721097" s="24">
        <v>0</v>
      </c>
    </row>
    <row r="721098" spans="3:3" x14ac:dyDescent="0.15">
      <c r="C721098" s="24">
        <v>0</v>
      </c>
    </row>
    <row r="721099" spans="3:3" x14ac:dyDescent="0.15">
      <c r="C721099" s="24">
        <v>0</v>
      </c>
    </row>
    <row r="721100" spans="3:3" x14ac:dyDescent="0.15">
      <c r="C721100" s="24">
        <v>0</v>
      </c>
    </row>
    <row r="721101" spans="3:3" x14ac:dyDescent="0.15">
      <c r="C721101" s="24">
        <v>0</v>
      </c>
    </row>
    <row r="721102" spans="3:3" x14ac:dyDescent="0.15">
      <c r="C721102" s="36">
        <f t="shared" ref="C721102:C721108" si="277">IF(C721095&lt;&gt;0,C721095,C721088)</f>
        <v>0</v>
      </c>
    </row>
    <row r="721103" spans="3:3" x14ac:dyDescent="0.15">
      <c r="C721103" s="36">
        <f t="shared" si="277"/>
        <v>0</v>
      </c>
    </row>
    <row r="721104" spans="3:3" x14ac:dyDescent="0.15">
      <c r="C721104" s="36">
        <f t="shared" si="277"/>
        <v>0</v>
      </c>
    </row>
    <row r="721105" spans="3:3" x14ac:dyDescent="0.15">
      <c r="C721105" s="36">
        <f t="shared" si="277"/>
        <v>0</v>
      </c>
    </row>
    <row r="721106" spans="3:3" x14ac:dyDescent="0.15">
      <c r="C721106" s="36">
        <f t="shared" si="277"/>
        <v>0</v>
      </c>
    </row>
    <row r="721107" spans="3:3" x14ac:dyDescent="0.15">
      <c r="C721107" s="36">
        <f t="shared" si="277"/>
        <v>0</v>
      </c>
    </row>
    <row r="721108" spans="3:3" x14ac:dyDescent="0.15">
      <c r="C721108" s="36">
        <f t="shared" si="277"/>
        <v>0</v>
      </c>
    </row>
    <row r="721109" spans="3:3" x14ac:dyDescent="0.15">
      <c r="C721109" s="36">
        <f t="shared" ref="C721109:C721115" si="278">IFERROR(IF(C721088&lt;&gt;0,C721102/C721088,1)*C721076,0)</f>
        <v>0</v>
      </c>
    </row>
    <row r="721110" spans="3:3" x14ac:dyDescent="0.15">
      <c r="C721110" s="36">
        <f t="shared" si="278"/>
        <v>0</v>
      </c>
    </row>
    <row r="721111" spans="3:3" x14ac:dyDescent="0.15">
      <c r="C721111" s="36">
        <f t="shared" si="278"/>
        <v>0</v>
      </c>
    </row>
    <row r="721112" spans="3:3" x14ac:dyDescent="0.15">
      <c r="C721112" s="36">
        <f t="shared" si="278"/>
        <v>0</v>
      </c>
    </row>
    <row r="721113" spans="3:3" x14ac:dyDescent="0.15">
      <c r="C721113" s="36">
        <f t="shared" si="278"/>
        <v>0</v>
      </c>
    </row>
    <row r="721114" spans="3:3" x14ac:dyDescent="0.15">
      <c r="C721114" s="36">
        <f t="shared" si="278"/>
        <v>0</v>
      </c>
    </row>
    <row r="721115" spans="3:3" x14ac:dyDescent="0.15">
      <c r="C721115" s="36">
        <f t="shared" si="278"/>
        <v>0</v>
      </c>
    </row>
    <row r="721116" spans="3:3" x14ac:dyDescent="0.15">
      <c r="C721116" s="37">
        <f>C721083</f>
        <v>0</v>
      </c>
    </row>
    <row r="721117" spans="3:3" x14ac:dyDescent="0.15">
      <c r="C721117" s="37">
        <f>C721084</f>
        <v>0</v>
      </c>
    </row>
    <row r="721118" spans="3:3" x14ac:dyDescent="0.15">
      <c r="C721118" s="37">
        <f>C721085</f>
        <v>0</v>
      </c>
    </row>
    <row r="721119" spans="3:3" x14ac:dyDescent="0.15">
      <c r="C721119" s="37">
        <f>C721086</f>
        <v>0</v>
      </c>
    </row>
    <row r="721120" spans="3:3" x14ac:dyDescent="0.15">
      <c r="C721120" s="37">
        <f>C721087</f>
        <v>0</v>
      </c>
    </row>
    <row r="721121" spans="3:3" x14ac:dyDescent="0.15">
      <c r="C721121" s="28">
        <v>0</v>
      </c>
    </row>
    <row r="721122" spans="3:3" x14ac:dyDescent="0.15">
      <c r="C721122" s="28">
        <v>0</v>
      </c>
    </row>
    <row r="721123" spans="3:3" x14ac:dyDescent="0.15">
      <c r="C721123" s="28">
        <v>0</v>
      </c>
    </row>
    <row r="721124" spans="3:3" x14ac:dyDescent="0.15">
      <c r="C721124" s="28">
        <v>0</v>
      </c>
    </row>
    <row r="721125" spans="3:3" x14ac:dyDescent="0.15">
      <c r="C721125" s="28">
        <v>0</v>
      </c>
    </row>
    <row r="721126" spans="3:3" x14ac:dyDescent="0.15">
      <c r="C721126" s="28">
        <v>0</v>
      </c>
    </row>
    <row r="721127" spans="3:3" x14ac:dyDescent="0.15">
      <c r="C721127" s="28">
        <v>0</v>
      </c>
    </row>
    <row r="721128" spans="3:3" x14ac:dyDescent="0.15">
      <c r="C721128" s="28">
        <v>0</v>
      </c>
    </row>
    <row r="721129" spans="3:3" x14ac:dyDescent="0.15">
      <c r="C721129" s="28">
        <v>0</v>
      </c>
    </row>
    <row r="721130" spans="3:3" x14ac:dyDescent="0.15">
      <c r="C721130" s="28">
        <v>0</v>
      </c>
    </row>
    <row r="721131" spans="3:3" x14ac:dyDescent="0.15">
      <c r="C721131" s="38">
        <v>1</v>
      </c>
    </row>
    <row r="721132" spans="3:3" x14ac:dyDescent="0.15">
      <c r="C721132" s="38">
        <v>1</v>
      </c>
    </row>
    <row r="721133" spans="3:3" x14ac:dyDescent="0.15">
      <c r="C721133" s="38">
        <v>1</v>
      </c>
    </row>
    <row r="721134" spans="3:3" x14ac:dyDescent="0.15">
      <c r="C721134" s="38">
        <v>1</v>
      </c>
    </row>
    <row r="721135" spans="3:3" x14ac:dyDescent="0.15">
      <c r="C721135" s="38">
        <v>1</v>
      </c>
    </row>
    <row r="721136" spans="3:3" x14ac:dyDescent="0.15">
      <c r="C721136" s="38">
        <v>1</v>
      </c>
    </row>
    <row r="721137" spans="3:3" x14ac:dyDescent="0.15">
      <c r="C721137" s="38">
        <v>1</v>
      </c>
    </row>
    <row r="721138" spans="3:3" x14ac:dyDescent="0.15">
      <c r="C721138" s="38">
        <v>1</v>
      </c>
    </row>
    <row r="721139" spans="3:3" x14ac:dyDescent="0.15">
      <c r="C721139" s="38">
        <v>1</v>
      </c>
    </row>
    <row r="721140" spans="3:3" x14ac:dyDescent="0.15">
      <c r="C721140" s="38">
        <v>1</v>
      </c>
    </row>
    <row r="721141" spans="3:3" x14ac:dyDescent="0.15">
      <c r="C721141" s="25" t="s">
        <v>104</v>
      </c>
    </row>
    <row r="721142" spans="3:3" x14ac:dyDescent="0.15">
      <c r="C721142" s="25" t="s">
        <v>294</v>
      </c>
    </row>
    <row r="721143" spans="3:3" x14ac:dyDescent="0.15">
      <c r="C721143" s="24">
        <v>216</v>
      </c>
    </row>
    <row r="721144" spans="3:3" x14ac:dyDescent="0.15">
      <c r="C721144" s="24">
        <v>12</v>
      </c>
    </row>
    <row r="721145" spans="3:3" x14ac:dyDescent="0.15">
      <c r="C721145" s="24">
        <v>4.5999999999999996</v>
      </c>
    </row>
    <row r="721146" spans="3:3" x14ac:dyDescent="0.15">
      <c r="C721146" s="24">
        <v>368</v>
      </c>
    </row>
    <row r="721147" spans="3:3" x14ac:dyDescent="0.15">
      <c r="C721147" s="24">
        <v>260</v>
      </c>
    </row>
    <row r="721148" spans="3:3" x14ac:dyDescent="0.15">
      <c r="C721148" s="24">
        <v>394</v>
      </c>
    </row>
    <row r="721149" spans="3:3" x14ac:dyDescent="0.15">
      <c r="C721149" s="24">
        <v>222</v>
      </c>
    </row>
    <row r="721150" spans="3:3" x14ac:dyDescent="0.15">
      <c r="C721150" s="24">
        <v>123</v>
      </c>
    </row>
    <row r="721151" spans="3:3" x14ac:dyDescent="0.15">
      <c r="C721151" s="25" t="s">
        <v>153</v>
      </c>
    </row>
    <row r="721152" spans="3:3" x14ac:dyDescent="0.15">
      <c r="C721152" s="24">
        <v>20</v>
      </c>
    </row>
    <row r="721153" spans="3:3" x14ac:dyDescent="0.15">
      <c r="C721153" s="24">
        <v>0.9</v>
      </c>
    </row>
    <row r="721154" spans="3:3" x14ac:dyDescent="0.15">
      <c r="C721154" s="24">
        <v>0.8</v>
      </c>
    </row>
    <row r="721155" spans="3:3" x14ac:dyDescent="0.15">
      <c r="C721155" s="24">
        <v>0.4</v>
      </c>
    </row>
    <row r="721156" spans="3:3" x14ac:dyDescent="0.15">
      <c r="C721156" s="24">
        <v>2.5</v>
      </c>
    </row>
    <row r="721157" spans="3:3" x14ac:dyDescent="0.15">
      <c r="C721157" s="24">
        <v>3</v>
      </c>
    </row>
    <row r="721158" spans="3:3" x14ac:dyDescent="0.15">
      <c r="C721158" s="24">
        <v>10</v>
      </c>
    </row>
    <row r="721159" spans="3:3" x14ac:dyDescent="0.15">
      <c r="C721159" s="31">
        <v>0.8</v>
      </c>
    </row>
    <row r="721160" spans="3:3" x14ac:dyDescent="0.15">
      <c r="C721160" s="31">
        <v>0.6</v>
      </c>
    </row>
    <row r="721161" spans="3:3" x14ac:dyDescent="0.15">
      <c r="C721161" s="31">
        <v>0.3</v>
      </c>
    </row>
    <row r="721162" spans="3:3" x14ac:dyDescent="0.15">
      <c r="C721162" s="31">
        <v>0.9</v>
      </c>
    </row>
    <row r="721163" spans="3:3" x14ac:dyDescent="0.15">
      <c r="C721163" s="24">
        <v>45</v>
      </c>
    </row>
    <row r="721164" spans="3:3" x14ac:dyDescent="0.15">
      <c r="C721164" s="39">
        <f t="shared" ref="C721164:C721170" si="279">IFERROR(IF(ISNUMBER(C721052),C721052,0)+IF(ISNUMBER(C721033),1/C721033-IF(AND(C721121="ReplaceInsulation",NOT(ISERROR(C721109))),C721045/0.04,0),0),0)</f>
        <v>1.6666666666666667</v>
      </c>
    </row>
    <row r="721165" spans="3:3" x14ac:dyDescent="0.15">
      <c r="C721165" s="39">
        <f t="shared" si="279"/>
        <v>1.9666666666666668</v>
      </c>
    </row>
    <row r="721166" spans="3:3" x14ac:dyDescent="0.15">
      <c r="C721166" s="39">
        <f t="shared" si="279"/>
        <v>0.83333333333333337</v>
      </c>
    </row>
    <row r="721167" spans="3:3" x14ac:dyDescent="0.15">
      <c r="C721167" s="39">
        <f t="shared" si="279"/>
        <v>0.83333333333333337</v>
      </c>
    </row>
    <row r="721168" spans="3:3" x14ac:dyDescent="0.15">
      <c r="C721168" s="39">
        <f t="shared" si="279"/>
        <v>0.83333333333333337</v>
      </c>
    </row>
    <row r="721169" spans="3:3" x14ac:dyDescent="0.15">
      <c r="C721169" s="39">
        <f t="shared" si="279"/>
        <v>0.92500000000000004</v>
      </c>
    </row>
    <row r="721170" spans="3:3" x14ac:dyDescent="0.15">
      <c r="C721170" s="39">
        <f t="shared" si="279"/>
        <v>0.625</v>
      </c>
    </row>
    <row r="721171" spans="3:3" x14ac:dyDescent="0.15">
      <c r="C721171" s="40">
        <f>IFERROR(IF(ISNUMBER(C721040),1/C721040,0),0)</f>
        <v>0.35714285714285715</v>
      </c>
    </row>
    <row r="721172" spans="3:3" x14ac:dyDescent="0.15">
      <c r="C721172" s="40">
        <f>IFERROR(IF(ISNUMBER(C721041),1/C721041,0),0)</f>
        <v>0.35714285714285715</v>
      </c>
    </row>
    <row r="721173" spans="3:3" x14ac:dyDescent="0.15">
      <c r="C721173" s="40">
        <f>IFERROR(IF(ISNUMBER(C721042),1/C721042,0),0)</f>
        <v>0.33333333333333331</v>
      </c>
    </row>
    <row r="721174" spans="3:3" x14ac:dyDescent="0.15">
      <c r="C721174" s="39">
        <f t="shared" ref="C721174:C721180" si="280">IFERROR(1/(IF(C721121="Replace",IF(ISNUMBER(C721052),C721052,0),C721164)+IF(ISNUMBER(C721109),C721109,0)),0)</f>
        <v>0.6</v>
      </c>
    </row>
    <row r="721175" spans="3:3" x14ac:dyDescent="0.15">
      <c r="C721175" s="39">
        <f t="shared" si="280"/>
        <v>0.50847457627118642</v>
      </c>
    </row>
    <row r="721176" spans="3:3" x14ac:dyDescent="0.15">
      <c r="C721176" s="39">
        <f t="shared" si="280"/>
        <v>1.2</v>
      </c>
    </row>
    <row r="721177" spans="3:3" x14ac:dyDescent="0.15">
      <c r="C721177" s="39">
        <f t="shared" si="280"/>
        <v>1.2</v>
      </c>
    </row>
    <row r="721178" spans="3:3" x14ac:dyDescent="0.15">
      <c r="C721178" s="39">
        <f t="shared" si="280"/>
        <v>1.2</v>
      </c>
    </row>
    <row r="721179" spans="3:3" x14ac:dyDescent="0.15">
      <c r="C721179" s="39">
        <f t="shared" si="280"/>
        <v>1.0810810810810809</v>
      </c>
    </row>
    <row r="721180" spans="3:3" x14ac:dyDescent="0.15">
      <c r="C721180" s="39">
        <f t="shared" si="280"/>
        <v>1.6</v>
      </c>
    </row>
    <row r="721181" spans="3:3" x14ac:dyDescent="0.15">
      <c r="C721181" s="41">
        <f>IFERROR(1/(IF(C721128="Replace",0,C721171)+IF(ISNUMBER(C721116),C721116,0)),0)</f>
        <v>2.8</v>
      </c>
    </row>
    <row r="721182" spans="3:3" x14ac:dyDescent="0.15">
      <c r="C721182" s="41">
        <f>IFERROR(1/(IF(C721129="Replace",0,C721172)+IF(ISNUMBER(C721117),C721117,0)),0)</f>
        <v>2.8</v>
      </c>
    </row>
    <row r="721183" spans="3:3" x14ac:dyDescent="0.15">
      <c r="C721183" s="41">
        <f>IFERROR(1/(IF(C721130="Replace",0,C721173)+IF(ISNUMBER(C721118),C721118,0)),0)</f>
        <v>3</v>
      </c>
    </row>
    <row r="721184" spans="3:3" x14ac:dyDescent="0.15">
      <c r="C721184" s="42">
        <f t="shared" ref="C721184:C721190" si="281">IF(C721033&gt;0,(1-C721131)*1/(1/C721033+C721052),0)+C721131*C721174</f>
        <v>0.6</v>
      </c>
    </row>
    <row r="721185" spans="3:3" x14ac:dyDescent="0.15">
      <c r="C721185" s="42">
        <f t="shared" si="281"/>
        <v>0.50847457627118642</v>
      </c>
    </row>
    <row r="721186" spans="3:3" x14ac:dyDescent="0.15">
      <c r="C721186" s="42">
        <f t="shared" si="281"/>
        <v>1.2</v>
      </c>
    </row>
    <row r="721187" spans="3:3" x14ac:dyDescent="0.15">
      <c r="C721187" s="42">
        <f t="shared" si="281"/>
        <v>1.2</v>
      </c>
    </row>
    <row r="721188" spans="3:3" x14ac:dyDescent="0.15">
      <c r="C721188" s="42">
        <f t="shared" si="281"/>
        <v>1.2</v>
      </c>
    </row>
    <row r="721189" spans="3:3" x14ac:dyDescent="0.15">
      <c r="C721189" s="42">
        <f t="shared" si="281"/>
        <v>1.0810810810810809</v>
      </c>
    </row>
    <row r="721190" spans="3:3" x14ac:dyDescent="0.15">
      <c r="C721190" s="42">
        <f t="shared" si="281"/>
        <v>1.6</v>
      </c>
    </row>
    <row r="721191" spans="3:3" x14ac:dyDescent="0.15">
      <c r="C721191" s="43">
        <f>(1-C721138)*C721040+C721138*C721181</f>
        <v>2.8</v>
      </c>
    </row>
    <row r="721192" spans="3:3" x14ac:dyDescent="0.15">
      <c r="C721192" s="43">
        <f>(1-C721139)*C721041+C721139*C721182</f>
        <v>2.8</v>
      </c>
    </row>
    <row r="721193" spans="3:3" x14ac:dyDescent="0.15">
      <c r="C721193" s="43">
        <f>(1-C721140)*C721042+C721140*C721183</f>
        <v>3</v>
      </c>
    </row>
    <row r="721194" spans="3:3" x14ac:dyDescent="0.15">
      <c r="C721194" s="39">
        <f>IFERROR((IF(C721109&gt;0,C721131*C720995,0)+IF(C721110&gt;0,C721132*C720996,0)+IF(C721111&gt;0,C721133*C720997,0)+IF(C721112&gt;0,C721134*C720998,0)+IF(C721113&gt;0,C721135*C720999,0)+IF(C721114&gt;0,C721136*C721000,0)+IF(C721115&gt;0,C721137*C721001,0)+IF(C721116&gt;0,C721138*C721002,0)+IF(C721117&gt;0,C721139*C721003,0)+IF(C721118&gt;0,C721140*C721004,0))/SUM(C720995:C721004),0)</f>
        <v>0</v>
      </c>
    </row>
    <row r="721195" spans="3:3" x14ac:dyDescent="0.15">
      <c r="C721195" s="30" t="str">
        <f>IF(OR(C721011="",C721010=C721011),C721010,IF(C720905="Variation",C721011,IF(C721194=0,C721010,IF(C721194=1,C721011,C721010&amp;"("&amp;TEXT(1-C721194,"##0%")&amp;")."&amp;C721011&amp;"("&amp;TEXT(C721194,"##0%")&amp;")"))))</f>
        <v>Medium</v>
      </c>
    </row>
    <row r="721196" spans="3:3" x14ac:dyDescent="0.15">
      <c r="C721196" s="39">
        <f>IFERROR(IF(C721011&lt;&gt;"",IF(C720905="Variation",C721031,(1-C721194)*C721030+C721194*C721031),C721030),0)</f>
        <v>0.1</v>
      </c>
    </row>
    <row r="721197" spans="3:3" x14ac:dyDescent="0.15">
      <c r="C721197" s="39">
        <f t="shared" ref="C721197:C721203" si="282">IF(ISERROR(C721184*C720995*C721059),0,C721184*C720995*C721059)</f>
        <v>0</v>
      </c>
    </row>
    <row r="721198" spans="3:3" x14ac:dyDescent="0.15">
      <c r="C721198" s="39">
        <f t="shared" si="282"/>
        <v>23.491525423728813</v>
      </c>
    </row>
    <row r="721199" spans="3:3" x14ac:dyDescent="0.15">
      <c r="C721199" s="39">
        <f t="shared" si="282"/>
        <v>48.503999999999998</v>
      </c>
    </row>
    <row r="721200" spans="3:3" x14ac:dyDescent="0.15">
      <c r="C721200" s="39">
        <f t="shared" si="282"/>
        <v>0</v>
      </c>
    </row>
    <row r="721201" spans="3:3" x14ac:dyDescent="0.15">
      <c r="C721201" s="39">
        <f t="shared" si="282"/>
        <v>0</v>
      </c>
    </row>
    <row r="721202" spans="3:3" x14ac:dyDescent="0.15">
      <c r="C721202" s="39">
        <f t="shared" si="282"/>
        <v>24.972972972972972</v>
      </c>
    </row>
    <row r="721203" spans="3:3" x14ac:dyDescent="0.15">
      <c r="C721203" s="39">
        <f t="shared" si="282"/>
        <v>0</v>
      </c>
    </row>
    <row r="721204" spans="3:3" x14ac:dyDescent="0.15">
      <c r="C721204" s="40">
        <f>IF(ISERROR(C721191*C721002*1),0,C721191*C721002*1)</f>
        <v>37.855999999999995</v>
      </c>
    </row>
    <row r="721205" spans="3:3" x14ac:dyDescent="0.15">
      <c r="C721205" s="40">
        <f>IF(ISERROR(C721192*C721003*1),0,C721192*C721003*1)</f>
        <v>0</v>
      </c>
    </row>
    <row r="721206" spans="3:3" x14ac:dyDescent="0.15">
      <c r="C721206" s="40">
        <f>IF(ISERROR(C721193*C721004*1),0,C721193*C721004*1)</f>
        <v>6</v>
      </c>
    </row>
    <row r="721207" spans="3:3" x14ac:dyDescent="0.15">
      <c r="C721207" s="39">
        <f>SUM(C720995:C721004)*C721196</f>
        <v>14.834000000000001</v>
      </c>
    </row>
    <row r="721208" spans="3:3" x14ac:dyDescent="0.15">
      <c r="C721208" s="39">
        <f>IFERROR(SUM(C721197:C721207)/C720924,0)</f>
        <v>1.3262204856155895</v>
      </c>
    </row>
    <row r="721209" spans="3:3" x14ac:dyDescent="0.15">
      <c r="C721209" s="39">
        <f>0.34*(C721155+C721032)*C721156</f>
        <v>0.51000000000000012</v>
      </c>
    </row>
    <row r="721210" spans="3:3" x14ac:dyDescent="0.15">
      <c r="C721210" s="44">
        <f>(C721152-C721145)*C721143</f>
        <v>3326.4</v>
      </c>
    </row>
    <row r="721211" spans="3:3" x14ac:dyDescent="0.15">
      <c r="C721211" s="39">
        <f>IF(C721208&lt;=1,C721153+(1-C721208)/0.5*(1-C721153),IF(C721208&gt;=4,C721154,C721153+(C721208-1)*(C721154-C721153)/(4-1)))</f>
        <v>0.88912598381281371</v>
      </c>
    </row>
    <row r="721212" spans="3:3" x14ac:dyDescent="0.15">
      <c r="C721212" s="44">
        <f>C721208*0.024*C721210*C721211</f>
        <v>94.13795245360761</v>
      </c>
    </row>
    <row r="721213" spans="3:3" x14ac:dyDescent="0.15">
      <c r="C721213" s="44">
        <f>C721209*0.024*C721210*C721211</f>
        <v>36.200885352072518</v>
      </c>
    </row>
    <row r="721214" spans="3:3" x14ac:dyDescent="0.15">
      <c r="C721214" s="44">
        <f>C721212+C721213</f>
        <v>130.33883780568013</v>
      </c>
    </row>
    <row r="721215" spans="3:3" x14ac:dyDescent="0.15">
      <c r="C721215" s="39">
        <f>IFERROR((IF(LEN(C721073)&gt;1,IF(ISERROR(C721119),0,C721119),IF(ISERROR(C721043),0,C721043))*C721002+IF(LEN(C721074)&gt;1,IF(ISERROR(C721120),0,C721120),IF(ISERROR(C721044),0,C721044))*C721003)/(C721002+C721003),0)</f>
        <v>0.75000000000000011</v>
      </c>
    </row>
    <row r="721216" spans="3:3" x14ac:dyDescent="0.15">
      <c r="C721216" s="45">
        <f>C721005*C721146*C721159*(1-C721161)*C721162*C721215</f>
        <v>0</v>
      </c>
    </row>
    <row r="721217" spans="3:3" x14ac:dyDescent="0.15">
      <c r="C721217" s="44">
        <f>C721006*C721147*C$721160*(1-C$721161)*C$721162*C$721215</f>
        <v>0</v>
      </c>
    </row>
    <row r="721218" spans="3:3" x14ac:dyDescent="0.15">
      <c r="C721218" s="44">
        <f>C721007*C721148*C$721160*(1-C$721161)*C$721162*C$721215</f>
        <v>908.11287000000016</v>
      </c>
    </row>
    <row r="721219" spans="3:3" x14ac:dyDescent="0.15">
      <c r="C721219" s="44">
        <f>C721008*C721149*C$721160*(1-C$721161)*C$721162*C$721215</f>
        <v>0</v>
      </c>
    </row>
    <row r="721220" spans="3:3" x14ac:dyDescent="0.15">
      <c r="C721220" s="44">
        <f>C721009*C721150*C$721160*(1-C$721161)*C$721162*C$721215</f>
        <v>187.95199499999998</v>
      </c>
    </row>
    <row r="721221" spans="3:3" x14ac:dyDescent="0.15">
      <c r="C721221" s="44">
        <f>IFERROR(SUM(C721216:C721220)/C720924,0)</f>
        <v>9.3385436227315317</v>
      </c>
    </row>
    <row r="721222" spans="3:3" x14ac:dyDescent="0.15">
      <c r="C721222" s="44">
        <f>C721157*0.024*C721143</f>
        <v>15.552000000000001</v>
      </c>
    </row>
    <row r="721223" spans="3:3" x14ac:dyDescent="0.15">
      <c r="C721223" s="44">
        <f>C721163/(C721208+C721209)</f>
        <v>24.506860887631277</v>
      </c>
    </row>
    <row r="721224" spans="3:3" x14ac:dyDescent="0.15">
      <c r="C721224" s="39">
        <f>0.8+C721223/30</f>
        <v>1.6168953629210425</v>
      </c>
    </row>
    <row r="721225" spans="3:3" x14ac:dyDescent="0.15">
      <c r="C721225" s="42">
        <f>IFERROR((C721221+C721222)/C721214,0)</f>
        <v>0.19096797272230098</v>
      </c>
    </row>
    <row r="721226" spans="3:3" x14ac:dyDescent="0.15">
      <c r="C721226" s="39">
        <f>(1-C721225^C721224)/(1-C721225^(C721224+1))</f>
        <v>0.94362386271828624</v>
      </c>
    </row>
    <row r="721227" spans="3:3" x14ac:dyDescent="0.15">
      <c r="C721227" s="46">
        <f>C721214-C721226*(C721221+C721222)</f>
        <v>106.8515268872402</v>
      </c>
    </row>
    <row r="721229" spans="3:3" x14ac:dyDescent="0.15">
      <c r="C721229" s="48">
        <v>106.8515268872402</v>
      </c>
    </row>
    <row r="737281" spans="3:3" x14ac:dyDescent="0.15">
      <c r="C737281" s="24" t="s">
        <v>370</v>
      </c>
    </row>
    <row r="737282" spans="3:3" x14ac:dyDescent="0.15">
      <c r="C737282" s="25">
        <v>0</v>
      </c>
    </row>
    <row r="737283" spans="3:3" x14ac:dyDescent="0.15">
      <c r="C737283" s="25">
        <v>0</v>
      </c>
    </row>
    <row r="737284" spans="3:3" x14ac:dyDescent="0.15">
      <c r="C737284" s="26">
        <v>40428</v>
      </c>
    </row>
    <row r="737285" spans="3:3" x14ac:dyDescent="0.15">
      <c r="C737285" s="26">
        <v>0</v>
      </c>
    </row>
    <row r="737286" spans="3:3" x14ac:dyDescent="0.15">
      <c r="C737286" s="25" t="s">
        <v>152</v>
      </c>
    </row>
    <row r="737287" spans="3:3" x14ac:dyDescent="0.15">
      <c r="C737287" s="25" t="s">
        <v>15</v>
      </c>
    </row>
    <row r="737288" spans="3:3" x14ac:dyDescent="0.15">
      <c r="C737288" s="25">
        <v>1</v>
      </c>
    </row>
    <row r="737289" spans="3:3" x14ac:dyDescent="0.15">
      <c r="C737289" s="25" t="s">
        <v>208</v>
      </c>
    </row>
    <row r="737290" spans="3:3" x14ac:dyDescent="0.15">
      <c r="C737290" s="25" t="s">
        <v>371</v>
      </c>
    </row>
    <row r="737291" spans="3:3" x14ac:dyDescent="0.15">
      <c r="C737291" s="25">
        <v>0</v>
      </c>
    </row>
    <row r="737292" spans="3:3" x14ac:dyDescent="0.15">
      <c r="C737292" s="25">
        <v>0</v>
      </c>
    </row>
    <row r="737293" spans="3:3" x14ac:dyDescent="0.15">
      <c r="C737293" s="25" t="s">
        <v>372</v>
      </c>
    </row>
    <row r="737294" spans="3:3" x14ac:dyDescent="0.15">
      <c r="C737294" s="25" t="s">
        <v>360</v>
      </c>
    </row>
    <row r="737295" spans="3:3" x14ac:dyDescent="0.15">
      <c r="C737295" s="25" t="s">
        <v>373</v>
      </c>
    </row>
    <row r="737296" spans="3:3" x14ac:dyDescent="0.15">
      <c r="C737296" s="25" t="s">
        <v>105</v>
      </c>
    </row>
    <row r="737297" spans="3:3" x14ac:dyDescent="0.15">
      <c r="C737297" s="25">
        <v>1958</v>
      </c>
    </row>
    <row r="737298" spans="3:3" x14ac:dyDescent="0.15">
      <c r="C737298" s="25">
        <v>1968</v>
      </c>
    </row>
    <row r="737299" spans="3:3" x14ac:dyDescent="0.15">
      <c r="C737299" s="25" t="s">
        <v>289</v>
      </c>
    </row>
    <row r="737300" spans="3:3" x14ac:dyDescent="0.15">
      <c r="C737300" s="24">
        <v>374.2</v>
      </c>
    </row>
    <row r="737301" spans="3:3" x14ac:dyDescent="0.15">
      <c r="C737301" s="24">
        <v>119.744</v>
      </c>
    </row>
    <row r="737302" spans="3:3" x14ac:dyDescent="0.15">
      <c r="C737302" s="24">
        <v>0</v>
      </c>
    </row>
    <row r="737303" spans="3:3" x14ac:dyDescent="0.15">
      <c r="C737303" s="24">
        <v>0</v>
      </c>
    </row>
    <row r="737304" spans="3:3" x14ac:dyDescent="0.15">
      <c r="C737304" s="24">
        <v>0</v>
      </c>
    </row>
    <row r="737305" spans="3:3" x14ac:dyDescent="0.15">
      <c r="C737305" s="24">
        <v>106.7</v>
      </c>
    </row>
    <row r="737306" spans="3:3" x14ac:dyDescent="0.15">
      <c r="C737306" s="27">
        <f>IF(C737303&gt;0,C737303,IF(C737302&gt;0,0.85*C737302,IF(C737305&gt;0,1.1*C737305,IF(C737304&gt;0,1.4*C737304,0.85/3*C737300))))</f>
        <v>117.37000000000002</v>
      </c>
    </row>
    <row r="737307" spans="3:3" x14ac:dyDescent="0.15">
      <c r="C737307" s="24">
        <v>0</v>
      </c>
    </row>
    <row r="737308" spans="3:3" x14ac:dyDescent="0.15">
      <c r="C737308" s="27">
        <f>IF(C737307&gt;0,C737307,C737306)</f>
        <v>117.37000000000002</v>
      </c>
    </row>
    <row r="737309" spans="3:3" x14ac:dyDescent="0.15">
      <c r="C737309" s="24">
        <v>1</v>
      </c>
    </row>
    <row r="737310" spans="3:3" x14ac:dyDescent="0.15">
      <c r="C737310" s="24">
        <v>2</v>
      </c>
    </row>
    <row r="737311" spans="3:3" x14ac:dyDescent="0.15">
      <c r="C737311" s="28" t="s">
        <v>374</v>
      </c>
    </row>
    <row r="737312" spans="3:3" x14ac:dyDescent="0.15">
      <c r="C737312" s="28" t="s">
        <v>375</v>
      </c>
    </row>
    <row r="737313" spans="3:3" x14ac:dyDescent="0.15">
      <c r="C737313" s="28" t="s">
        <v>2</v>
      </c>
    </row>
    <row r="737314" spans="3:3" x14ac:dyDescent="0.15">
      <c r="C737314" s="28" t="s">
        <v>376</v>
      </c>
    </row>
    <row r="737315" spans="3:3" x14ac:dyDescent="0.15">
      <c r="C737315" s="24">
        <v>0</v>
      </c>
    </row>
    <row r="737316" spans="3:3" x14ac:dyDescent="0.15">
      <c r="C737316" s="24">
        <v>0</v>
      </c>
    </row>
    <row r="737317" spans="3:3" x14ac:dyDescent="0.15">
      <c r="C737317" s="24">
        <v>0</v>
      </c>
    </row>
    <row r="737318" spans="3:3" x14ac:dyDescent="0.15">
      <c r="C737318" s="24">
        <v>0</v>
      </c>
    </row>
    <row r="737319" spans="3:3" x14ac:dyDescent="0.15">
      <c r="C737319" s="24">
        <v>0</v>
      </c>
    </row>
    <row r="737320" spans="3:3" x14ac:dyDescent="0.15">
      <c r="C737320" s="24">
        <v>0</v>
      </c>
    </row>
    <row r="737321" spans="3:3" x14ac:dyDescent="0.15">
      <c r="C737321" s="28">
        <v>0</v>
      </c>
    </row>
    <row r="737322" spans="3:3" x14ac:dyDescent="0.15">
      <c r="C737322" s="28">
        <v>0</v>
      </c>
    </row>
    <row r="737323" spans="3:3" x14ac:dyDescent="0.15">
      <c r="C737323" s="24">
        <v>0</v>
      </c>
    </row>
    <row r="737324" spans="3:3" x14ac:dyDescent="0.15">
      <c r="C737324" s="24">
        <v>0</v>
      </c>
    </row>
    <row r="737325" spans="3:3" x14ac:dyDescent="0.15">
      <c r="C737325" s="24">
        <v>46.2</v>
      </c>
    </row>
    <row r="737326" spans="3:3" x14ac:dyDescent="0.15">
      <c r="C737326" s="24">
        <v>40.42</v>
      </c>
    </row>
    <row r="737327" spans="3:3" x14ac:dyDescent="0.15">
      <c r="C737327" s="24">
        <v>0</v>
      </c>
    </row>
    <row r="737328" spans="3:3" x14ac:dyDescent="0.15">
      <c r="C737328" s="24">
        <v>0</v>
      </c>
    </row>
    <row r="737329" spans="3:3" x14ac:dyDescent="0.15">
      <c r="C737329" s="24">
        <v>46.2</v>
      </c>
    </row>
    <row r="737330" spans="3:3" x14ac:dyDescent="0.15">
      <c r="C737330" s="24">
        <v>0</v>
      </c>
    </row>
    <row r="737331" spans="3:3" x14ac:dyDescent="0.15">
      <c r="C737331" s="24">
        <v>13.52</v>
      </c>
    </row>
    <row r="737332" spans="3:3" x14ac:dyDescent="0.15">
      <c r="C737332" s="24">
        <v>0</v>
      </c>
    </row>
    <row r="737333" spans="3:3" x14ac:dyDescent="0.15">
      <c r="C737333" s="24">
        <v>2</v>
      </c>
    </row>
    <row r="737334" spans="3:3" x14ac:dyDescent="0.15">
      <c r="C737334" s="24">
        <v>0</v>
      </c>
    </row>
    <row r="737335" spans="3:3" x14ac:dyDescent="0.15">
      <c r="C737335" s="24">
        <v>0</v>
      </c>
    </row>
    <row r="737336" spans="3:3" x14ac:dyDescent="0.15">
      <c r="C737336" s="24">
        <v>8.1300000000000008</v>
      </c>
    </row>
    <row r="737337" spans="3:3" x14ac:dyDescent="0.15">
      <c r="C737337" s="24">
        <v>0</v>
      </c>
    </row>
    <row r="737338" spans="3:3" x14ac:dyDescent="0.15">
      <c r="C737338" s="24">
        <v>5.39</v>
      </c>
    </row>
    <row r="737339" spans="3:3" x14ac:dyDescent="0.15">
      <c r="C737339" s="28" t="s">
        <v>295</v>
      </c>
    </row>
    <row r="737340" spans="3:3" x14ac:dyDescent="0.15">
      <c r="C737340" s="29">
        <f>IF(OR(C$737312="C",C$737312="PI",C$737312="NI"),1.6,IF(C$737312="P",0.8,IF(C$737312="-",1.2,0)))</f>
        <v>1.2</v>
      </c>
    </row>
    <row r="737341" spans="3:3" x14ac:dyDescent="0.15">
      <c r="C737341" s="29">
        <f>IF(OR(C$737312="C",C$737312="PI",C$737312="NI"),15,IF(C$737312="P",7,IF(C$737312="-",5,0)))</f>
        <v>5</v>
      </c>
    </row>
    <row r="737342" spans="3:3" x14ac:dyDescent="0.15">
      <c r="C737342" s="29">
        <f>IF(OR(C$737312="C",C$737312="PI",C$737312="NI"),0,IF(C$737312="P",0.6,IF(C$737312="-",0,1.2)))</f>
        <v>0</v>
      </c>
    </row>
    <row r="737343" spans="3:3" x14ac:dyDescent="0.15">
      <c r="C737343" s="29">
        <f>IF(OR(C$737312="C",C$737312="PI",C$737312="NI"),0,IF(C$737312="P",3,IF(C$737312="-",0,5)))</f>
        <v>0</v>
      </c>
    </row>
    <row r="737344" spans="3:3" x14ac:dyDescent="0.15">
      <c r="C737344" s="29">
        <f>IF(LEFT(C$737312,1)="C",1,IF(LEFT(C$737312,1)="P",0.5,0))</f>
        <v>0</v>
      </c>
    </row>
    <row r="737345" spans="3:3" x14ac:dyDescent="0.15">
      <c r="C737345" s="29">
        <f>IF(LEFT(C$737313,1)="C",1,IF(LEFT(C$737313,1)="P",0.5,0))</f>
        <v>0</v>
      </c>
    </row>
    <row r="737346" spans="3:3" x14ac:dyDescent="0.15">
      <c r="C737346" s="29">
        <f>0.7*C737344+C737310+C737345</f>
        <v>2</v>
      </c>
    </row>
    <row r="737347" spans="3:3" x14ac:dyDescent="0.15">
      <c r="C737347" s="27">
        <f>IFERROR(C737308/C737346,0)</f>
        <v>58.685000000000009</v>
      </c>
    </row>
    <row r="737348" spans="3:3" x14ac:dyDescent="0.15">
      <c r="C737348" s="29">
        <f>IF(RIGHT(C$737312,1)="I",1,C737344)*0.7+C737310+IF(RIGHT(C$737313,1)="I",1,C737345)</f>
        <v>2</v>
      </c>
    </row>
    <row r="737349" spans="3:3" x14ac:dyDescent="0.15">
      <c r="C737349" s="27">
        <f>IF(ISNUMBER(#REF!),#REF!/2.5,1)</f>
        <v>1</v>
      </c>
    </row>
    <row r="737350" spans="3:3" x14ac:dyDescent="0.15">
      <c r="C737350" s="27">
        <f>IF(C737322="Simple",0.9,IF(C737322="Complex",1.3,1))</f>
        <v>1</v>
      </c>
    </row>
    <row r="737351" spans="3:3" x14ac:dyDescent="0.15">
      <c r="C737351" s="27">
        <f>IF(C737321="Simple",0.9,IF(C737321="Complex",1.2,1))</f>
        <v>1</v>
      </c>
    </row>
    <row r="737352" spans="3:3" x14ac:dyDescent="0.15">
      <c r="C737352" s="27">
        <f>C737349*C737351*(0.7*C737347+IF(C737314="B_N2",5,IF(C737314="B_N1",25,50)))</f>
        <v>46.079500000000003</v>
      </c>
    </row>
    <row r="737353" spans="3:3" x14ac:dyDescent="0.15">
      <c r="C737353" s="27">
        <f>ROUND(3/0.85,1)*C737349*C737308</f>
        <v>410.79500000000007</v>
      </c>
    </row>
    <row r="737354" spans="3:3" x14ac:dyDescent="0.15">
      <c r="C737354" s="27">
        <f>C$737350*(C$737340*C$737347+C$737341)</f>
        <v>75.422000000000011</v>
      </c>
    </row>
    <row r="737355" spans="3:3" x14ac:dyDescent="0.15">
      <c r="C737355" s="27">
        <f>(C$737342*C$737347+C$737343)</f>
        <v>0</v>
      </c>
    </row>
    <row r="737356" spans="3:3" x14ac:dyDescent="0.15">
      <c r="C737356" s="27">
        <f>C737348*C737352-C737357-C737361-C737362</f>
        <v>71.03240000000001</v>
      </c>
    </row>
    <row r="737357" spans="3:3" x14ac:dyDescent="0.15">
      <c r="C737357" s="27">
        <f>0.5*IF(RIGHT(C737313,1)="I",1,C737345)*C737352</f>
        <v>0</v>
      </c>
    </row>
    <row r="737358" spans="3:3" x14ac:dyDescent="0.15">
      <c r="C737358" s="30" t="str">
        <f>IF(C$737313="P","Unh","Soil")</f>
        <v>Soil</v>
      </c>
    </row>
    <row r="737359" spans="3:3" x14ac:dyDescent="0.15">
      <c r="C737359" s="27">
        <f>1.2*C737347+5</f>
        <v>75.422000000000011</v>
      </c>
    </row>
    <row r="737360" spans="3:3" x14ac:dyDescent="0.15">
      <c r="C737360" s="30" t="str">
        <f>IF(C$737313="-","Soil","Cellar")</f>
        <v>Cellar</v>
      </c>
    </row>
    <row r="737361" spans="3:3" x14ac:dyDescent="0.15">
      <c r="C737361" s="27">
        <f>(0.18*C$737308)-C737362</f>
        <v>18.452900000000003</v>
      </c>
    </row>
    <row r="737362" spans="3:3" x14ac:dyDescent="0.15">
      <c r="C737362" s="27">
        <f>0.01*C$737308+1.5</f>
        <v>2.6737000000000002</v>
      </c>
    </row>
    <row r="737363" spans="3:3" x14ac:dyDescent="0.15">
      <c r="C737363" s="27">
        <f>SUM(C737354:C737362)</f>
        <v>243.00300000000004</v>
      </c>
    </row>
    <row r="737364" spans="3:3" x14ac:dyDescent="0.15">
      <c r="C737364" s="27">
        <f>SUM(C737324:C737333)</f>
        <v>148.34</v>
      </c>
    </row>
    <row r="737365" spans="3:3" x14ac:dyDescent="0.15">
      <c r="C737365" s="30">
        <f>IFERROR(C737364/C737363,0)</f>
        <v>0.61044513853738425</v>
      </c>
    </row>
    <row r="737366" spans="3:3" x14ac:dyDescent="0.15">
      <c r="C737366" s="31">
        <v>0.8</v>
      </c>
    </row>
    <row r="737367" spans="3:3" x14ac:dyDescent="0.15">
      <c r="C737367" s="31">
        <v>1.25</v>
      </c>
    </row>
    <row r="737368" spans="3:3" x14ac:dyDescent="0.15">
      <c r="C737368" s="32">
        <f>IF(AND(C737365&gt;=C737366,C737365&lt;=C737367),1,0)</f>
        <v>0</v>
      </c>
    </row>
    <row r="737369" spans="3:3" x14ac:dyDescent="0.15">
      <c r="C737369" s="30">
        <f>IFERROR((C737329+C737330)/(C737359),0)</f>
        <v>0.61255336639176894</v>
      </c>
    </row>
    <row r="737370" spans="3:3" x14ac:dyDescent="0.15">
      <c r="C737370" s="31">
        <v>0.9</v>
      </c>
    </row>
    <row r="737371" spans="3:3" x14ac:dyDescent="0.15">
      <c r="C737371" s="31">
        <v>1.3</v>
      </c>
    </row>
    <row r="737372" spans="3:3" x14ac:dyDescent="0.15">
      <c r="C737372" s="32">
        <f>IF(AND(C737369&gt;=C737370,C737369&lt;=C737371),1,0)</f>
        <v>0</v>
      </c>
    </row>
    <row r="737373" spans="3:3" x14ac:dyDescent="0.15">
      <c r="C737373" s="33">
        <f>IF(C737344+C737345=0,1,0)</f>
        <v>1</v>
      </c>
    </row>
    <row r="737374" spans="3:3" x14ac:dyDescent="0.15">
      <c r="C737374" s="30">
        <f>IFERROR((C737331+C737332+C737333)/(C737361+C737362),0)</f>
        <v>0.73461891643709809</v>
      </c>
    </row>
    <row r="737375" spans="3:3" x14ac:dyDescent="0.15">
      <c r="C737375" s="31">
        <v>0.67</v>
      </c>
    </row>
    <row r="737376" spans="3:3" x14ac:dyDescent="0.15">
      <c r="C737376" s="31">
        <v>1.5</v>
      </c>
    </row>
    <row r="737377" spans="3:3" x14ac:dyDescent="0.15">
      <c r="C737377" s="34">
        <f>IF(AND(C737374&gt;=C737375,C737374&lt;=C737376),1,0)</f>
        <v>1</v>
      </c>
    </row>
    <row r="737378" spans="3:3" x14ac:dyDescent="0.15">
      <c r="C737378" s="34">
        <f>C737368*IF(C737373=1,C737372,1)*C737377</f>
        <v>0</v>
      </c>
    </row>
    <row r="737379" spans="3:3" x14ac:dyDescent="0.15">
      <c r="C737379" s="27">
        <f>IF(C$737339="Estimation",C737354,C737324)</f>
        <v>0</v>
      </c>
    </row>
    <row r="737380" spans="3:3" x14ac:dyDescent="0.15">
      <c r="C737380" s="27">
        <f>IF(C$737339="Estimation",C737355,C737325)</f>
        <v>46.2</v>
      </c>
    </row>
    <row r="737381" spans="3:3" x14ac:dyDescent="0.15">
      <c r="C737381" s="27">
        <f>IF(C$737339="Estimation",C737356,C737326)</f>
        <v>40.42</v>
      </c>
    </row>
    <row r="737382" spans="3:3" x14ac:dyDescent="0.15">
      <c r="C737382" s="27">
        <f>IF(C$737339="Estimation",IF(C737358="Soil",0,C737357),C737327)</f>
        <v>0</v>
      </c>
    </row>
    <row r="737383" spans="3:3" x14ac:dyDescent="0.15">
      <c r="C737383" s="27">
        <f>IF(C$737339="Estimation",C737357-C737382,C737328)</f>
        <v>0</v>
      </c>
    </row>
    <row r="737384" spans="3:3" x14ac:dyDescent="0.15">
      <c r="C737384" s="27">
        <f>IF(C$737339="Estimation",IF(C737360="Soil",0,C737359),C737329)</f>
        <v>46.2</v>
      </c>
    </row>
    <row r="737385" spans="3:3" x14ac:dyDescent="0.15">
      <c r="C737385" s="27">
        <f>IF(C$737339="Estimation",C737359-C737384,C737330)</f>
        <v>0</v>
      </c>
    </row>
    <row r="737386" spans="3:3" x14ac:dyDescent="0.15">
      <c r="C737386" s="27">
        <f>IF(C$737339="Estimation",C737361,C737331)</f>
        <v>13.52</v>
      </c>
    </row>
    <row r="737387" spans="3:3" x14ac:dyDescent="0.15">
      <c r="C737387" s="27">
        <f>IF(C$737339="Estimation",0,C737332)</f>
        <v>0</v>
      </c>
    </row>
    <row r="737388" spans="3:3" x14ac:dyDescent="0.15">
      <c r="C737388" s="27">
        <f>IF(C$737339="Estimation",C737362,C737333)</f>
        <v>2</v>
      </c>
    </row>
    <row r="737389" spans="3:3" x14ac:dyDescent="0.15">
      <c r="C737389" s="35">
        <f>IF(C$737339="Estimation",0,C737334)</f>
        <v>0</v>
      </c>
    </row>
    <row r="737390" spans="3:3" x14ac:dyDescent="0.15">
      <c r="C737390" s="35">
        <f>IF(C$737339="Estimation",0.5*SUM(C$737386:C$737387),C737335)</f>
        <v>0</v>
      </c>
    </row>
    <row r="737391" spans="3:3" x14ac:dyDescent="0.15">
      <c r="C737391" s="35">
        <f>IF(C$737339="Estimation",0,C737336)</f>
        <v>8.1300000000000008</v>
      </c>
    </row>
    <row r="737392" spans="3:3" x14ac:dyDescent="0.15">
      <c r="C737392" s="35">
        <f>IF(C$737339="Estimation",0.5*SUM(C$737386:C$737387),C737337)</f>
        <v>0</v>
      </c>
    </row>
    <row r="737393" spans="3:3" x14ac:dyDescent="0.15">
      <c r="C737393" s="35">
        <f>IF(C$737339="Estimation",0,C737338)</f>
        <v>5.39</v>
      </c>
    </row>
    <row r="737394" spans="3:3" x14ac:dyDescent="0.15">
      <c r="C737394" s="25" t="s">
        <v>288</v>
      </c>
    </row>
    <row r="737395" spans="3:3" x14ac:dyDescent="0.15">
      <c r="C737395" s="25">
        <v>0</v>
      </c>
    </row>
    <row r="737396" spans="3:3" x14ac:dyDescent="0.15">
      <c r="C737396" s="25" t="s">
        <v>288</v>
      </c>
    </row>
    <row r="737397" spans="3:3" x14ac:dyDescent="0.15">
      <c r="C737397" s="25" t="s">
        <v>377</v>
      </c>
    </row>
    <row r="737398" spans="3:3" x14ac:dyDescent="0.15">
      <c r="C737398" s="25" t="s">
        <v>300</v>
      </c>
    </row>
    <row r="737399" spans="3:3" x14ac:dyDescent="0.15">
      <c r="C737399" s="25" t="s">
        <v>302</v>
      </c>
    </row>
    <row r="737400" spans="3:3" x14ac:dyDescent="0.15">
      <c r="C737400" s="25" t="s">
        <v>302</v>
      </c>
    </row>
    <row r="737401" spans="3:3" x14ac:dyDescent="0.15">
      <c r="C737401" s="25" t="s">
        <v>302</v>
      </c>
    </row>
    <row r="737402" spans="3:3" x14ac:dyDescent="0.15">
      <c r="C737402" s="25" t="s">
        <v>301</v>
      </c>
    </row>
    <row r="737403" spans="3:3" x14ac:dyDescent="0.15">
      <c r="C737403" s="25" t="s">
        <v>301</v>
      </c>
    </row>
    <row r="737404" spans="3:3" x14ac:dyDescent="0.15">
      <c r="C737404" s="25" t="s">
        <v>292</v>
      </c>
    </row>
    <row r="737405" spans="3:3" x14ac:dyDescent="0.15">
      <c r="C737405" s="25" t="s">
        <v>292</v>
      </c>
    </row>
    <row r="737406" spans="3:3" x14ac:dyDescent="0.15">
      <c r="C737406" s="25" t="s">
        <v>291</v>
      </c>
    </row>
    <row r="737407" spans="3:3" x14ac:dyDescent="0.15">
      <c r="C737407" s="25" t="s">
        <v>298</v>
      </c>
    </row>
    <row r="737408" spans="3:3" x14ac:dyDescent="0.15">
      <c r="C737408" s="25" t="s">
        <v>299</v>
      </c>
    </row>
    <row r="737409" spans="3:3" x14ac:dyDescent="0.15">
      <c r="C737409" s="25" t="s">
        <v>298</v>
      </c>
    </row>
    <row r="737410" spans="3:3" x14ac:dyDescent="0.15">
      <c r="C737410" s="25" t="s">
        <v>297</v>
      </c>
    </row>
    <row r="737411" spans="3:3" x14ac:dyDescent="0.15">
      <c r="C737411" s="25" t="s">
        <v>296</v>
      </c>
    </row>
    <row r="737412" spans="3:3" x14ac:dyDescent="0.15">
      <c r="C737412" s="25" t="s">
        <v>297</v>
      </c>
    </row>
    <row r="737413" spans="3:3" x14ac:dyDescent="0.15">
      <c r="C737413" s="25" t="s">
        <v>296</v>
      </c>
    </row>
    <row r="737414" spans="3:3" x14ac:dyDescent="0.15">
      <c r="C737414" s="24">
        <v>0.1</v>
      </c>
    </row>
    <row r="737415" spans="3:3" x14ac:dyDescent="0.15">
      <c r="C737415" s="24">
        <v>0</v>
      </c>
    </row>
    <row r="737416" spans="3:3" x14ac:dyDescent="0.15">
      <c r="C737416" s="24">
        <v>0.2</v>
      </c>
    </row>
    <row r="737417" spans="3:3" x14ac:dyDescent="0.15">
      <c r="C737417" s="24">
        <v>0.6</v>
      </c>
    </row>
    <row r="737418" spans="3:3" x14ac:dyDescent="0.15">
      <c r="C737418" s="24">
        <v>0.6</v>
      </c>
    </row>
    <row r="737419" spans="3:3" x14ac:dyDescent="0.15">
      <c r="C737419" s="24">
        <v>1.2</v>
      </c>
    </row>
    <row r="737420" spans="3:3" x14ac:dyDescent="0.15">
      <c r="C737420" s="24">
        <v>1.2</v>
      </c>
    </row>
    <row r="737421" spans="3:3" x14ac:dyDescent="0.15">
      <c r="C737421" s="24">
        <v>1.2</v>
      </c>
    </row>
    <row r="737422" spans="3:3" x14ac:dyDescent="0.15">
      <c r="C737422" s="24">
        <v>1.6</v>
      </c>
    </row>
    <row r="737423" spans="3:3" x14ac:dyDescent="0.15">
      <c r="C737423" s="24">
        <v>1.6</v>
      </c>
    </row>
    <row r="737424" spans="3:3" x14ac:dyDescent="0.15">
      <c r="C737424" s="24">
        <v>2.8</v>
      </c>
    </row>
    <row r="737425" spans="3:3" x14ac:dyDescent="0.15">
      <c r="C737425" s="24">
        <v>2.8</v>
      </c>
    </row>
    <row r="737426" spans="3:3" x14ac:dyDescent="0.15">
      <c r="C737426" s="24">
        <v>3</v>
      </c>
    </row>
    <row r="737427" spans="3:3" x14ac:dyDescent="0.15">
      <c r="C737427" s="24">
        <v>0.75</v>
      </c>
    </row>
    <row r="737428" spans="3:3" x14ac:dyDescent="0.15">
      <c r="C737428" s="24">
        <v>0.75</v>
      </c>
    </row>
    <row r="737429" spans="3:3" x14ac:dyDescent="0.15">
      <c r="C737429" s="24">
        <v>0.05</v>
      </c>
    </row>
    <row r="737430" spans="3:3" x14ac:dyDescent="0.15">
      <c r="C737430" s="24">
        <v>0.05</v>
      </c>
    </row>
    <row r="737431" spans="3:3" x14ac:dyDescent="0.15">
      <c r="C737431" s="24">
        <v>0</v>
      </c>
    </row>
    <row r="737432" spans="3:3" x14ac:dyDescent="0.15">
      <c r="C737432" s="24">
        <v>0</v>
      </c>
    </row>
    <row r="737433" spans="3:3" x14ac:dyDescent="0.15">
      <c r="C737433" s="24">
        <v>0</v>
      </c>
    </row>
    <row r="737434" spans="3:3" x14ac:dyDescent="0.15">
      <c r="C737434" s="24">
        <v>0.01</v>
      </c>
    </row>
    <row r="737435" spans="3:3" x14ac:dyDescent="0.15">
      <c r="C737435" s="24">
        <v>0.01</v>
      </c>
    </row>
    <row r="737436" spans="3:3" x14ac:dyDescent="0.15">
      <c r="C737436" s="24">
        <v>0</v>
      </c>
    </row>
    <row r="737437" spans="3:3" x14ac:dyDescent="0.15">
      <c r="C737437" s="24">
        <v>0.3</v>
      </c>
    </row>
    <row r="737438" spans="3:3" x14ac:dyDescent="0.15">
      <c r="C737438" s="24">
        <v>0</v>
      </c>
    </row>
    <row r="737439" spans="3:3" x14ac:dyDescent="0.15">
      <c r="C737439" s="24">
        <v>0</v>
      </c>
    </row>
    <row r="737440" spans="3:3" x14ac:dyDescent="0.15">
      <c r="C737440" s="24">
        <v>0</v>
      </c>
    </row>
    <row r="737441" spans="3:3" x14ac:dyDescent="0.15">
      <c r="C737441" s="24">
        <v>0.3</v>
      </c>
    </row>
    <row r="737442" spans="3:3" x14ac:dyDescent="0.15">
      <c r="C737442" s="24">
        <v>0</v>
      </c>
    </row>
    <row r="737443" spans="3:3" x14ac:dyDescent="0.15">
      <c r="C737443" s="24">
        <v>0</v>
      </c>
    </row>
    <row r="737444" spans="3:3" x14ac:dyDescent="0.15">
      <c r="C737444" s="24">
        <v>1</v>
      </c>
    </row>
    <row r="737445" spans="3:3" x14ac:dyDescent="0.15">
      <c r="C737445" s="24">
        <v>1</v>
      </c>
    </row>
    <row r="737446" spans="3:3" x14ac:dyDescent="0.15">
      <c r="C737446" s="24">
        <v>0</v>
      </c>
    </row>
    <row r="737447" spans="3:3" x14ac:dyDescent="0.15">
      <c r="C737447" s="24">
        <v>0</v>
      </c>
    </row>
    <row r="737448" spans="3:3" x14ac:dyDescent="0.15">
      <c r="C737448" s="24">
        <v>0.5</v>
      </c>
    </row>
    <row r="737449" spans="3:3" x14ac:dyDescent="0.15">
      <c r="C737449" s="24">
        <v>0</v>
      </c>
    </row>
    <row r="737450" spans="3:3" x14ac:dyDescent="0.15">
      <c r="C737450" s="25">
        <v>0</v>
      </c>
    </row>
    <row r="737451" spans="3:3" x14ac:dyDescent="0.15">
      <c r="C737451" s="25">
        <v>0</v>
      </c>
    </row>
    <row r="737452" spans="3:3" x14ac:dyDescent="0.15">
      <c r="C737452" s="25">
        <v>0</v>
      </c>
    </row>
    <row r="737453" spans="3:3" x14ac:dyDescent="0.15">
      <c r="C737453" s="25">
        <v>0</v>
      </c>
    </row>
    <row r="737454" spans="3:3" x14ac:dyDescent="0.15">
      <c r="C737454" s="25">
        <v>0</v>
      </c>
    </row>
    <row r="737455" spans="3:3" x14ac:dyDescent="0.15">
      <c r="C737455" s="25">
        <v>0</v>
      </c>
    </row>
    <row r="737456" spans="3:3" x14ac:dyDescent="0.15">
      <c r="C737456" s="25">
        <v>0</v>
      </c>
    </row>
    <row r="737457" spans="3:3" x14ac:dyDescent="0.15">
      <c r="C737457" s="25">
        <v>0</v>
      </c>
    </row>
    <row r="737458" spans="3:3" x14ac:dyDescent="0.15">
      <c r="C737458" s="25">
        <v>0</v>
      </c>
    </row>
    <row r="737459" spans="3:3" x14ac:dyDescent="0.15">
      <c r="C737459" s="25">
        <v>0</v>
      </c>
    </row>
    <row r="737460" spans="3:3" x14ac:dyDescent="0.15">
      <c r="C737460" s="24">
        <v>0</v>
      </c>
    </row>
    <row r="737461" spans="3:3" x14ac:dyDescent="0.15">
      <c r="C737461" s="24">
        <v>0</v>
      </c>
    </row>
    <row r="737462" spans="3:3" x14ac:dyDescent="0.15">
      <c r="C737462" s="24">
        <v>0</v>
      </c>
    </row>
    <row r="737463" spans="3:3" x14ac:dyDescent="0.15">
      <c r="C737463" s="24">
        <v>0</v>
      </c>
    </row>
    <row r="737464" spans="3:3" x14ac:dyDescent="0.15">
      <c r="C737464" s="24">
        <v>0</v>
      </c>
    </row>
    <row r="737465" spans="3:3" x14ac:dyDescent="0.15">
      <c r="C737465" s="24">
        <v>0</v>
      </c>
    </row>
    <row r="737466" spans="3:3" x14ac:dyDescent="0.15">
      <c r="C737466" s="24">
        <v>0</v>
      </c>
    </row>
    <row r="737467" spans="3:3" x14ac:dyDescent="0.15">
      <c r="C737467" s="24">
        <v>0</v>
      </c>
    </row>
    <row r="737468" spans="3:3" x14ac:dyDescent="0.15">
      <c r="C737468" s="24">
        <v>0</v>
      </c>
    </row>
    <row r="737469" spans="3:3" x14ac:dyDescent="0.15">
      <c r="C737469" s="24">
        <v>0</v>
      </c>
    </row>
    <row r="737470" spans="3:3" x14ac:dyDescent="0.15">
      <c r="C737470" s="24">
        <v>0</v>
      </c>
    </row>
    <row r="737471" spans="3:3" x14ac:dyDescent="0.15">
      <c r="C737471" s="24">
        <v>0</v>
      </c>
    </row>
    <row r="737472" spans="3:3" x14ac:dyDescent="0.15">
      <c r="C737472" s="24">
        <v>0</v>
      </c>
    </row>
    <row r="737473" spans="3:3" x14ac:dyDescent="0.15">
      <c r="C737473" s="24">
        <v>0</v>
      </c>
    </row>
    <row r="737474" spans="3:3" x14ac:dyDescent="0.15">
      <c r="C737474" s="24">
        <v>0</v>
      </c>
    </row>
    <row r="737475" spans="3:3" x14ac:dyDescent="0.15">
      <c r="C737475" s="24">
        <v>0</v>
      </c>
    </row>
    <row r="737476" spans="3:3" x14ac:dyDescent="0.15">
      <c r="C737476" s="24">
        <v>0</v>
      </c>
    </row>
    <row r="737477" spans="3:3" x14ac:dyDescent="0.15">
      <c r="C737477" s="24">
        <v>0</v>
      </c>
    </row>
    <row r="737478" spans="3:3" x14ac:dyDescent="0.15">
      <c r="C737478" s="24">
        <v>0</v>
      </c>
    </row>
    <row r="737479" spans="3:3" x14ac:dyDescent="0.15">
      <c r="C737479" s="24">
        <v>0</v>
      </c>
    </row>
    <row r="737480" spans="3:3" x14ac:dyDescent="0.15">
      <c r="C737480" s="24">
        <v>0</v>
      </c>
    </row>
    <row r="737481" spans="3:3" x14ac:dyDescent="0.15">
      <c r="C737481" s="24">
        <v>0</v>
      </c>
    </row>
    <row r="737482" spans="3:3" x14ac:dyDescent="0.15">
      <c r="C737482" s="24">
        <v>0</v>
      </c>
    </row>
    <row r="737483" spans="3:3" x14ac:dyDescent="0.15">
      <c r="C737483" s="24">
        <v>0</v>
      </c>
    </row>
    <row r="737484" spans="3:3" x14ac:dyDescent="0.15">
      <c r="C737484" s="24">
        <v>0</v>
      </c>
    </row>
    <row r="737485" spans="3:3" x14ac:dyDescent="0.15">
      <c r="C737485" s="24">
        <v>0</v>
      </c>
    </row>
    <row r="737486" spans="3:3" x14ac:dyDescent="0.15">
      <c r="C737486" s="36">
        <f t="shared" ref="C737486:C737492" si="283">IF(C737479&lt;&gt;0,C737479,C737472)</f>
        <v>0</v>
      </c>
    </row>
    <row r="737487" spans="3:3" x14ac:dyDescent="0.15">
      <c r="C737487" s="36">
        <f t="shared" si="283"/>
        <v>0</v>
      </c>
    </row>
    <row r="737488" spans="3:3" x14ac:dyDescent="0.15">
      <c r="C737488" s="36">
        <f t="shared" si="283"/>
        <v>0</v>
      </c>
    </row>
    <row r="737489" spans="3:3" x14ac:dyDescent="0.15">
      <c r="C737489" s="36">
        <f t="shared" si="283"/>
        <v>0</v>
      </c>
    </row>
    <row r="737490" spans="3:3" x14ac:dyDescent="0.15">
      <c r="C737490" s="36">
        <f t="shared" si="283"/>
        <v>0</v>
      </c>
    </row>
    <row r="737491" spans="3:3" x14ac:dyDescent="0.15">
      <c r="C737491" s="36">
        <f t="shared" si="283"/>
        <v>0</v>
      </c>
    </row>
    <row r="737492" spans="3:3" x14ac:dyDescent="0.15">
      <c r="C737492" s="36">
        <f t="shared" si="283"/>
        <v>0</v>
      </c>
    </row>
    <row r="737493" spans="3:3" x14ac:dyDescent="0.15">
      <c r="C737493" s="36">
        <f t="shared" ref="C737493:C737499" si="284">IFERROR(IF(C737472&lt;&gt;0,C737486/C737472,1)*C737460,0)</f>
        <v>0</v>
      </c>
    </row>
    <row r="737494" spans="3:3" x14ac:dyDescent="0.15">
      <c r="C737494" s="36">
        <f t="shared" si="284"/>
        <v>0</v>
      </c>
    </row>
    <row r="737495" spans="3:3" x14ac:dyDescent="0.15">
      <c r="C737495" s="36">
        <f t="shared" si="284"/>
        <v>0</v>
      </c>
    </row>
    <row r="737496" spans="3:3" x14ac:dyDescent="0.15">
      <c r="C737496" s="36">
        <f t="shared" si="284"/>
        <v>0</v>
      </c>
    </row>
    <row r="737497" spans="3:3" x14ac:dyDescent="0.15">
      <c r="C737497" s="36">
        <f t="shared" si="284"/>
        <v>0</v>
      </c>
    </row>
    <row r="737498" spans="3:3" x14ac:dyDescent="0.15">
      <c r="C737498" s="36">
        <f t="shared" si="284"/>
        <v>0</v>
      </c>
    </row>
    <row r="737499" spans="3:3" x14ac:dyDescent="0.15">
      <c r="C737499" s="36">
        <f t="shared" si="284"/>
        <v>0</v>
      </c>
    </row>
    <row r="737500" spans="3:3" x14ac:dyDescent="0.15">
      <c r="C737500" s="37">
        <f>C737467</f>
        <v>0</v>
      </c>
    </row>
    <row r="737501" spans="3:3" x14ac:dyDescent="0.15">
      <c r="C737501" s="37">
        <f>C737468</f>
        <v>0</v>
      </c>
    </row>
    <row r="737502" spans="3:3" x14ac:dyDescent="0.15">
      <c r="C737502" s="37">
        <f>C737469</f>
        <v>0</v>
      </c>
    </row>
    <row r="737503" spans="3:3" x14ac:dyDescent="0.15">
      <c r="C737503" s="37">
        <f>C737470</f>
        <v>0</v>
      </c>
    </row>
    <row r="737504" spans="3:3" x14ac:dyDescent="0.15">
      <c r="C737504" s="37">
        <f>C737471</f>
        <v>0</v>
      </c>
    </row>
    <row r="737505" spans="3:3" x14ac:dyDescent="0.15">
      <c r="C737505" s="28">
        <v>0</v>
      </c>
    </row>
    <row r="737506" spans="3:3" x14ac:dyDescent="0.15">
      <c r="C737506" s="28">
        <v>0</v>
      </c>
    </row>
    <row r="737507" spans="3:3" x14ac:dyDescent="0.15">
      <c r="C737507" s="28">
        <v>0</v>
      </c>
    </row>
    <row r="737508" spans="3:3" x14ac:dyDescent="0.15">
      <c r="C737508" s="28">
        <v>0</v>
      </c>
    </row>
    <row r="737509" spans="3:3" x14ac:dyDescent="0.15">
      <c r="C737509" s="28">
        <v>0</v>
      </c>
    </row>
    <row r="737510" spans="3:3" x14ac:dyDescent="0.15">
      <c r="C737510" s="28">
        <v>0</v>
      </c>
    </row>
    <row r="737511" spans="3:3" x14ac:dyDescent="0.15">
      <c r="C737511" s="28">
        <v>0</v>
      </c>
    </row>
    <row r="737512" spans="3:3" x14ac:dyDescent="0.15">
      <c r="C737512" s="28">
        <v>0</v>
      </c>
    </row>
    <row r="737513" spans="3:3" x14ac:dyDescent="0.15">
      <c r="C737513" s="28">
        <v>0</v>
      </c>
    </row>
    <row r="737514" spans="3:3" x14ac:dyDescent="0.15">
      <c r="C737514" s="28">
        <v>0</v>
      </c>
    </row>
    <row r="737515" spans="3:3" x14ac:dyDescent="0.15">
      <c r="C737515" s="38">
        <v>1</v>
      </c>
    </row>
    <row r="737516" spans="3:3" x14ac:dyDescent="0.15">
      <c r="C737516" s="38">
        <v>1</v>
      </c>
    </row>
    <row r="737517" spans="3:3" x14ac:dyDescent="0.15">
      <c r="C737517" s="38">
        <v>1</v>
      </c>
    </row>
    <row r="737518" spans="3:3" x14ac:dyDescent="0.15">
      <c r="C737518" s="38">
        <v>1</v>
      </c>
    </row>
    <row r="737519" spans="3:3" x14ac:dyDescent="0.15">
      <c r="C737519" s="38">
        <v>1</v>
      </c>
    </row>
    <row r="737520" spans="3:3" x14ac:dyDescent="0.15">
      <c r="C737520" s="38">
        <v>1</v>
      </c>
    </row>
    <row r="737521" spans="3:3" x14ac:dyDescent="0.15">
      <c r="C737521" s="38">
        <v>1</v>
      </c>
    </row>
    <row r="737522" spans="3:3" x14ac:dyDescent="0.15">
      <c r="C737522" s="38">
        <v>1</v>
      </c>
    </row>
    <row r="737523" spans="3:3" x14ac:dyDescent="0.15">
      <c r="C737523" s="38">
        <v>1</v>
      </c>
    </row>
    <row r="737524" spans="3:3" x14ac:dyDescent="0.15">
      <c r="C737524" s="38">
        <v>1</v>
      </c>
    </row>
    <row r="737525" spans="3:3" x14ac:dyDescent="0.15">
      <c r="C737525" s="25" t="s">
        <v>104</v>
      </c>
    </row>
    <row r="737526" spans="3:3" x14ac:dyDescent="0.15">
      <c r="C737526" s="25" t="s">
        <v>294</v>
      </c>
    </row>
    <row r="737527" spans="3:3" x14ac:dyDescent="0.15">
      <c r="C737527" s="24">
        <v>216</v>
      </c>
    </row>
    <row r="737528" spans="3:3" x14ac:dyDescent="0.15">
      <c r="C737528" s="24">
        <v>12</v>
      </c>
    </row>
    <row r="737529" spans="3:3" x14ac:dyDescent="0.15">
      <c r="C737529" s="24">
        <v>4.5999999999999996</v>
      </c>
    </row>
    <row r="737530" spans="3:3" x14ac:dyDescent="0.15">
      <c r="C737530" s="24">
        <v>368</v>
      </c>
    </row>
    <row r="737531" spans="3:3" x14ac:dyDescent="0.15">
      <c r="C737531" s="24">
        <v>260</v>
      </c>
    </row>
    <row r="737532" spans="3:3" x14ac:dyDescent="0.15">
      <c r="C737532" s="24">
        <v>394</v>
      </c>
    </row>
    <row r="737533" spans="3:3" x14ac:dyDescent="0.15">
      <c r="C737533" s="24">
        <v>222</v>
      </c>
    </row>
    <row r="737534" spans="3:3" x14ac:dyDescent="0.15">
      <c r="C737534" s="24">
        <v>123</v>
      </c>
    </row>
    <row r="737535" spans="3:3" x14ac:dyDescent="0.15">
      <c r="C737535" s="25" t="s">
        <v>153</v>
      </c>
    </row>
    <row r="737536" spans="3:3" x14ac:dyDescent="0.15">
      <c r="C737536" s="24">
        <v>20</v>
      </c>
    </row>
    <row r="737537" spans="3:3" x14ac:dyDescent="0.15">
      <c r="C737537" s="24">
        <v>0.9</v>
      </c>
    </row>
    <row r="737538" spans="3:3" x14ac:dyDescent="0.15">
      <c r="C737538" s="24">
        <v>0.8</v>
      </c>
    </row>
    <row r="737539" spans="3:3" x14ac:dyDescent="0.15">
      <c r="C737539" s="24">
        <v>0.4</v>
      </c>
    </row>
    <row r="737540" spans="3:3" x14ac:dyDescent="0.15">
      <c r="C737540" s="24">
        <v>2.5</v>
      </c>
    </row>
    <row r="737541" spans="3:3" x14ac:dyDescent="0.15">
      <c r="C737541" s="24">
        <v>3</v>
      </c>
    </row>
    <row r="737542" spans="3:3" x14ac:dyDescent="0.15">
      <c r="C737542" s="24">
        <v>10</v>
      </c>
    </row>
    <row r="737543" spans="3:3" x14ac:dyDescent="0.15">
      <c r="C737543" s="31">
        <v>0.8</v>
      </c>
    </row>
    <row r="737544" spans="3:3" x14ac:dyDescent="0.15">
      <c r="C737544" s="31">
        <v>0.6</v>
      </c>
    </row>
    <row r="737545" spans="3:3" x14ac:dyDescent="0.15">
      <c r="C737545" s="31">
        <v>0.3</v>
      </c>
    </row>
    <row r="737546" spans="3:3" x14ac:dyDescent="0.15">
      <c r="C737546" s="31">
        <v>0.9</v>
      </c>
    </row>
    <row r="737547" spans="3:3" x14ac:dyDescent="0.15">
      <c r="C737547" s="24">
        <v>45</v>
      </c>
    </row>
    <row r="737548" spans="3:3" x14ac:dyDescent="0.15">
      <c r="C737548" s="39">
        <f t="shared" ref="C737548:C737554" si="285">IFERROR(IF(ISNUMBER(C737436),C737436,0)+IF(ISNUMBER(C737417),1/C737417-IF(AND(C737505="ReplaceInsulation",NOT(ISERROR(C737493))),C737429/0.04,0),0),0)</f>
        <v>1.6666666666666667</v>
      </c>
    </row>
    <row r="737549" spans="3:3" x14ac:dyDescent="0.15">
      <c r="C737549" s="39">
        <f t="shared" si="285"/>
        <v>1.9666666666666668</v>
      </c>
    </row>
    <row r="737550" spans="3:3" x14ac:dyDescent="0.15">
      <c r="C737550" s="39">
        <f t="shared" si="285"/>
        <v>0.83333333333333337</v>
      </c>
    </row>
    <row r="737551" spans="3:3" x14ac:dyDescent="0.15">
      <c r="C737551" s="39">
        <f t="shared" si="285"/>
        <v>0.83333333333333337</v>
      </c>
    </row>
    <row r="737552" spans="3:3" x14ac:dyDescent="0.15">
      <c r="C737552" s="39">
        <f t="shared" si="285"/>
        <v>0.83333333333333337</v>
      </c>
    </row>
    <row r="737553" spans="3:3" x14ac:dyDescent="0.15">
      <c r="C737553" s="39">
        <f t="shared" si="285"/>
        <v>0.92500000000000004</v>
      </c>
    </row>
    <row r="737554" spans="3:3" x14ac:dyDescent="0.15">
      <c r="C737554" s="39">
        <f t="shared" si="285"/>
        <v>0.625</v>
      </c>
    </row>
    <row r="737555" spans="3:3" x14ac:dyDescent="0.15">
      <c r="C737555" s="40">
        <f>IFERROR(IF(ISNUMBER(C737424),1/C737424,0),0)</f>
        <v>0.35714285714285715</v>
      </c>
    </row>
    <row r="737556" spans="3:3" x14ac:dyDescent="0.15">
      <c r="C737556" s="40">
        <f>IFERROR(IF(ISNUMBER(C737425),1/C737425,0),0)</f>
        <v>0.35714285714285715</v>
      </c>
    </row>
    <row r="737557" spans="3:3" x14ac:dyDescent="0.15">
      <c r="C737557" s="40">
        <f>IFERROR(IF(ISNUMBER(C737426),1/C737426,0),0)</f>
        <v>0.33333333333333331</v>
      </c>
    </row>
    <row r="737558" spans="3:3" x14ac:dyDescent="0.15">
      <c r="C737558" s="39">
        <f t="shared" ref="C737558:C737564" si="286">IFERROR(1/(IF(C737505="Replace",IF(ISNUMBER(C737436),C737436,0),C737548)+IF(ISNUMBER(C737493),C737493,0)),0)</f>
        <v>0.6</v>
      </c>
    </row>
    <row r="737559" spans="3:3" x14ac:dyDescent="0.15">
      <c r="C737559" s="39">
        <f t="shared" si="286"/>
        <v>0.50847457627118642</v>
      </c>
    </row>
    <row r="737560" spans="3:3" x14ac:dyDescent="0.15">
      <c r="C737560" s="39">
        <f t="shared" si="286"/>
        <v>1.2</v>
      </c>
    </row>
    <row r="737561" spans="3:3" x14ac:dyDescent="0.15">
      <c r="C737561" s="39">
        <f t="shared" si="286"/>
        <v>1.2</v>
      </c>
    </row>
    <row r="737562" spans="3:3" x14ac:dyDescent="0.15">
      <c r="C737562" s="39">
        <f t="shared" si="286"/>
        <v>1.2</v>
      </c>
    </row>
    <row r="737563" spans="3:3" x14ac:dyDescent="0.15">
      <c r="C737563" s="39">
        <f t="shared" si="286"/>
        <v>1.0810810810810809</v>
      </c>
    </row>
    <row r="737564" spans="3:3" x14ac:dyDescent="0.15">
      <c r="C737564" s="39">
        <f t="shared" si="286"/>
        <v>1.6</v>
      </c>
    </row>
    <row r="737565" spans="3:3" x14ac:dyDescent="0.15">
      <c r="C737565" s="41">
        <f>IFERROR(1/(IF(C737512="Replace",0,C737555)+IF(ISNUMBER(C737500),C737500,0)),0)</f>
        <v>2.8</v>
      </c>
    </row>
    <row r="737566" spans="3:3" x14ac:dyDescent="0.15">
      <c r="C737566" s="41">
        <f>IFERROR(1/(IF(C737513="Replace",0,C737556)+IF(ISNUMBER(C737501),C737501,0)),0)</f>
        <v>2.8</v>
      </c>
    </row>
    <row r="737567" spans="3:3" x14ac:dyDescent="0.15">
      <c r="C737567" s="41">
        <f>IFERROR(1/(IF(C737514="Replace",0,C737557)+IF(ISNUMBER(C737502),C737502,0)),0)</f>
        <v>3</v>
      </c>
    </row>
    <row r="737568" spans="3:3" x14ac:dyDescent="0.15">
      <c r="C737568" s="42">
        <f t="shared" ref="C737568:C737574" si="287">IF(C737417&gt;0,(1-C737515)*1/(1/C737417+C737436),0)+C737515*C737558</f>
        <v>0.6</v>
      </c>
    </row>
    <row r="737569" spans="3:3" x14ac:dyDescent="0.15">
      <c r="C737569" s="42">
        <f t="shared" si="287"/>
        <v>0.50847457627118642</v>
      </c>
    </row>
    <row r="737570" spans="3:3" x14ac:dyDescent="0.15">
      <c r="C737570" s="42">
        <f t="shared" si="287"/>
        <v>1.2</v>
      </c>
    </row>
    <row r="737571" spans="3:3" x14ac:dyDescent="0.15">
      <c r="C737571" s="42">
        <f t="shared" si="287"/>
        <v>1.2</v>
      </c>
    </row>
    <row r="737572" spans="3:3" x14ac:dyDescent="0.15">
      <c r="C737572" s="42">
        <f t="shared" si="287"/>
        <v>1.2</v>
      </c>
    </row>
    <row r="737573" spans="3:3" x14ac:dyDescent="0.15">
      <c r="C737573" s="42">
        <f t="shared" si="287"/>
        <v>1.0810810810810809</v>
      </c>
    </row>
    <row r="737574" spans="3:3" x14ac:dyDescent="0.15">
      <c r="C737574" s="42">
        <f t="shared" si="287"/>
        <v>1.6</v>
      </c>
    </row>
    <row r="737575" spans="3:3" x14ac:dyDescent="0.15">
      <c r="C737575" s="43">
        <f>(1-C737522)*C737424+C737522*C737565</f>
        <v>2.8</v>
      </c>
    </row>
    <row r="737576" spans="3:3" x14ac:dyDescent="0.15">
      <c r="C737576" s="43">
        <f>(1-C737523)*C737425+C737523*C737566</f>
        <v>2.8</v>
      </c>
    </row>
    <row r="737577" spans="3:3" x14ac:dyDescent="0.15">
      <c r="C737577" s="43">
        <f>(1-C737524)*C737426+C737524*C737567</f>
        <v>3</v>
      </c>
    </row>
    <row r="737578" spans="3:3" x14ac:dyDescent="0.15">
      <c r="C737578" s="39">
        <f>IFERROR((IF(C737493&gt;0,C737515*C737379,0)+IF(C737494&gt;0,C737516*C737380,0)+IF(C737495&gt;0,C737517*C737381,0)+IF(C737496&gt;0,C737518*C737382,0)+IF(C737497&gt;0,C737519*C737383,0)+IF(C737498&gt;0,C737520*C737384,0)+IF(C737499&gt;0,C737521*C737385,0)+IF(C737500&gt;0,C737522*C737386,0)+IF(C737501&gt;0,C737523*C737387,0)+IF(C737502&gt;0,C737524*C737388,0))/SUM(C737379:C737388),0)</f>
        <v>0</v>
      </c>
    </row>
    <row r="737579" spans="3:3" x14ac:dyDescent="0.15">
      <c r="C737579" s="30" t="str">
        <f>IF(OR(C737395="",C737394=C737395),C737394,IF(C737289="Variation",C737395,IF(C737578=0,C737394,IF(C737578=1,C737395,C737394&amp;"("&amp;TEXT(1-C737578,"##0%")&amp;")."&amp;C737395&amp;"("&amp;TEXT(C737578,"##0%")&amp;")"))))</f>
        <v>Medium</v>
      </c>
    </row>
    <row r="737580" spans="3:3" x14ac:dyDescent="0.15">
      <c r="C737580" s="39">
        <f>IFERROR(IF(C737395&lt;&gt;"",IF(C737289="Variation",C737415,(1-C737578)*C737414+C737578*C737415),C737414),0)</f>
        <v>0.1</v>
      </c>
    </row>
    <row r="737581" spans="3:3" x14ac:dyDescent="0.15">
      <c r="C737581" s="39">
        <f t="shared" ref="C737581:C737587" si="288">IF(ISERROR(C737568*C737379*C737443),0,C737568*C737379*C737443)</f>
        <v>0</v>
      </c>
    </row>
    <row r="737582" spans="3:3" x14ac:dyDescent="0.15">
      <c r="C737582" s="39">
        <f t="shared" si="288"/>
        <v>23.491525423728813</v>
      </c>
    </row>
    <row r="737583" spans="3:3" x14ac:dyDescent="0.15">
      <c r="C737583" s="39">
        <f t="shared" si="288"/>
        <v>48.503999999999998</v>
      </c>
    </row>
    <row r="737584" spans="3:3" x14ac:dyDescent="0.15">
      <c r="C737584" s="39">
        <f t="shared" si="288"/>
        <v>0</v>
      </c>
    </row>
    <row r="737585" spans="3:3" x14ac:dyDescent="0.15">
      <c r="C737585" s="39">
        <f t="shared" si="288"/>
        <v>0</v>
      </c>
    </row>
    <row r="737586" spans="3:3" x14ac:dyDescent="0.15">
      <c r="C737586" s="39">
        <f t="shared" si="288"/>
        <v>24.972972972972972</v>
      </c>
    </row>
    <row r="737587" spans="3:3" x14ac:dyDescent="0.15">
      <c r="C737587" s="39">
        <f t="shared" si="288"/>
        <v>0</v>
      </c>
    </row>
    <row r="737588" spans="3:3" x14ac:dyDescent="0.15">
      <c r="C737588" s="40">
        <f>IF(ISERROR(C737575*C737386*1),0,C737575*C737386*1)</f>
        <v>37.855999999999995</v>
      </c>
    </row>
    <row r="737589" spans="3:3" x14ac:dyDescent="0.15">
      <c r="C737589" s="40">
        <f>IF(ISERROR(C737576*C737387*1),0,C737576*C737387*1)</f>
        <v>0</v>
      </c>
    </row>
    <row r="737590" spans="3:3" x14ac:dyDescent="0.15">
      <c r="C737590" s="40">
        <f>IF(ISERROR(C737577*C737388*1),0,C737577*C737388*1)</f>
        <v>6</v>
      </c>
    </row>
    <row r="737591" spans="3:3" x14ac:dyDescent="0.15">
      <c r="C737591" s="39">
        <f>SUM(C737379:C737388)*C737580</f>
        <v>14.834000000000001</v>
      </c>
    </row>
    <row r="737592" spans="3:3" x14ac:dyDescent="0.15">
      <c r="C737592" s="39">
        <f>IFERROR(SUM(C737581:C737591)/C737308,0)</f>
        <v>1.3262204856155895</v>
      </c>
    </row>
    <row r="737593" spans="3:3" x14ac:dyDescent="0.15">
      <c r="C737593" s="39">
        <f>0.34*(C737539+C737416)*C737540</f>
        <v>0.51000000000000012</v>
      </c>
    </row>
    <row r="737594" spans="3:3" x14ac:dyDescent="0.15">
      <c r="C737594" s="44">
        <f>(C737536-C737529)*C737527</f>
        <v>3326.4</v>
      </c>
    </row>
    <row r="737595" spans="3:3" x14ac:dyDescent="0.15">
      <c r="C737595" s="39">
        <f>IF(C737592&lt;=1,C737537+(1-C737592)/0.5*(1-C737537),IF(C737592&gt;=4,C737538,C737537+(C737592-1)*(C737538-C737537)/(4-1)))</f>
        <v>0.88912598381281371</v>
      </c>
    </row>
    <row r="737596" spans="3:3" x14ac:dyDescent="0.15">
      <c r="C737596" s="44">
        <f>C737592*0.024*C737594*C737595</f>
        <v>94.13795245360761</v>
      </c>
    </row>
    <row r="737597" spans="3:3" x14ac:dyDescent="0.15">
      <c r="C737597" s="44">
        <f>C737593*0.024*C737594*C737595</f>
        <v>36.200885352072518</v>
      </c>
    </row>
    <row r="737598" spans="3:3" x14ac:dyDescent="0.15">
      <c r="C737598" s="44">
        <f>C737596+C737597</f>
        <v>130.33883780568013</v>
      </c>
    </row>
    <row r="737599" spans="3:3" x14ac:dyDescent="0.15">
      <c r="C737599" s="39">
        <f>IFERROR((IF(LEN(C737457)&gt;1,IF(ISERROR(C737503),0,C737503),IF(ISERROR(C737427),0,C737427))*C737386+IF(LEN(C737458)&gt;1,IF(ISERROR(C737504),0,C737504),IF(ISERROR(C737428),0,C737428))*C737387)/(C737386+C737387),0)</f>
        <v>0.75000000000000011</v>
      </c>
    </row>
    <row r="737600" spans="3:3" x14ac:dyDescent="0.15">
      <c r="C737600" s="45">
        <f>C737389*C737530*C737543*(1-C737545)*C737546*C737599</f>
        <v>0</v>
      </c>
    </row>
    <row r="737601" spans="3:3" x14ac:dyDescent="0.15">
      <c r="C737601" s="44">
        <f>C737390*C737531*C$737544*(1-C$737545)*C$737546*C$737599</f>
        <v>0</v>
      </c>
    </row>
    <row r="737602" spans="3:3" x14ac:dyDescent="0.15">
      <c r="C737602" s="44">
        <f>C737391*C737532*C$737544*(1-C$737545)*C$737546*C$737599</f>
        <v>908.11287000000016</v>
      </c>
    </row>
    <row r="737603" spans="3:3" x14ac:dyDescent="0.15">
      <c r="C737603" s="44">
        <f>C737392*C737533*C$737544*(1-C$737545)*C$737546*C$737599</f>
        <v>0</v>
      </c>
    </row>
    <row r="737604" spans="3:3" x14ac:dyDescent="0.15">
      <c r="C737604" s="44">
        <f>C737393*C737534*C$737544*(1-C$737545)*C$737546*C$737599</f>
        <v>187.95199499999998</v>
      </c>
    </row>
    <row r="737605" spans="3:3" x14ac:dyDescent="0.15">
      <c r="C737605" s="44">
        <f>IFERROR(SUM(C737600:C737604)/C737308,0)</f>
        <v>9.3385436227315317</v>
      </c>
    </row>
    <row r="737606" spans="3:3" x14ac:dyDescent="0.15">
      <c r="C737606" s="44">
        <f>C737541*0.024*C737527</f>
        <v>15.552000000000001</v>
      </c>
    </row>
    <row r="737607" spans="3:3" x14ac:dyDescent="0.15">
      <c r="C737607" s="44">
        <f>C737547/(C737592+C737593)</f>
        <v>24.506860887631277</v>
      </c>
    </row>
    <row r="737608" spans="3:3" x14ac:dyDescent="0.15">
      <c r="C737608" s="39">
        <f>0.8+C737607/30</f>
        <v>1.6168953629210425</v>
      </c>
    </row>
    <row r="737609" spans="3:3" x14ac:dyDescent="0.15">
      <c r="C737609" s="42">
        <f>IFERROR((C737605+C737606)/C737598,0)</f>
        <v>0.19096797272230098</v>
      </c>
    </row>
    <row r="737610" spans="3:3" x14ac:dyDescent="0.15">
      <c r="C737610" s="39">
        <f>(1-C737609^C737608)/(1-C737609^(C737608+1))</f>
        <v>0.94362386271828624</v>
      </c>
    </row>
    <row r="737611" spans="3:3" x14ac:dyDescent="0.15">
      <c r="C737611" s="46">
        <f>C737598-C737610*(C737605+C737606)</f>
        <v>106.8515268872402</v>
      </c>
    </row>
    <row r="737613" spans="3:3" x14ac:dyDescent="0.15">
      <c r="C737613" s="48">
        <v>106.8515268872402</v>
      </c>
    </row>
    <row r="753665" spans="3:3" x14ac:dyDescent="0.15">
      <c r="C753665" s="24" t="s">
        <v>370</v>
      </c>
    </row>
    <row r="753666" spans="3:3" x14ac:dyDescent="0.15">
      <c r="C753666" s="25">
        <v>0</v>
      </c>
    </row>
    <row r="753667" spans="3:3" x14ac:dyDescent="0.15">
      <c r="C753667" s="25">
        <v>0</v>
      </c>
    </row>
    <row r="753668" spans="3:3" x14ac:dyDescent="0.15">
      <c r="C753668" s="26">
        <v>40428</v>
      </c>
    </row>
    <row r="753669" spans="3:3" x14ac:dyDescent="0.15">
      <c r="C753669" s="26">
        <v>0</v>
      </c>
    </row>
    <row r="753670" spans="3:3" x14ac:dyDescent="0.15">
      <c r="C753670" s="25" t="s">
        <v>152</v>
      </c>
    </row>
    <row r="753671" spans="3:3" x14ac:dyDescent="0.15">
      <c r="C753671" s="25" t="s">
        <v>15</v>
      </c>
    </row>
    <row r="753672" spans="3:3" x14ac:dyDescent="0.15">
      <c r="C753672" s="25">
        <v>1</v>
      </c>
    </row>
    <row r="753673" spans="3:3" x14ac:dyDescent="0.15">
      <c r="C753673" s="25" t="s">
        <v>208</v>
      </c>
    </row>
    <row r="753674" spans="3:3" x14ac:dyDescent="0.15">
      <c r="C753674" s="25" t="s">
        <v>371</v>
      </c>
    </row>
    <row r="753675" spans="3:3" x14ac:dyDescent="0.15">
      <c r="C753675" s="25">
        <v>0</v>
      </c>
    </row>
    <row r="753676" spans="3:3" x14ac:dyDescent="0.15">
      <c r="C753676" s="25">
        <v>0</v>
      </c>
    </row>
    <row r="753677" spans="3:3" x14ac:dyDescent="0.15">
      <c r="C753677" s="25" t="s">
        <v>372</v>
      </c>
    </row>
    <row r="753678" spans="3:3" x14ac:dyDescent="0.15">
      <c r="C753678" s="25" t="s">
        <v>360</v>
      </c>
    </row>
    <row r="753679" spans="3:3" x14ac:dyDescent="0.15">
      <c r="C753679" s="25" t="s">
        <v>373</v>
      </c>
    </row>
    <row r="753680" spans="3:3" x14ac:dyDescent="0.15">
      <c r="C753680" s="25" t="s">
        <v>105</v>
      </c>
    </row>
    <row r="753681" spans="3:3" x14ac:dyDescent="0.15">
      <c r="C753681" s="25">
        <v>1958</v>
      </c>
    </row>
    <row r="753682" spans="3:3" x14ac:dyDescent="0.15">
      <c r="C753682" s="25">
        <v>1968</v>
      </c>
    </row>
    <row r="753683" spans="3:3" x14ac:dyDescent="0.15">
      <c r="C753683" s="25" t="s">
        <v>289</v>
      </c>
    </row>
    <row r="753684" spans="3:3" x14ac:dyDescent="0.15">
      <c r="C753684" s="24">
        <v>374.2</v>
      </c>
    </row>
    <row r="753685" spans="3:3" x14ac:dyDescent="0.15">
      <c r="C753685" s="24">
        <v>119.744</v>
      </c>
    </row>
    <row r="753686" spans="3:3" x14ac:dyDescent="0.15">
      <c r="C753686" s="24">
        <v>0</v>
      </c>
    </row>
    <row r="753687" spans="3:3" x14ac:dyDescent="0.15">
      <c r="C753687" s="24">
        <v>0</v>
      </c>
    </row>
    <row r="753688" spans="3:3" x14ac:dyDescent="0.15">
      <c r="C753688" s="24">
        <v>0</v>
      </c>
    </row>
    <row r="753689" spans="3:3" x14ac:dyDescent="0.15">
      <c r="C753689" s="24">
        <v>106.7</v>
      </c>
    </row>
    <row r="753690" spans="3:3" x14ac:dyDescent="0.15">
      <c r="C753690" s="27">
        <f>IF(C753687&gt;0,C753687,IF(C753686&gt;0,0.85*C753686,IF(C753689&gt;0,1.1*C753689,IF(C753688&gt;0,1.4*C753688,0.85/3*C753684))))</f>
        <v>117.37000000000002</v>
      </c>
    </row>
    <row r="753691" spans="3:3" x14ac:dyDescent="0.15">
      <c r="C753691" s="24">
        <v>0</v>
      </c>
    </row>
    <row r="753692" spans="3:3" x14ac:dyDescent="0.15">
      <c r="C753692" s="27">
        <f>IF(C753691&gt;0,C753691,C753690)</f>
        <v>117.37000000000002</v>
      </c>
    </row>
    <row r="753693" spans="3:3" x14ac:dyDescent="0.15">
      <c r="C753693" s="24">
        <v>1</v>
      </c>
    </row>
    <row r="753694" spans="3:3" x14ac:dyDescent="0.15">
      <c r="C753694" s="24">
        <v>2</v>
      </c>
    </row>
    <row r="753695" spans="3:3" x14ac:dyDescent="0.15">
      <c r="C753695" s="28" t="s">
        <v>374</v>
      </c>
    </row>
    <row r="753696" spans="3:3" x14ac:dyDescent="0.15">
      <c r="C753696" s="28" t="s">
        <v>375</v>
      </c>
    </row>
    <row r="753697" spans="3:3" x14ac:dyDescent="0.15">
      <c r="C753697" s="28" t="s">
        <v>2</v>
      </c>
    </row>
    <row r="753698" spans="3:3" x14ac:dyDescent="0.15">
      <c r="C753698" s="28" t="s">
        <v>376</v>
      </c>
    </row>
    <row r="753699" spans="3:3" x14ac:dyDescent="0.15">
      <c r="C753699" s="24">
        <v>0</v>
      </c>
    </row>
    <row r="753700" spans="3:3" x14ac:dyDescent="0.15">
      <c r="C753700" s="24">
        <v>0</v>
      </c>
    </row>
    <row r="753701" spans="3:3" x14ac:dyDescent="0.15">
      <c r="C753701" s="24">
        <v>0</v>
      </c>
    </row>
    <row r="753702" spans="3:3" x14ac:dyDescent="0.15">
      <c r="C753702" s="24">
        <v>0</v>
      </c>
    </row>
    <row r="753703" spans="3:3" x14ac:dyDescent="0.15">
      <c r="C753703" s="24">
        <v>0</v>
      </c>
    </row>
    <row r="753704" spans="3:3" x14ac:dyDescent="0.15">
      <c r="C753704" s="24">
        <v>0</v>
      </c>
    </row>
    <row r="753705" spans="3:3" x14ac:dyDescent="0.15">
      <c r="C753705" s="28">
        <v>0</v>
      </c>
    </row>
    <row r="753706" spans="3:3" x14ac:dyDescent="0.15">
      <c r="C753706" s="28">
        <v>0</v>
      </c>
    </row>
    <row r="753707" spans="3:3" x14ac:dyDescent="0.15">
      <c r="C753707" s="24">
        <v>0</v>
      </c>
    </row>
    <row r="753708" spans="3:3" x14ac:dyDescent="0.15">
      <c r="C753708" s="24">
        <v>0</v>
      </c>
    </row>
    <row r="753709" spans="3:3" x14ac:dyDescent="0.15">
      <c r="C753709" s="24">
        <v>46.2</v>
      </c>
    </row>
    <row r="753710" spans="3:3" x14ac:dyDescent="0.15">
      <c r="C753710" s="24">
        <v>40.42</v>
      </c>
    </row>
    <row r="753711" spans="3:3" x14ac:dyDescent="0.15">
      <c r="C753711" s="24">
        <v>0</v>
      </c>
    </row>
    <row r="753712" spans="3:3" x14ac:dyDescent="0.15">
      <c r="C753712" s="24">
        <v>0</v>
      </c>
    </row>
    <row r="753713" spans="3:3" x14ac:dyDescent="0.15">
      <c r="C753713" s="24">
        <v>46.2</v>
      </c>
    </row>
    <row r="753714" spans="3:3" x14ac:dyDescent="0.15">
      <c r="C753714" s="24">
        <v>0</v>
      </c>
    </row>
    <row r="753715" spans="3:3" x14ac:dyDescent="0.15">
      <c r="C753715" s="24">
        <v>13.52</v>
      </c>
    </row>
    <row r="753716" spans="3:3" x14ac:dyDescent="0.15">
      <c r="C753716" s="24">
        <v>0</v>
      </c>
    </row>
    <row r="753717" spans="3:3" x14ac:dyDescent="0.15">
      <c r="C753717" s="24">
        <v>2</v>
      </c>
    </row>
    <row r="753718" spans="3:3" x14ac:dyDescent="0.15">
      <c r="C753718" s="24">
        <v>0</v>
      </c>
    </row>
    <row r="753719" spans="3:3" x14ac:dyDescent="0.15">
      <c r="C753719" s="24">
        <v>0</v>
      </c>
    </row>
    <row r="753720" spans="3:3" x14ac:dyDescent="0.15">
      <c r="C753720" s="24">
        <v>8.1300000000000008</v>
      </c>
    </row>
    <row r="753721" spans="3:3" x14ac:dyDescent="0.15">
      <c r="C753721" s="24">
        <v>0</v>
      </c>
    </row>
    <row r="753722" spans="3:3" x14ac:dyDescent="0.15">
      <c r="C753722" s="24">
        <v>5.39</v>
      </c>
    </row>
    <row r="753723" spans="3:3" x14ac:dyDescent="0.15">
      <c r="C753723" s="28" t="s">
        <v>295</v>
      </c>
    </row>
    <row r="753724" spans="3:3" x14ac:dyDescent="0.15">
      <c r="C753724" s="29">
        <f>IF(OR(C$753696="C",C$753696="PI",C$753696="NI"),1.6,IF(C$753696="P",0.8,IF(C$753696="-",1.2,0)))</f>
        <v>1.2</v>
      </c>
    </row>
    <row r="753725" spans="3:3" x14ac:dyDescent="0.15">
      <c r="C753725" s="29">
        <f>IF(OR(C$753696="C",C$753696="PI",C$753696="NI"),15,IF(C$753696="P",7,IF(C$753696="-",5,0)))</f>
        <v>5</v>
      </c>
    </row>
    <row r="753726" spans="3:3" x14ac:dyDescent="0.15">
      <c r="C753726" s="29">
        <f>IF(OR(C$753696="C",C$753696="PI",C$753696="NI"),0,IF(C$753696="P",0.6,IF(C$753696="-",0,1.2)))</f>
        <v>0</v>
      </c>
    </row>
    <row r="753727" spans="3:3" x14ac:dyDescent="0.15">
      <c r="C753727" s="29">
        <f>IF(OR(C$753696="C",C$753696="PI",C$753696="NI"),0,IF(C$753696="P",3,IF(C$753696="-",0,5)))</f>
        <v>0</v>
      </c>
    </row>
    <row r="753728" spans="3:3" x14ac:dyDescent="0.15">
      <c r="C753728" s="29">
        <f>IF(LEFT(C$753696,1)="C",1,IF(LEFT(C$753696,1)="P",0.5,0))</f>
        <v>0</v>
      </c>
    </row>
    <row r="753729" spans="3:3" x14ac:dyDescent="0.15">
      <c r="C753729" s="29">
        <f>IF(LEFT(C$753697,1)="C",1,IF(LEFT(C$753697,1)="P",0.5,0))</f>
        <v>0</v>
      </c>
    </row>
    <row r="753730" spans="3:3" x14ac:dyDescent="0.15">
      <c r="C753730" s="29">
        <f>0.7*C753728+C753694+C753729</f>
        <v>2</v>
      </c>
    </row>
    <row r="753731" spans="3:3" x14ac:dyDescent="0.15">
      <c r="C753731" s="27">
        <f>IFERROR(C753692/C753730,0)</f>
        <v>58.685000000000009</v>
      </c>
    </row>
    <row r="753732" spans="3:3" x14ac:dyDescent="0.15">
      <c r="C753732" s="29">
        <f>IF(RIGHT(C$753696,1)="I",1,C753728)*0.7+C753694+IF(RIGHT(C$753697,1)="I",1,C753729)</f>
        <v>2</v>
      </c>
    </row>
    <row r="753733" spans="3:3" x14ac:dyDescent="0.15">
      <c r="C753733" s="27">
        <f>IF(ISNUMBER(#REF!),#REF!/2.5,1)</f>
        <v>1</v>
      </c>
    </row>
    <row r="753734" spans="3:3" x14ac:dyDescent="0.15">
      <c r="C753734" s="27">
        <f>IF(C753706="Simple",0.9,IF(C753706="Complex",1.3,1))</f>
        <v>1</v>
      </c>
    </row>
    <row r="753735" spans="3:3" x14ac:dyDescent="0.15">
      <c r="C753735" s="27">
        <f>IF(C753705="Simple",0.9,IF(C753705="Complex",1.2,1))</f>
        <v>1</v>
      </c>
    </row>
    <row r="753736" spans="3:3" x14ac:dyDescent="0.15">
      <c r="C753736" s="27">
        <f>C753733*C753735*(0.7*C753731+IF(C753698="B_N2",5,IF(C753698="B_N1",25,50)))</f>
        <v>46.079500000000003</v>
      </c>
    </row>
    <row r="753737" spans="3:3" x14ac:dyDescent="0.15">
      <c r="C753737" s="27">
        <f>ROUND(3/0.85,1)*C753733*C753692</f>
        <v>410.79500000000007</v>
      </c>
    </row>
    <row r="753738" spans="3:3" x14ac:dyDescent="0.15">
      <c r="C753738" s="27">
        <f>C$753734*(C$753724*C$753731+C$753725)</f>
        <v>75.422000000000011</v>
      </c>
    </row>
    <row r="753739" spans="3:3" x14ac:dyDescent="0.15">
      <c r="C753739" s="27">
        <f>(C$753726*C$753731+C$753727)</f>
        <v>0</v>
      </c>
    </row>
    <row r="753740" spans="3:3" x14ac:dyDescent="0.15">
      <c r="C753740" s="27">
        <f>C753732*C753736-C753741-C753745-C753746</f>
        <v>71.03240000000001</v>
      </c>
    </row>
    <row r="753741" spans="3:3" x14ac:dyDescent="0.15">
      <c r="C753741" s="27">
        <f>0.5*IF(RIGHT(C753697,1)="I",1,C753729)*C753736</f>
        <v>0</v>
      </c>
    </row>
    <row r="753742" spans="3:3" x14ac:dyDescent="0.15">
      <c r="C753742" s="30" t="str">
        <f>IF(C$753697="P","Unh","Soil")</f>
        <v>Soil</v>
      </c>
    </row>
    <row r="753743" spans="3:3" x14ac:dyDescent="0.15">
      <c r="C753743" s="27">
        <f>1.2*C753731+5</f>
        <v>75.422000000000011</v>
      </c>
    </row>
    <row r="753744" spans="3:3" x14ac:dyDescent="0.15">
      <c r="C753744" s="30" t="str">
        <f>IF(C$753697="-","Soil","Cellar")</f>
        <v>Cellar</v>
      </c>
    </row>
    <row r="753745" spans="3:3" x14ac:dyDescent="0.15">
      <c r="C753745" s="27">
        <f>(0.18*C$753692)-C753746</f>
        <v>18.452900000000003</v>
      </c>
    </row>
    <row r="753746" spans="3:3" x14ac:dyDescent="0.15">
      <c r="C753746" s="27">
        <f>0.01*C$753692+1.5</f>
        <v>2.6737000000000002</v>
      </c>
    </row>
    <row r="753747" spans="3:3" x14ac:dyDescent="0.15">
      <c r="C753747" s="27">
        <f>SUM(C753738:C753746)</f>
        <v>243.00300000000004</v>
      </c>
    </row>
    <row r="753748" spans="3:3" x14ac:dyDescent="0.15">
      <c r="C753748" s="27">
        <f>SUM(C753708:C753717)</f>
        <v>148.34</v>
      </c>
    </row>
    <row r="753749" spans="3:3" x14ac:dyDescent="0.15">
      <c r="C753749" s="30">
        <f>IFERROR(C753748/C753747,0)</f>
        <v>0.61044513853738425</v>
      </c>
    </row>
    <row r="753750" spans="3:3" x14ac:dyDescent="0.15">
      <c r="C753750" s="31">
        <v>0.8</v>
      </c>
    </row>
    <row r="753751" spans="3:3" x14ac:dyDescent="0.15">
      <c r="C753751" s="31">
        <v>1.25</v>
      </c>
    </row>
    <row r="753752" spans="3:3" x14ac:dyDescent="0.15">
      <c r="C753752" s="32">
        <f>IF(AND(C753749&gt;=C753750,C753749&lt;=C753751),1,0)</f>
        <v>0</v>
      </c>
    </row>
    <row r="753753" spans="3:3" x14ac:dyDescent="0.15">
      <c r="C753753" s="30">
        <f>IFERROR((C753713+C753714)/(C753743),0)</f>
        <v>0.61255336639176894</v>
      </c>
    </row>
    <row r="753754" spans="3:3" x14ac:dyDescent="0.15">
      <c r="C753754" s="31">
        <v>0.9</v>
      </c>
    </row>
    <row r="753755" spans="3:3" x14ac:dyDescent="0.15">
      <c r="C753755" s="31">
        <v>1.3</v>
      </c>
    </row>
    <row r="753756" spans="3:3" x14ac:dyDescent="0.15">
      <c r="C753756" s="32">
        <f>IF(AND(C753753&gt;=C753754,C753753&lt;=C753755),1,0)</f>
        <v>0</v>
      </c>
    </row>
    <row r="753757" spans="3:3" x14ac:dyDescent="0.15">
      <c r="C753757" s="33">
        <f>IF(C753728+C753729=0,1,0)</f>
        <v>1</v>
      </c>
    </row>
    <row r="753758" spans="3:3" x14ac:dyDescent="0.15">
      <c r="C753758" s="30">
        <f>IFERROR((C753715+C753716+C753717)/(C753745+C753746),0)</f>
        <v>0.73461891643709809</v>
      </c>
    </row>
    <row r="753759" spans="3:3" x14ac:dyDescent="0.15">
      <c r="C753759" s="31">
        <v>0.67</v>
      </c>
    </row>
    <row r="753760" spans="3:3" x14ac:dyDescent="0.15">
      <c r="C753760" s="31">
        <v>1.5</v>
      </c>
    </row>
    <row r="753761" spans="3:3" x14ac:dyDescent="0.15">
      <c r="C753761" s="34">
        <f>IF(AND(C753758&gt;=C753759,C753758&lt;=C753760),1,0)</f>
        <v>1</v>
      </c>
    </row>
    <row r="753762" spans="3:3" x14ac:dyDescent="0.15">
      <c r="C753762" s="34">
        <f>C753752*IF(C753757=1,C753756,1)*C753761</f>
        <v>0</v>
      </c>
    </row>
    <row r="753763" spans="3:3" x14ac:dyDescent="0.15">
      <c r="C753763" s="27">
        <f>IF(C$753723="Estimation",C753738,C753708)</f>
        <v>0</v>
      </c>
    </row>
    <row r="753764" spans="3:3" x14ac:dyDescent="0.15">
      <c r="C753764" s="27">
        <f>IF(C$753723="Estimation",C753739,C753709)</f>
        <v>46.2</v>
      </c>
    </row>
    <row r="753765" spans="3:3" x14ac:dyDescent="0.15">
      <c r="C753765" s="27">
        <f>IF(C$753723="Estimation",C753740,C753710)</f>
        <v>40.42</v>
      </c>
    </row>
    <row r="753766" spans="3:3" x14ac:dyDescent="0.15">
      <c r="C753766" s="27">
        <f>IF(C$753723="Estimation",IF(C753742="Soil",0,C753741),C753711)</f>
        <v>0</v>
      </c>
    </row>
    <row r="753767" spans="3:3" x14ac:dyDescent="0.15">
      <c r="C753767" s="27">
        <f>IF(C$753723="Estimation",C753741-C753766,C753712)</f>
        <v>0</v>
      </c>
    </row>
    <row r="753768" spans="3:3" x14ac:dyDescent="0.15">
      <c r="C753768" s="27">
        <f>IF(C$753723="Estimation",IF(C753744="Soil",0,C753743),C753713)</f>
        <v>46.2</v>
      </c>
    </row>
    <row r="753769" spans="3:3" x14ac:dyDescent="0.15">
      <c r="C753769" s="27">
        <f>IF(C$753723="Estimation",C753743-C753768,C753714)</f>
        <v>0</v>
      </c>
    </row>
    <row r="753770" spans="3:3" x14ac:dyDescent="0.15">
      <c r="C753770" s="27">
        <f>IF(C$753723="Estimation",C753745,C753715)</f>
        <v>13.52</v>
      </c>
    </row>
    <row r="753771" spans="3:3" x14ac:dyDescent="0.15">
      <c r="C753771" s="27">
        <f>IF(C$753723="Estimation",0,C753716)</f>
        <v>0</v>
      </c>
    </row>
    <row r="753772" spans="3:3" x14ac:dyDescent="0.15">
      <c r="C753772" s="27">
        <f>IF(C$753723="Estimation",C753746,C753717)</f>
        <v>2</v>
      </c>
    </row>
    <row r="753773" spans="3:3" x14ac:dyDescent="0.15">
      <c r="C753773" s="35">
        <f>IF(C$753723="Estimation",0,C753718)</f>
        <v>0</v>
      </c>
    </row>
    <row r="753774" spans="3:3" x14ac:dyDescent="0.15">
      <c r="C753774" s="35">
        <f>IF(C$753723="Estimation",0.5*SUM(C$753770:C$753771),C753719)</f>
        <v>0</v>
      </c>
    </row>
    <row r="753775" spans="3:3" x14ac:dyDescent="0.15">
      <c r="C753775" s="35">
        <f>IF(C$753723="Estimation",0,C753720)</f>
        <v>8.1300000000000008</v>
      </c>
    </row>
    <row r="753776" spans="3:3" x14ac:dyDescent="0.15">
      <c r="C753776" s="35">
        <f>IF(C$753723="Estimation",0.5*SUM(C$753770:C$753771),C753721)</f>
        <v>0</v>
      </c>
    </row>
    <row r="753777" spans="3:3" x14ac:dyDescent="0.15">
      <c r="C753777" s="35">
        <f>IF(C$753723="Estimation",0,C753722)</f>
        <v>5.39</v>
      </c>
    </row>
    <row r="753778" spans="3:3" x14ac:dyDescent="0.15">
      <c r="C753778" s="25" t="s">
        <v>288</v>
      </c>
    </row>
    <row r="753779" spans="3:3" x14ac:dyDescent="0.15">
      <c r="C753779" s="25">
        <v>0</v>
      </c>
    </row>
    <row r="753780" spans="3:3" x14ac:dyDescent="0.15">
      <c r="C753780" s="25" t="s">
        <v>288</v>
      </c>
    </row>
    <row r="753781" spans="3:3" x14ac:dyDescent="0.15">
      <c r="C753781" s="25" t="s">
        <v>377</v>
      </c>
    </row>
    <row r="753782" spans="3:3" x14ac:dyDescent="0.15">
      <c r="C753782" s="25" t="s">
        <v>300</v>
      </c>
    </row>
    <row r="753783" spans="3:3" x14ac:dyDescent="0.15">
      <c r="C753783" s="25" t="s">
        <v>302</v>
      </c>
    </row>
    <row r="753784" spans="3:3" x14ac:dyDescent="0.15">
      <c r="C753784" s="25" t="s">
        <v>302</v>
      </c>
    </row>
    <row r="753785" spans="3:3" x14ac:dyDescent="0.15">
      <c r="C753785" s="25" t="s">
        <v>302</v>
      </c>
    </row>
    <row r="753786" spans="3:3" x14ac:dyDescent="0.15">
      <c r="C753786" s="25" t="s">
        <v>301</v>
      </c>
    </row>
    <row r="753787" spans="3:3" x14ac:dyDescent="0.15">
      <c r="C753787" s="25" t="s">
        <v>301</v>
      </c>
    </row>
    <row r="753788" spans="3:3" x14ac:dyDescent="0.15">
      <c r="C753788" s="25" t="s">
        <v>292</v>
      </c>
    </row>
    <row r="753789" spans="3:3" x14ac:dyDescent="0.15">
      <c r="C753789" s="25" t="s">
        <v>292</v>
      </c>
    </row>
    <row r="753790" spans="3:3" x14ac:dyDescent="0.15">
      <c r="C753790" s="25" t="s">
        <v>291</v>
      </c>
    </row>
    <row r="753791" spans="3:3" x14ac:dyDescent="0.15">
      <c r="C753791" s="25" t="s">
        <v>298</v>
      </c>
    </row>
    <row r="753792" spans="3:3" x14ac:dyDescent="0.15">
      <c r="C753792" s="25" t="s">
        <v>299</v>
      </c>
    </row>
    <row r="753793" spans="3:3" x14ac:dyDescent="0.15">
      <c r="C753793" s="25" t="s">
        <v>298</v>
      </c>
    </row>
    <row r="753794" spans="3:3" x14ac:dyDescent="0.15">
      <c r="C753794" s="25" t="s">
        <v>297</v>
      </c>
    </row>
    <row r="753795" spans="3:3" x14ac:dyDescent="0.15">
      <c r="C753795" s="25" t="s">
        <v>296</v>
      </c>
    </row>
    <row r="753796" spans="3:3" x14ac:dyDescent="0.15">
      <c r="C753796" s="25" t="s">
        <v>297</v>
      </c>
    </row>
    <row r="753797" spans="3:3" x14ac:dyDescent="0.15">
      <c r="C753797" s="25" t="s">
        <v>296</v>
      </c>
    </row>
    <row r="753798" spans="3:3" x14ac:dyDescent="0.15">
      <c r="C753798" s="24">
        <v>0.1</v>
      </c>
    </row>
    <row r="753799" spans="3:3" x14ac:dyDescent="0.15">
      <c r="C753799" s="24">
        <v>0</v>
      </c>
    </row>
    <row r="753800" spans="3:3" x14ac:dyDescent="0.15">
      <c r="C753800" s="24">
        <v>0.2</v>
      </c>
    </row>
    <row r="753801" spans="3:3" x14ac:dyDescent="0.15">
      <c r="C753801" s="24">
        <v>0.6</v>
      </c>
    </row>
    <row r="753802" spans="3:3" x14ac:dyDescent="0.15">
      <c r="C753802" s="24">
        <v>0.6</v>
      </c>
    </row>
    <row r="753803" spans="3:3" x14ac:dyDescent="0.15">
      <c r="C753803" s="24">
        <v>1.2</v>
      </c>
    </row>
    <row r="753804" spans="3:3" x14ac:dyDescent="0.15">
      <c r="C753804" s="24">
        <v>1.2</v>
      </c>
    </row>
    <row r="753805" spans="3:3" x14ac:dyDescent="0.15">
      <c r="C753805" s="24">
        <v>1.2</v>
      </c>
    </row>
    <row r="753806" spans="3:3" x14ac:dyDescent="0.15">
      <c r="C753806" s="24">
        <v>1.6</v>
      </c>
    </row>
    <row r="753807" spans="3:3" x14ac:dyDescent="0.15">
      <c r="C753807" s="24">
        <v>1.6</v>
      </c>
    </row>
    <row r="753808" spans="3:3" x14ac:dyDescent="0.15">
      <c r="C753808" s="24">
        <v>2.8</v>
      </c>
    </row>
    <row r="753809" spans="3:3" x14ac:dyDescent="0.15">
      <c r="C753809" s="24">
        <v>2.8</v>
      </c>
    </row>
    <row r="753810" spans="3:3" x14ac:dyDescent="0.15">
      <c r="C753810" s="24">
        <v>3</v>
      </c>
    </row>
    <row r="753811" spans="3:3" x14ac:dyDescent="0.15">
      <c r="C753811" s="24">
        <v>0.75</v>
      </c>
    </row>
    <row r="753812" spans="3:3" x14ac:dyDescent="0.15">
      <c r="C753812" s="24">
        <v>0.75</v>
      </c>
    </row>
    <row r="753813" spans="3:3" x14ac:dyDescent="0.15">
      <c r="C753813" s="24">
        <v>0.05</v>
      </c>
    </row>
    <row r="753814" spans="3:3" x14ac:dyDescent="0.15">
      <c r="C753814" s="24">
        <v>0.05</v>
      </c>
    </row>
    <row r="753815" spans="3:3" x14ac:dyDescent="0.15">
      <c r="C753815" s="24">
        <v>0</v>
      </c>
    </row>
    <row r="753816" spans="3:3" x14ac:dyDescent="0.15">
      <c r="C753816" s="24">
        <v>0</v>
      </c>
    </row>
    <row r="753817" spans="3:3" x14ac:dyDescent="0.15">
      <c r="C753817" s="24">
        <v>0</v>
      </c>
    </row>
    <row r="753818" spans="3:3" x14ac:dyDescent="0.15">
      <c r="C753818" s="24">
        <v>0.01</v>
      </c>
    </row>
    <row r="753819" spans="3:3" x14ac:dyDescent="0.15">
      <c r="C753819" s="24">
        <v>0.01</v>
      </c>
    </row>
    <row r="753820" spans="3:3" x14ac:dyDescent="0.15">
      <c r="C753820" s="24">
        <v>0</v>
      </c>
    </row>
    <row r="753821" spans="3:3" x14ac:dyDescent="0.15">
      <c r="C753821" s="24">
        <v>0.3</v>
      </c>
    </row>
    <row r="753822" spans="3:3" x14ac:dyDescent="0.15">
      <c r="C753822" s="24">
        <v>0</v>
      </c>
    </row>
    <row r="753823" spans="3:3" x14ac:dyDescent="0.15">
      <c r="C753823" s="24">
        <v>0</v>
      </c>
    </row>
    <row r="753824" spans="3:3" x14ac:dyDescent="0.15">
      <c r="C753824" s="24">
        <v>0</v>
      </c>
    </row>
    <row r="753825" spans="3:3" x14ac:dyDescent="0.15">
      <c r="C753825" s="24">
        <v>0.3</v>
      </c>
    </row>
    <row r="753826" spans="3:3" x14ac:dyDescent="0.15">
      <c r="C753826" s="24">
        <v>0</v>
      </c>
    </row>
    <row r="753827" spans="3:3" x14ac:dyDescent="0.15">
      <c r="C753827" s="24">
        <v>0</v>
      </c>
    </row>
    <row r="753828" spans="3:3" x14ac:dyDescent="0.15">
      <c r="C753828" s="24">
        <v>1</v>
      </c>
    </row>
    <row r="753829" spans="3:3" x14ac:dyDescent="0.15">
      <c r="C753829" s="24">
        <v>1</v>
      </c>
    </row>
    <row r="753830" spans="3:3" x14ac:dyDescent="0.15">
      <c r="C753830" s="24">
        <v>0</v>
      </c>
    </row>
    <row r="753831" spans="3:3" x14ac:dyDescent="0.15">
      <c r="C753831" s="24">
        <v>0</v>
      </c>
    </row>
    <row r="753832" spans="3:3" x14ac:dyDescent="0.15">
      <c r="C753832" s="24">
        <v>0.5</v>
      </c>
    </row>
    <row r="753833" spans="3:3" x14ac:dyDescent="0.15">
      <c r="C753833" s="24">
        <v>0</v>
      </c>
    </row>
    <row r="753834" spans="3:3" x14ac:dyDescent="0.15">
      <c r="C753834" s="25">
        <v>0</v>
      </c>
    </row>
    <row r="753835" spans="3:3" x14ac:dyDescent="0.15">
      <c r="C753835" s="25">
        <v>0</v>
      </c>
    </row>
    <row r="753836" spans="3:3" x14ac:dyDescent="0.15">
      <c r="C753836" s="25">
        <v>0</v>
      </c>
    </row>
    <row r="753837" spans="3:3" x14ac:dyDescent="0.15">
      <c r="C753837" s="25">
        <v>0</v>
      </c>
    </row>
    <row r="753838" spans="3:3" x14ac:dyDescent="0.15">
      <c r="C753838" s="25">
        <v>0</v>
      </c>
    </row>
    <row r="753839" spans="3:3" x14ac:dyDescent="0.15">
      <c r="C753839" s="25">
        <v>0</v>
      </c>
    </row>
    <row r="753840" spans="3:3" x14ac:dyDescent="0.15">
      <c r="C753840" s="25">
        <v>0</v>
      </c>
    </row>
    <row r="753841" spans="3:3" x14ac:dyDescent="0.15">
      <c r="C753841" s="25">
        <v>0</v>
      </c>
    </row>
    <row r="753842" spans="3:3" x14ac:dyDescent="0.15">
      <c r="C753842" s="25">
        <v>0</v>
      </c>
    </row>
    <row r="753843" spans="3:3" x14ac:dyDescent="0.15">
      <c r="C753843" s="25">
        <v>0</v>
      </c>
    </row>
    <row r="753844" spans="3:3" x14ac:dyDescent="0.15">
      <c r="C753844" s="24">
        <v>0</v>
      </c>
    </row>
    <row r="753845" spans="3:3" x14ac:dyDescent="0.15">
      <c r="C753845" s="24">
        <v>0</v>
      </c>
    </row>
    <row r="753846" spans="3:3" x14ac:dyDescent="0.15">
      <c r="C753846" s="24">
        <v>0</v>
      </c>
    </row>
    <row r="753847" spans="3:3" x14ac:dyDescent="0.15">
      <c r="C753847" s="24">
        <v>0</v>
      </c>
    </row>
    <row r="753848" spans="3:3" x14ac:dyDescent="0.15">
      <c r="C753848" s="24">
        <v>0</v>
      </c>
    </row>
    <row r="753849" spans="3:3" x14ac:dyDescent="0.15">
      <c r="C753849" s="24">
        <v>0</v>
      </c>
    </row>
    <row r="753850" spans="3:3" x14ac:dyDescent="0.15">
      <c r="C753850" s="24">
        <v>0</v>
      </c>
    </row>
    <row r="753851" spans="3:3" x14ac:dyDescent="0.15">
      <c r="C753851" s="24">
        <v>0</v>
      </c>
    </row>
    <row r="753852" spans="3:3" x14ac:dyDescent="0.15">
      <c r="C753852" s="24">
        <v>0</v>
      </c>
    </row>
    <row r="753853" spans="3:3" x14ac:dyDescent="0.15">
      <c r="C753853" s="24">
        <v>0</v>
      </c>
    </row>
    <row r="753854" spans="3:3" x14ac:dyDescent="0.15">
      <c r="C753854" s="24">
        <v>0</v>
      </c>
    </row>
    <row r="753855" spans="3:3" x14ac:dyDescent="0.15">
      <c r="C753855" s="24">
        <v>0</v>
      </c>
    </row>
    <row r="753856" spans="3:3" x14ac:dyDescent="0.15">
      <c r="C753856" s="24">
        <v>0</v>
      </c>
    </row>
    <row r="753857" spans="3:3" x14ac:dyDescent="0.15">
      <c r="C753857" s="24">
        <v>0</v>
      </c>
    </row>
    <row r="753858" spans="3:3" x14ac:dyDescent="0.15">
      <c r="C753858" s="24">
        <v>0</v>
      </c>
    </row>
    <row r="753859" spans="3:3" x14ac:dyDescent="0.15">
      <c r="C753859" s="24">
        <v>0</v>
      </c>
    </row>
    <row r="753860" spans="3:3" x14ac:dyDescent="0.15">
      <c r="C753860" s="24">
        <v>0</v>
      </c>
    </row>
    <row r="753861" spans="3:3" x14ac:dyDescent="0.15">
      <c r="C753861" s="24">
        <v>0</v>
      </c>
    </row>
    <row r="753862" spans="3:3" x14ac:dyDescent="0.15">
      <c r="C753862" s="24">
        <v>0</v>
      </c>
    </row>
    <row r="753863" spans="3:3" x14ac:dyDescent="0.15">
      <c r="C753863" s="24">
        <v>0</v>
      </c>
    </row>
    <row r="753864" spans="3:3" x14ac:dyDescent="0.15">
      <c r="C753864" s="24">
        <v>0</v>
      </c>
    </row>
    <row r="753865" spans="3:3" x14ac:dyDescent="0.15">
      <c r="C753865" s="24">
        <v>0</v>
      </c>
    </row>
    <row r="753866" spans="3:3" x14ac:dyDescent="0.15">
      <c r="C753866" s="24">
        <v>0</v>
      </c>
    </row>
    <row r="753867" spans="3:3" x14ac:dyDescent="0.15">
      <c r="C753867" s="24">
        <v>0</v>
      </c>
    </row>
    <row r="753868" spans="3:3" x14ac:dyDescent="0.15">
      <c r="C753868" s="24">
        <v>0</v>
      </c>
    </row>
    <row r="753869" spans="3:3" x14ac:dyDescent="0.15">
      <c r="C753869" s="24">
        <v>0</v>
      </c>
    </row>
    <row r="753870" spans="3:3" x14ac:dyDescent="0.15">
      <c r="C753870" s="36">
        <f t="shared" ref="C753870:C753876" si="289">IF(C753863&lt;&gt;0,C753863,C753856)</f>
        <v>0</v>
      </c>
    </row>
    <row r="753871" spans="3:3" x14ac:dyDescent="0.15">
      <c r="C753871" s="36">
        <f t="shared" si="289"/>
        <v>0</v>
      </c>
    </row>
    <row r="753872" spans="3:3" x14ac:dyDescent="0.15">
      <c r="C753872" s="36">
        <f t="shared" si="289"/>
        <v>0</v>
      </c>
    </row>
    <row r="753873" spans="3:3" x14ac:dyDescent="0.15">
      <c r="C753873" s="36">
        <f t="shared" si="289"/>
        <v>0</v>
      </c>
    </row>
    <row r="753874" spans="3:3" x14ac:dyDescent="0.15">
      <c r="C753874" s="36">
        <f t="shared" si="289"/>
        <v>0</v>
      </c>
    </row>
    <row r="753875" spans="3:3" x14ac:dyDescent="0.15">
      <c r="C753875" s="36">
        <f t="shared" si="289"/>
        <v>0</v>
      </c>
    </row>
    <row r="753876" spans="3:3" x14ac:dyDescent="0.15">
      <c r="C753876" s="36">
        <f t="shared" si="289"/>
        <v>0</v>
      </c>
    </row>
    <row r="753877" spans="3:3" x14ac:dyDescent="0.15">
      <c r="C753877" s="36">
        <f t="shared" ref="C753877:C753883" si="290">IFERROR(IF(C753856&lt;&gt;0,C753870/C753856,1)*C753844,0)</f>
        <v>0</v>
      </c>
    </row>
    <row r="753878" spans="3:3" x14ac:dyDescent="0.15">
      <c r="C753878" s="36">
        <f t="shared" si="290"/>
        <v>0</v>
      </c>
    </row>
    <row r="753879" spans="3:3" x14ac:dyDescent="0.15">
      <c r="C753879" s="36">
        <f t="shared" si="290"/>
        <v>0</v>
      </c>
    </row>
    <row r="753880" spans="3:3" x14ac:dyDescent="0.15">
      <c r="C753880" s="36">
        <f t="shared" si="290"/>
        <v>0</v>
      </c>
    </row>
    <row r="753881" spans="3:3" x14ac:dyDescent="0.15">
      <c r="C753881" s="36">
        <f t="shared" si="290"/>
        <v>0</v>
      </c>
    </row>
    <row r="753882" spans="3:3" x14ac:dyDescent="0.15">
      <c r="C753882" s="36">
        <f t="shared" si="290"/>
        <v>0</v>
      </c>
    </row>
    <row r="753883" spans="3:3" x14ac:dyDescent="0.15">
      <c r="C753883" s="36">
        <f t="shared" si="290"/>
        <v>0</v>
      </c>
    </row>
    <row r="753884" spans="3:3" x14ac:dyDescent="0.15">
      <c r="C753884" s="37">
        <f>C753851</f>
        <v>0</v>
      </c>
    </row>
    <row r="753885" spans="3:3" x14ac:dyDescent="0.15">
      <c r="C753885" s="37">
        <f>C753852</f>
        <v>0</v>
      </c>
    </row>
    <row r="753886" spans="3:3" x14ac:dyDescent="0.15">
      <c r="C753886" s="37">
        <f>C753853</f>
        <v>0</v>
      </c>
    </row>
    <row r="753887" spans="3:3" x14ac:dyDescent="0.15">
      <c r="C753887" s="37">
        <f>C753854</f>
        <v>0</v>
      </c>
    </row>
    <row r="753888" spans="3:3" x14ac:dyDescent="0.15">
      <c r="C753888" s="37">
        <f>C753855</f>
        <v>0</v>
      </c>
    </row>
    <row r="753889" spans="3:3" x14ac:dyDescent="0.15">
      <c r="C753889" s="28">
        <v>0</v>
      </c>
    </row>
    <row r="753890" spans="3:3" x14ac:dyDescent="0.15">
      <c r="C753890" s="28">
        <v>0</v>
      </c>
    </row>
    <row r="753891" spans="3:3" x14ac:dyDescent="0.15">
      <c r="C753891" s="28">
        <v>0</v>
      </c>
    </row>
    <row r="753892" spans="3:3" x14ac:dyDescent="0.15">
      <c r="C753892" s="28">
        <v>0</v>
      </c>
    </row>
    <row r="753893" spans="3:3" x14ac:dyDescent="0.15">
      <c r="C753893" s="28">
        <v>0</v>
      </c>
    </row>
    <row r="753894" spans="3:3" x14ac:dyDescent="0.15">
      <c r="C753894" s="28">
        <v>0</v>
      </c>
    </row>
    <row r="753895" spans="3:3" x14ac:dyDescent="0.15">
      <c r="C753895" s="28">
        <v>0</v>
      </c>
    </row>
    <row r="753896" spans="3:3" x14ac:dyDescent="0.15">
      <c r="C753896" s="28">
        <v>0</v>
      </c>
    </row>
    <row r="753897" spans="3:3" x14ac:dyDescent="0.15">
      <c r="C753897" s="28">
        <v>0</v>
      </c>
    </row>
    <row r="753898" spans="3:3" x14ac:dyDescent="0.15">
      <c r="C753898" s="28">
        <v>0</v>
      </c>
    </row>
    <row r="753899" spans="3:3" x14ac:dyDescent="0.15">
      <c r="C753899" s="38">
        <v>1</v>
      </c>
    </row>
    <row r="753900" spans="3:3" x14ac:dyDescent="0.15">
      <c r="C753900" s="38">
        <v>1</v>
      </c>
    </row>
    <row r="753901" spans="3:3" x14ac:dyDescent="0.15">
      <c r="C753901" s="38">
        <v>1</v>
      </c>
    </row>
    <row r="753902" spans="3:3" x14ac:dyDescent="0.15">
      <c r="C753902" s="38">
        <v>1</v>
      </c>
    </row>
    <row r="753903" spans="3:3" x14ac:dyDescent="0.15">
      <c r="C753903" s="38">
        <v>1</v>
      </c>
    </row>
    <row r="753904" spans="3:3" x14ac:dyDescent="0.15">
      <c r="C753904" s="38">
        <v>1</v>
      </c>
    </row>
    <row r="753905" spans="3:3" x14ac:dyDescent="0.15">
      <c r="C753905" s="38">
        <v>1</v>
      </c>
    </row>
    <row r="753906" spans="3:3" x14ac:dyDescent="0.15">
      <c r="C753906" s="38">
        <v>1</v>
      </c>
    </row>
    <row r="753907" spans="3:3" x14ac:dyDescent="0.15">
      <c r="C753907" s="38">
        <v>1</v>
      </c>
    </row>
    <row r="753908" spans="3:3" x14ac:dyDescent="0.15">
      <c r="C753908" s="38">
        <v>1</v>
      </c>
    </row>
    <row r="753909" spans="3:3" x14ac:dyDescent="0.15">
      <c r="C753909" s="25" t="s">
        <v>104</v>
      </c>
    </row>
    <row r="753910" spans="3:3" x14ac:dyDescent="0.15">
      <c r="C753910" s="25" t="s">
        <v>294</v>
      </c>
    </row>
    <row r="753911" spans="3:3" x14ac:dyDescent="0.15">
      <c r="C753911" s="24">
        <v>216</v>
      </c>
    </row>
    <row r="753912" spans="3:3" x14ac:dyDescent="0.15">
      <c r="C753912" s="24">
        <v>12</v>
      </c>
    </row>
    <row r="753913" spans="3:3" x14ac:dyDescent="0.15">
      <c r="C753913" s="24">
        <v>4.5999999999999996</v>
      </c>
    </row>
    <row r="753914" spans="3:3" x14ac:dyDescent="0.15">
      <c r="C753914" s="24">
        <v>368</v>
      </c>
    </row>
    <row r="753915" spans="3:3" x14ac:dyDescent="0.15">
      <c r="C753915" s="24">
        <v>260</v>
      </c>
    </row>
    <row r="753916" spans="3:3" x14ac:dyDescent="0.15">
      <c r="C753916" s="24">
        <v>394</v>
      </c>
    </row>
    <row r="753917" spans="3:3" x14ac:dyDescent="0.15">
      <c r="C753917" s="24">
        <v>222</v>
      </c>
    </row>
    <row r="753918" spans="3:3" x14ac:dyDescent="0.15">
      <c r="C753918" s="24">
        <v>123</v>
      </c>
    </row>
    <row r="753919" spans="3:3" x14ac:dyDescent="0.15">
      <c r="C753919" s="25" t="s">
        <v>153</v>
      </c>
    </row>
    <row r="753920" spans="3:3" x14ac:dyDescent="0.15">
      <c r="C753920" s="24">
        <v>20</v>
      </c>
    </row>
    <row r="753921" spans="3:3" x14ac:dyDescent="0.15">
      <c r="C753921" s="24">
        <v>0.9</v>
      </c>
    </row>
    <row r="753922" spans="3:3" x14ac:dyDescent="0.15">
      <c r="C753922" s="24">
        <v>0.8</v>
      </c>
    </row>
    <row r="753923" spans="3:3" x14ac:dyDescent="0.15">
      <c r="C753923" s="24">
        <v>0.4</v>
      </c>
    </row>
    <row r="753924" spans="3:3" x14ac:dyDescent="0.15">
      <c r="C753924" s="24">
        <v>2.5</v>
      </c>
    </row>
    <row r="753925" spans="3:3" x14ac:dyDescent="0.15">
      <c r="C753925" s="24">
        <v>3</v>
      </c>
    </row>
    <row r="753926" spans="3:3" x14ac:dyDescent="0.15">
      <c r="C753926" s="24">
        <v>10</v>
      </c>
    </row>
    <row r="753927" spans="3:3" x14ac:dyDescent="0.15">
      <c r="C753927" s="31">
        <v>0.8</v>
      </c>
    </row>
    <row r="753928" spans="3:3" x14ac:dyDescent="0.15">
      <c r="C753928" s="31">
        <v>0.6</v>
      </c>
    </row>
    <row r="753929" spans="3:3" x14ac:dyDescent="0.15">
      <c r="C753929" s="31">
        <v>0.3</v>
      </c>
    </row>
    <row r="753930" spans="3:3" x14ac:dyDescent="0.15">
      <c r="C753930" s="31">
        <v>0.9</v>
      </c>
    </row>
    <row r="753931" spans="3:3" x14ac:dyDescent="0.15">
      <c r="C753931" s="24">
        <v>45</v>
      </c>
    </row>
    <row r="753932" spans="3:3" x14ac:dyDescent="0.15">
      <c r="C753932" s="39">
        <f t="shared" ref="C753932:C753938" si="291">IFERROR(IF(ISNUMBER(C753820),C753820,0)+IF(ISNUMBER(C753801),1/C753801-IF(AND(C753889="ReplaceInsulation",NOT(ISERROR(C753877))),C753813/0.04,0),0),0)</f>
        <v>1.6666666666666667</v>
      </c>
    </row>
    <row r="753933" spans="3:3" x14ac:dyDescent="0.15">
      <c r="C753933" s="39">
        <f t="shared" si="291"/>
        <v>1.9666666666666668</v>
      </c>
    </row>
    <row r="753934" spans="3:3" x14ac:dyDescent="0.15">
      <c r="C753934" s="39">
        <f t="shared" si="291"/>
        <v>0.83333333333333337</v>
      </c>
    </row>
    <row r="753935" spans="3:3" x14ac:dyDescent="0.15">
      <c r="C753935" s="39">
        <f t="shared" si="291"/>
        <v>0.83333333333333337</v>
      </c>
    </row>
    <row r="753936" spans="3:3" x14ac:dyDescent="0.15">
      <c r="C753936" s="39">
        <f t="shared" si="291"/>
        <v>0.83333333333333337</v>
      </c>
    </row>
    <row r="753937" spans="3:3" x14ac:dyDescent="0.15">
      <c r="C753937" s="39">
        <f t="shared" si="291"/>
        <v>0.92500000000000004</v>
      </c>
    </row>
    <row r="753938" spans="3:3" x14ac:dyDescent="0.15">
      <c r="C753938" s="39">
        <f t="shared" si="291"/>
        <v>0.625</v>
      </c>
    </row>
    <row r="753939" spans="3:3" x14ac:dyDescent="0.15">
      <c r="C753939" s="40">
        <f>IFERROR(IF(ISNUMBER(C753808),1/C753808,0),0)</f>
        <v>0.35714285714285715</v>
      </c>
    </row>
    <row r="753940" spans="3:3" x14ac:dyDescent="0.15">
      <c r="C753940" s="40">
        <f>IFERROR(IF(ISNUMBER(C753809),1/C753809,0),0)</f>
        <v>0.35714285714285715</v>
      </c>
    </row>
    <row r="753941" spans="3:3" x14ac:dyDescent="0.15">
      <c r="C753941" s="40">
        <f>IFERROR(IF(ISNUMBER(C753810),1/C753810,0),0)</f>
        <v>0.33333333333333331</v>
      </c>
    </row>
    <row r="753942" spans="3:3" x14ac:dyDescent="0.15">
      <c r="C753942" s="39">
        <f t="shared" ref="C753942:C753948" si="292">IFERROR(1/(IF(C753889="Replace",IF(ISNUMBER(C753820),C753820,0),C753932)+IF(ISNUMBER(C753877),C753877,0)),0)</f>
        <v>0.6</v>
      </c>
    </row>
    <row r="753943" spans="3:3" x14ac:dyDescent="0.15">
      <c r="C753943" s="39">
        <f t="shared" si="292"/>
        <v>0.50847457627118642</v>
      </c>
    </row>
    <row r="753944" spans="3:3" x14ac:dyDescent="0.15">
      <c r="C753944" s="39">
        <f t="shared" si="292"/>
        <v>1.2</v>
      </c>
    </row>
    <row r="753945" spans="3:3" x14ac:dyDescent="0.15">
      <c r="C753945" s="39">
        <f t="shared" si="292"/>
        <v>1.2</v>
      </c>
    </row>
    <row r="753946" spans="3:3" x14ac:dyDescent="0.15">
      <c r="C753946" s="39">
        <f t="shared" si="292"/>
        <v>1.2</v>
      </c>
    </row>
    <row r="753947" spans="3:3" x14ac:dyDescent="0.15">
      <c r="C753947" s="39">
        <f t="shared" si="292"/>
        <v>1.0810810810810809</v>
      </c>
    </row>
    <row r="753948" spans="3:3" x14ac:dyDescent="0.15">
      <c r="C753948" s="39">
        <f t="shared" si="292"/>
        <v>1.6</v>
      </c>
    </row>
    <row r="753949" spans="3:3" x14ac:dyDescent="0.15">
      <c r="C753949" s="41">
        <f>IFERROR(1/(IF(C753896="Replace",0,C753939)+IF(ISNUMBER(C753884),C753884,0)),0)</f>
        <v>2.8</v>
      </c>
    </row>
    <row r="753950" spans="3:3" x14ac:dyDescent="0.15">
      <c r="C753950" s="41">
        <f>IFERROR(1/(IF(C753897="Replace",0,C753940)+IF(ISNUMBER(C753885),C753885,0)),0)</f>
        <v>2.8</v>
      </c>
    </row>
    <row r="753951" spans="3:3" x14ac:dyDescent="0.15">
      <c r="C753951" s="41">
        <f>IFERROR(1/(IF(C753898="Replace",0,C753941)+IF(ISNUMBER(C753886),C753886,0)),0)</f>
        <v>3</v>
      </c>
    </row>
    <row r="753952" spans="3:3" x14ac:dyDescent="0.15">
      <c r="C753952" s="42">
        <f t="shared" ref="C753952:C753958" si="293">IF(C753801&gt;0,(1-C753899)*1/(1/C753801+C753820),0)+C753899*C753942</f>
        <v>0.6</v>
      </c>
    </row>
    <row r="753953" spans="3:3" x14ac:dyDescent="0.15">
      <c r="C753953" s="42">
        <f t="shared" si="293"/>
        <v>0.50847457627118642</v>
      </c>
    </row>
    <row r="753954" spans="3:3" x14ac:dyDescent="0.15">
      <c r="C753954" s="42">
        <f t="shared" si="293"/>
        <v>1.2</v>
      </c>
    </row>
    <row r="753955" spans="3:3" x14ac:dyDescent="0.15">
      <c r="C753955" s="42">
        <f t="shared" si="293"/>
        <v>1.2</v>
      </c>
    </row>
    <row r="753956" spans="3:3" x14ac:dyDescent="0.15">
      <c r="C753956" s="42">
        <f t="shared" si="293"/>
        <v>1.2</v>
      </c>
    </row>
    <row r="753957" spans="3:3" x14ac:dyDescent="0.15">
      <c r="C753957" s="42">
        <f t="shared" si="293"/>
        <v>1.0810810810810809</v>
      </c>
    </row>
    <row r="753958" spans="3:3" x14ac:dyDescent="0.15">
      <c r="C753958" s="42">
        <f t="shared" si="293"/>
        <v>1.6</v>
      </c>
    </row>
    <row r="753959" spans="3:3" x14ac:dyDescent="0.15">
      <c r="C753959" s="43">
        <f>(1-C753906)*C753808+C753906*C753949</f>
        <v>2.8</v>
      </c>
    </row>
    <row r="753960" spans="3:3" x14ac:dyDescent="0.15">
      <c r="C753960" s="43">
        <f>(1-C753907)*C753809+C753907*C753950</f>
        <v>2.8</v>
      </c>
    </row>
    <row r="753961" spans="3:3" x14ac:dyDescent="0.15">
      <c r="C753961" s="43">
        <f>(1-C753908)*C753810+C753908*C753951</f>
        <v>3</v>
      </c>
    </row>
    <row r="753962" spans="3:3" x14ac:dyDescent="0.15">
      <c r="C753962" s="39">
        <f>IFERROR((IF(C753877&gt;0,C753899*C753763,0)+IF(C753878&gt;0,C753900*C753764,0)+IF(C753879&gt;0,C753901*C753765,0)+IF(C753880&gt;0,C753902*C753766,0)+IF(C753881&gt;0,C753903*C753767,0)+IF(C753882&gt;0,C753904*C753768,0)+IF(C753883&gt;0,C753905*C753769,0)+IF(C753884&gt;0,C753906*C753770,0)+IF(C753885&gt;0,C753907*C753771,0)+IF(C753886&gt;0,C753908*C753772,0))/SUM(C753763:C753772),0)</f>
        <v>0</v>
      </c>
    </row>
    <row r="753963" spans="3:3" x14ac:dyDescent="0.15">
      <c r="C753963" s="30" t="str">
        <f>IF(OR(C753779="",C753778=C753779),C753778,IF(C753673="Variation",C753779,IF(C753962=0,C753778,IF(C753962=1,C753779,C753778&amp;"("&amp;TEXT(1-C753962,"##0%")&amp;")."&amp;C753779&amp;"("&amp;TEXT(C753962,"##0%")&amp;")"))))</f>
        <v>Medium</v>
      </c>
    </row>
    <row r="753964" spans="3:3" x14ac:dyDescent="0.15">
      <c r="C753964" s="39">
        <f>IFERROR(IF(C753779&lt;&gt;"",IF(C753673="Variation",C753799,(1-C753962)*C753798+C753962*C753799),C753798),0)</f>
        <v>0.1</v>
      </c>
    </row>
    <row r="753965" spans="3:3" x14ac:dyDescent="0.15">
      <c r="C753965" s="39">
        <f t="shared" ref="C753965:C753971" si="294">IF(ISERROR(C753952*C753763*C753827),0,C753952*C753763*C753827)</f>
        <v>0</v>
      </c>
    </row>
    <row r="753966" spans="3:3" x14ac:dyDescent="0.15">
      <c r="C753966" s="39">
        <f t="shared" si="294"/>
        <v>23.491525423728813</v>
      </c>
    </row>
    <row r="753967" spans="3:3" x14ac:dyDescent="0.15">
      <c r="C753967" s="39">
        <f t="shared" si="294"/>
        <v>48.503999999999998</v>
      </c>
    </row>
    <row r="753968" spans="3:3" x14ac:dyDescent="0.15">
      <c r="C753968" s="39">
        <f t="shared" si="294"/>
        <v>0</v>
      </c>
    </row>
    <row r="753969" spans="3:3" x14ac:dyDescent="0.15">
      <c r="C753969" s="39">
        <f t="shared" si="294"/>
        <v>0</v>
      </c>
    </row>
    <row r="753970" spans="3:3" x14ac:dyDescent="0.15">
      <c r="C753970" s="39">
        <f t="shared" si="294"/>
        <v>24.972972972972972</v>
      </c>
    </row>
    <row r="753971" spans="3:3" x14ac:dyDescent="0.15">
      <c r="C753971" s="39">
        <f t="shared" si="294"/>
        <v>0</v>
      </c>
    </row>
    <row r="753972" spans="3:3" x14ac:dyDescent="0.15">
      <c r="C753972" s="40">
        <f>IF(ISERROR(C753959*C753770*1),0,C753959*C753770*1)</f>
        <v>37.855999999999995</v>
      </c>
    </row>
    <row r="753973" spans="3:3" x14ac:dyDescent="0.15">
      <c r="C753973" s="40">
        <f>IF(ISERROR(C753960*C753771*1),0,C753960*C753771*1)</f>
        <v>0</v>
      </c>
    </row>
    <row r="753974" spans="3:3" x14ac:dyDescent="0.15">
      <c r="C753974" s="40">
        <f>IF(ISERROR(C753961*C753772*1),0,C753961*C753772*1)</f>
        <v>6</v>
      </c>
    </row>
    <row r="753975" spans="3:3" x14ac:dyDescent="0.15">
      <c r="C753975" s="39">
        <f>SUM(C753763:C753772)*C753964</f>
        <v>14.834000000000001</v>
      </c>
    </row>
    <row r="753976" spans="3:3" x14ac:dyDescent="0.15">
      <c r="C753976" s="39">
        <f>IFERROR(SUM(C753965:C753975)/C753692,0)</f>
        <v>1.3262204856155895</v>
      </c>
    </row>
    <row r="753977" spans="3:3" x14ac:dyDescent="0.15">
      <c r="C753977" s="39">
        <f>0.34*(C753923+C753800)*C753924</f>
        <v>0.51000000000000012</v>
      </c>
    </row>
    <row r="753978" spans="3:3" x14ac:dyDescent="0.15">
      <c r="C753978" s="44">
        <f>(C753920-C753913)*C753911</f>
        <v>3326.4</v>
      </c>
    </row>
    <row r="753979" spans="3:3" x14ac:dyDescent="0.15">
      <c r="C753979" s="39">
        <f>IF(C753976&lt;=1,C753921+(1-C753976)/0.5*(1-C753921),IF(C753976&gt;=4,C753922,C753921+(C753976-1)*(C753922-C753921)/(4-1)))</f>
        <v>0.88912598381281371</v>
      </c>
    </row>
    <row r="753980" spans="3:3" x14ac:dyDescent="0.15">
      <c r="C753980" s="44">
        <f>C753976*0.024*C753978*C753979</f>
        <v>94.13795245360761</v>
      </c>
    </row>
    <row r="753981" spans="3:3" x14ac:dyDescent="0.15">
      <c r="C753981" s="44">
        <f>C753977*0.024*C753978*C753979</f>
        <v>36.200885352072518</v>
      </c>
    </row>
    <row r="753982" spans="3:3" x14ac:dyDescent="0.15">
      <c r="C753982" s="44">
        <f>C753980+C753981</f>
        <v>130.33883780568013</v>
      </c>
    </row>
    <row r="753983" spans="3:3" x14ac:dyDescent="0.15">
      <c r="C753983" s="39">
        <f>IFERROR((IF(LEN(C753841)&gt;1,IF(ISERROR(C753887),0,C753887),IF(ISERROR(C753811),0,C753811))*C753770+IF(LEN(C753842)&gt;1,IF(ISERROR(C753888),0,C753888),IF(ISERROR(C753812),0,C753812))*C753771)/(C753770+C753771),0)</f>
        <v>0.75000000000000011</v>
      </c>
    </row>
    <row r="753984" spans="3:3" x14ac:dyDescent="0.15">
      <c r="C753984" s="45">
        <f>C753773*C753914*C753927*(1-C753929)*C753930*C753983</f>
        <v>0</v>
      </c>
    </row>
    <row r="753985" spans="3:3" x14ac:dyDescent="0.15">
      <c r="C753985" s="44">
        <f>C753774*C753915*C$753928*(1-C$753929)*C$753930*C$753983</f>
        <v>0</v>
      </c>
    </row>
    <row r="753986" spans="3:3" x14ac:dyDescent="0.15">
      <c r="C753986" s="44">
        <f>C753775*C753916*C$753928*(1-C$753929)*C$753930*C$753983</f>
        <v>908.11287000000016</v>
      </c>
    </row>
    <row r="753987" spans="3:3" x14ac:dyDescent="0.15">
      <c r="C753987" s="44">
        <f>C753776*C753917*C$753928*(1-C$753929)*C$753930*C$753983</f>
        <v>0</v>
      </c>
    </row>
    <row r="753988" spans="3:3" x14ac:dyDescent="0.15">
      <c r="C753988" s="44">
        <f>C753777*C753918*C$753928*(1-C$753929)*C$753930*C$753983</f>
        <v>187.95199499999998</v>
      </c>
    </row>
    <row r="753989" spans="3:3" x14ac:dyDescent="0.15">
      <c r="C753989" s="44">
        <f>IFERROR(SUM(C753984:C753988)/C753692,0)</f>
        <v>9.3385436227315317</v>
      </c>
    </row>
    <row r="753990" spans="3:3" x14ac:dyDescent="0.15">
      <c r="C753990" s="44">
        <f>C753925*0.024*C753911</f>
        <v>15.552000000000001</v>
      </c>
    </row>
    <row r="753991" spans="3:3" x14ac:dyDescent="0.15">
      <c r="C753991" s="44">
        <f>C753931/(C753976+C753977)</f>
        <v>24.506860887631277</v>
      </c>
    </row>
    <row r="753992" spans="3:3" x14ac:dyDescent="0.15">
      <c r="C753992" s="39">
        <f>0.8+C753991/30</f>
        <v>1.6168953629210425</v>
      </c>
    </row>
    <row r="753993" spans="3:3" x14ac:dyDescent="0.15">
      <c r="C753993" s="42">
        <f>IFERROR((C753989+C753990)/C753982,0)</f>
        <v>0.19096797272230098</v>
      </c>
    </row>
    <row r="753994" spans="3:3" x14ac:dyDescent="0.15">
      <c r="C753994" s="39">
        <f>(1-C753993^C753992)/(1-C753993^(C753992+1))</f>
        <v>0.94362386271828624</v>
      </c>
    </row>
    <row r="753995" spans="3:3" x14ac:dyDescent="0.15">
      <c r="C753995" s="46">
        <f>C753982-C753994*(C753989+C753990)</f>
        <v>106.8515268872402</v>
      </c>
    </row>
    <row r="753997" spans="3:3" x14ac:dyDescent="0.15">
      <c r="C753997" s="48">
        <v>106.8515268872402</v>
      </c>
    </row>
    <row r="770049" spans="3:3" x14ac:dyDescent="0.15">
      <c r="C770049" s="24" t="s">
        <v>370</v>
      </c>
    </row>
    <row r="770050" spans="3:3" x14ac:dyDescent="0.15">
      <c r="C770050" s="25">
        <v>0</v>
      </c>
    </row>
    <row r="770051" spans="3:3" x14ac:dyDescent="0.15">
      <c r="C770051" s="25">
        <v>0</v>
      </c>
    </row>
    <row r="770052" spans="3:3" x14ac:dyDescent="0.15">
      <c r="C770052" s="26">
        <v>40428</v>
      </c>
    </row>
    <row r="770053" spans="3:3" x14ac:dyDescent="0.15">
      <c r="C770053" s="26">
        <v>0</v>
      </c>
    </row>
    <row r="770054" spans="3:3" x14ac:dyDescent="0.15">
      <c r="C770054" s="25" t="s">
        <v>152</v>
      </c>
    </row>
    <row r="770055" spans="3:3" x14ac:dyDescent="0.15">
      <c r="C770055" s="25" t="s">
        <v>15</v>
      </c>
    </row>
    <row r="770056" spans="3:3" x14ac:dyDescent="0.15">
      <c r="C770056" s="25">
        <v>1</v>
      </c>
    </row>
    <row r="770057" spans="3:3" x14ac:dyDescent="0.15">
      <c r="C770057" s="25" t="s">
        <v>208</v>
      </c>
    </row>
    <row r="770058" spans="3:3" x14ac:dyDescent="0.15">
      <c r="C770058" s="25" t="s">
        <v>371</v>
      </c>
    </row>
    <row r="770059" spans="3:3" x14ac:dyDescent="0.15">
      <c r="C770059" s="25">
        <v>0</v>
      </c>
    </row>
    <row r="770060" spans="3:3" x14ac:dyDescent="0.15">
      <c r="C770060" s="25">
        <v>0</v>
      </c>
    </row>
    <row r="770061" spans="3:3" x14ac:dyDescent="0.15">
      <c r="C770061" s="25" t="s">
        <v>372</v>
      </c>
    </row>
    <row r="770062" spans="3:3" x14ac:dyDescent="0.15">
      <c r="C770062" s="25" t="s">
        <v>360</v>
      </c>
    </row>
    <row r="770063" spans="3:3" x14ac:dyDescent="0.15">
      <c r="C770063" s="25" t="s">
        <v>373</v>
      </c>
    </row>
    <row r="770064" spans="3:3" x14ac:dyDescent="0.15">
      <c r="C770064" s="25" t="s">
        <v>105</v>
      </c>
    </row>
    <row r="770065" spans="3:3" x14ac:dyDescent="0.15">
      <c r="C770065" s="25">
        <v>1958</v>
      </c>
    </row>
    <row r="770066" spans="3:3" x14ac:dyDescent="0.15">
      <c r="C770066" s="25">
        <v>1968</v>
      </c>
    </row>
    <row r="770067" spans="3:3" x14ac:dyDescent="0.15">
      <c r="C770067" s="25" t="s">
        <v>289</v>
      </c>
    </row>
    <row r="770068" spans="3:3" x14ac:dyDescent="0.15">
      <c r="C770068" s="24">
        <v>374.2</v>
      </c>
    </row>
    <row r="770069" spans="3:3" x14ac:dyDescent="0.15">
      <c r="C770069" s="24">
        <v>119.744</v>
      </c>
    </row>
    <row r="770070" spans="3:3" x14ac:dyDescent="0.15">
      <c r="C770070" s="24">
        <v>0</v>
      </c>
    </row>
    <row r="770071" spans="3:3" x14ac:dyDescent="0.15">
      <c r="C770071" s="24">
        <v>0</v>
      </c>
    </row>
    <row r="770072" spans="3:3" x14ac:dyDescent="0.15">
      <c r="C770072" s="24">
        <v>0</v>
      </c>
    </row>
    <row r="770073" spans="3:3" x14ac:dyDescent="0.15">
      <c r="C770073" s="24">
        <v>106.7</v>
      </c>
    </row>
    <row r="770074" spans="3:3" x14ac:dyDescent="0.15">
      <c r="C770074" s="27">
        <f>IF(C770071&gt;0,C770071,IF(C770070&gt;0,0.85*C770070,IF(C770073&gt;0,1.1*C770073,IF(C770072&gt;0,1.4*C770072,0.85/3*C770068))))</f>
        <v>117.37000000000002</v>
      </c>
    </row>
    <row r="770075" spans="3:3" x14ac:dyDescent="0.15">
      <c r="C770075" s="24">
        <v>0</v>
      </c>
    </row>
    <row r="770076" spans="3:3" x14ac:dyDescent="0.15">
      <c r="C770076" s="27">
        <f>IF(C770075&gt;0,C770075,C770074)</f>
        <v>117.37000000000002</v>
      </c>
    </row>
    <row r="770077" spans="3:3" x14ac:dyDescent="0.15">
      <c r="C770077" s="24">
        <v>1</v>
      </c>
    </row>
    <row r="770078" spans="3:3" x14ac:dyDescent="0.15">
      <c r="C770078" s="24">
        <v>2</v>
      </c>
    </row>
    <row r="770079" spans="3:3" x14ac:dyDescent="0.15">
      <c r="C770079" s="28" t="s">
        <v>374</v>
      </c>
    </row>
    <row r="770080" spans="3:3" x14ac:dyDescent="0.15">
      <c r="C770080" s="28" t="s">
        <v>375</v>
      </c>
    </row>
    <row r="770081" spans="3:3" x14ac:dyDescent="0.15">
      <c r="C770081" s="28" t="s">
        <v>2</v>
      </c>
    </row>
    <row r="770082" spans="3:3" x14ac:dyDescent="0.15">
      <c r="C770082" s="28" t="s">
        <v>376</v>
      </c>
    </row>
    <row r="770083" spans="3:3" x14ac:dyDescent="0.15">
      <c r="C770083" s="24">
        <v>0</v>
      </c>
    </row>
    <row r="770084" spans="3:3" x14ac:dyDescent="0.15">
      <c r="C770084" s="24">
        <v>0</v>
      </c>
    </row>
    <row r="770085" spans="3:3" x14ac:dyDescent="0.15">
      <c r="C770085" s="24">
        <v>0</v>
      </c>
    </row>
    <row r="770086" spans="3:3" x14ac:dyDescent="0.15">
      <c r="C770086" s="24">
        <v>0</v>
      </c>
    </row>
    <row r="770087" spans="3:3" x14ac:dyDescent="0.15">
      <c r="C770087" s="24">
        <v>0</v>
      </c>
    </row>
    <row r="770088" spans="3:3" x14ac:dyDescent="0.15">
      <c r="C770088" s="24">
        <v>0</v>
      </c>
    </row>
    <row r="770089" spans="3:3" x14ac:dyDescent="0.15">
      <c r="C770089" s="28">
        <v>0</v>
      </c>
    </row>
    <row r="770090" spans="3:3" x14ac:dyDescent="0.15">
      <c r="C770090" s="28">
        <v>0</v>
      </c>
    </row>
    <row r="770091" spans="3:3" x14ac:dyDescent="0.15">
      <c r="C770091" s="24">
        <v>0</v>
      </c>
    </row>
    <row r="770092" spans="3:3" x14ac:dyDescent="0.15">
      <c r="C770092" s="24">
        <v>0</v>
      </c>
    </row>
    <row r="770093" spans="3:3" x14ac:dyDescent="0.15">
      <c r="C770093" s="24">
        <v>46.2</v>
      </c>
    </row>
    <row r="770094" spans="3:3" x14ac:dyDescent="0.15">
      <c r="C770094" s="24">
        <v>40.42</v>
      </c>
    </row>
    <row r="770095" spans="3:3" x14ac:dyDescent="0.15">
      <c r="C770095" s="24">
        <v>0</v>
      </c>
    </row>
    <row r="770096" spans="3:3" x14ac:dyDescent="0.15">
      <c r="C770096" s="24">
        <v>0</v>
      </c>
    </row>
    <row r="770097" spans="3:3" x14ac:dyDescent="0.15">
      <c r="C770097" s="24">
        <v>46.2</v>
      </c>
    </row>
    <row r="770098" spans="3:3" x14ac:dyDescent="0.15">
      <c r="C770098" s="24">
        <v>0</v>
      </c>
    </row>
    <row r="770099" spans="3:3" x14ac:dyDescent="0.15">
      <c r="C770099" s="24">
        <v>13.52</v>
      </c>
    </row>
    <row r="770100" spans="3:3" x14ac:dyDescent="0.15">
      <c r="C770100" s="24">
        <v>0</v>
      </c>
    </row>
    <row r="770101" spans="3:3" x14ac:dyDescent="0.15">
      <c r="C770101" s="24">
        <v>2</v>
      </c>
    </row>
    <row r="770102" spans="3:3" x14ac:dyDescent="0.15">
      <c r="C770102" s="24">
        <v>0</v>
      </c>
    </row>
    <row r="770103" spans="3:3" x14ac:dyDescent="0.15">
      <c r="C770103" s="24">
        <v>0</v>
      </c>
    </row>
    <row r="770104" spans="3:3" x14ac:dyDescent="0.15">
      <c r="C770104" s="24">
        <v>8.1300000000000008</v>
      </c>
    </row>
    <row r="770105" spans="3:3" x14ac:dyDescent="0.15">
      <c r="C770105" s="24">
        <v>0</v>
      </c>
    </row>
    <row r="770106" spans="3:3" x14ac:dyDescent="0.15">
      <c r="C770106" s="24">
        <v>5.39</v>
      </c>
    </row>
    <row r="770107" spans="3:3" x14ac:dyDescent="0.15">
      <c r="C770107" s="28" t="s">
        <v>295</v>
      </c>
    </row>
    <row r="770108" spans="3:3" x14ac:dyDescent="0.15">
      <c r="C770108" s="29">
        <f>IF(OR(C$770080="C",C$770080="PI",C$770080="NI"),1.6,IF(C$770080="P",0.8,IF(C$770080="-",1.2,0)))</f>
        <v>1.2</v>
      </c>
    </row>
    <row r="770109" spans="3:3" x14ac:dyDescent="0.15">
      <c r="C770109" s="29">
        <f>IF(OR(C$770080="C",C$770080="PI",C$770080="NI"),15,IF(C$770080="P",7,IF(C$770080="-",5,0)))</f>
        <v>5</v>
      </c>
    </row>
    <row r="770110" spans="3:3" x14ac:dyDescent="0.15">
      <c r="C770110" s="29">
        <f>IF(OR(C$770080="C",C$770080="PI",C$770080="NI"),0,IF(C$770080="P",0.6,IF(C$770080="-",0,1.2)))</f>
        <v>0</v>
      </c>
    </row>
    <row r="770111" spans="3:3" x14ac:dyDescent="0.15">
      <c r="C770111" s="29">
        <f>IF(OR(C$770080="C",C$770080="PI",C$770080="NI"),0,IF(C$770080="P",3,IF(C$770080="-",0,5)))</f>
        <v>0</v>
      </c>
    </row>
    <row r="770112" spans="3:3" x14ac:dyDescent="0.15">
      <c r="C770112" s="29">
        <f>IF(LEFT(C$770080,1)="C",1,IF(LEFT(C$770080,1)="P",0.5,0))</f>
        <v>0</v>
      </c>
    </row>
    <row r="770113" spans="3:3" x14ac:dyDescent="0.15">
      <c r="C770113" s="29">
        <f>IF(LEFT(C$770081,1)="C",1,IF(LEFT(C$770081,1)="P",0.5,0))</f>
        <v>0</v>
      </c>
    </row>
    <row r="770114" spans="3:3" x14ac:dyDescent="0.15">
      <c r="C770114" s="29">
        <f>0.7*C770112+C770078+C770113</f>
        <v>2</v>
      </c>
    </row>
    <row r="770115" spans="3:3" x14ac:dyDescent="0.15">
      <c r="C770115" s="27">
        <f>IFERROR(C770076/C770114,0)</f>
        <v>58.685000000000009</v>
      </c>
    </row>
    <row r="770116" spans="3:3" x14ac:dyDescent="0.15">
      <c r="C770116" s="29">
        <f>IF(RIGHT(C$770080,1)="I",1,C770112)*0.7+C770078+IF(RIGHT(C$770081,1)="I",1,C770113)</f>
        <v>2</v>
      </c>
    </row>
    <row r="770117" spans="3:3" x14ac:dyDescent="0.15">
      <c r="C770117" s="27">
        <f>IF(ISNUMBER(#REF!),#REF!/2.5,1)</f>
        <v>1</v>
      </c>
    </row>
    <row r="770118" spans="3:3" x14ac:dyDescent="0.15">
      <c r="C770118" s="27">
        <f>IF(C770090="Simple",0.9,IF(C770090="Complex",1.3,1))</f>
        <v>1</v>
      </c>
    </row>
    <row r="770119" spans="3:3" x14ac:dyDescent="0.15">
      <c r="C770119" s="27">
        <f>IF(C770089="Simple",0.9,IF(C770089="Complex",1.2,1))</f>
        <v>1</v>
      </c>
    </row>
    <row r="770120" spans="3:3" x14ac:dyDescent="0.15">
      <c r="C770120" s="27">
        <f>C770117*C770119*(0.7*C770115+IF(C770082="B_N2",5,IF(C770082="B_N1",25,50)))</f>
        <v>46.079500000000003</v>
      </c>
    </row>
    <row r="770121" spans="3:3" x14ac:dyDescent="0.15">
      <c r="C770121" s="27">
        <f>ROUND(3/0.85,1)*C770117*C770076</f>
        <v>410.79500000000007</v>
      </c>
    </row>
    <row r="770122" spans="3:3" x14ac:dyDescent="0.15">
      <c r="C770122" s="27">
        <f>C$770118*(C$770108*C$770115+C$770109)</f>
        <v>75.422000000000011</v>
      </c>
    </row>
    <row r="770123" spans="3:3" x14ac:dyDescent="0.15">
      <c r="C770123" s="27">
        <f>(C$770110*C$770115+C$770111)</f>
        <v>0</v>
      </c>
    </row>
    <row r="770124" spans="3:3" x14ac:dyDescent="0.15">
      <c r="C770124" s="27">
        <f>C770116*C770120-C770125-C770129-C770130</f>
        <v>71.03240000000001</v>
      </c>
    </row>
    <row r="770125" spans="3:3" x14ac:dyDescent="0.15">
      <c r="C770125" s="27">
        <f>0.5*IF(RIGHT(C770081,1)="I",1,C770113)*C770120</f>
        <v>0</v>
      </c>
    </row>
    <row r="770126" spans="3:3" x14ac:dyDescent="0.15">
      <c r="C770126" s="30" t="str">
        <f>IF(C$770081="P","Unh","Soil")</f>
        <v>Soil</v>
      </c>
    </row>
    <row r="770127" spans="3:3" x14ac:dyDescent="0.15">
      <c r="C770127" s="27">
        <f>1.2*C770115+5</f>
        <v>75.422000000000011</v>
      </c>
    </row>
    <row r="770128" spans="3:3" x14ac:dyDescent="0.15">
      <c r="C770128" s="30" t="str">
        <f>IF(C$770081="-","Soil","Cellar")</f>
        <v>Cellar</v>
      </c>
    </row>
    <row r="770129" spans="3:3" x14ac:dyDescent="0.15">
      <c r="C770129" s="27">
        <f>(0.18*C$770076)-C770130</f>
        <v>18.452900000000003</v>
      </c>
    </row>
    <row r="770130" spans="3:3" x14ac:dyDescent="0.15">
      <c r="C770130" s="27">
        <f>0.01*C$770076+1.5</f>
        <v>2.6737000000000002</v>
      </c>
    </row>
    <row r="770131" spans="3:3" x14ac:dyDescent="0.15">
      <c r="C770131" s="27">
        <f>SUM(C770122:C770130)</f>
        <v>243.00300000000004</v>
      </c>
    </row>
    <row r="770132" spans="3:3" x14ac:dyDescent="0.15">
      <c r="C770132" s="27">
        <f>SUM(C770092:C770101)</f>
        <v>148.34</v>
      </c>
    </row>
    <row r="770133" spans="3:3" x14ac:dyDescent="0.15">
      <c r="C770133" s="30">
        <f>IFERROR(C770132/C770131,0)</f>
        <v>0.61044513853738425</v>
      </c>
    </row>
    <row r="770134" spans="3:3" x14ac:dyDescent="0.15">
      <c r="C770134" s="31">
        <v>0.8</v>
      </c>
    </row>
    <row r="770135" spans="3:3" x14ac:dyDescent="0.15">
      <c r="C770135" s="31">
        <v>1.25</v>
      </c>
    </row>
    <row r="770136" spans="3:3" x14ac:dyDescent="0.15">
      <c r="C770136" s="32">
        <f>IF(AND(C770133&gt;=C770134,C770133&lt;=C770135),1,0)</f>
        <v>0</v>
      </c>
    </row>
    <row r="770137" spans="3:3" x14ac:dyDescent="0.15">
      <c r="C770137" s="30">
        <f>IFERROR((C770097+C770098)/(C770127),0)</f>
        <v>0.61255336639176894</v>
      </c>
    </row>
    <row r="770138" spans="3:3" x14ac:dyDescent="0.15">
      <c r="C770138" s="31">
        <v>0.9</v>
      </c>
    </row>
    <row r="770139" spans="3:3" x14ac:dyDescent="0.15">
      <c r="C770139" s="31">
        <v>1.3</v>
      </c>
    </row>
    <row r="770140" spans="3:3" x14ac:dyDescent="0.15">
      <c r="C770140" s="32">
        <f>IF(AND(C770137&gt;=C770138,C770137&lt;=C770139),1,0)</f>
        <v>0</v>
      </c>
    </row>
    <row r="770141" spans="3:3" x14ac:dyDescent="0.15">
      <c r="C770141" s="33">
        <f>IF(C770112+C770113=0,1,0)</f>
        <v>1</v>
      </c>
    </row>
    <row r="770142" spans="3:3" x14ac:dyDescent="0.15">
      <c r="C770142" s="30">
        <f>IFERROR((C770099+C770100+C770101)/(C770129+C770130),0)</f>
        <v>0.73461891643709809</v>
      </c>
    </row>
    <row r="770143" spans="3:3" x14ac:dyDescent="0.15">
      <c r="C770143" s="31">
        <v>0.67</v>
      </c>
    </row>
    <row r="770144" spans="3:3" x14ac:dyDescent="0.15">
      <c r="C770144" s="31">
        <v>1.5</v>
      </c>
    </row>
    <row r="770145" spans="3:3" x14ac:dyDescent="0.15">
      <c r="C770145" s="34">
        <f>IF(AND(C770142&gt;=C770143,C770142&lt;=C770144),1,0)</f>
        <v>1</v>
      </c>
    </row>
    <row r="770146" spans="3:3" x14ac:dyDescent="0.15">
      <c r="C770146" s="34">
        <f>C770136*IF(C770141=1,C770140,1)*C770145</f>
        <v>0</v>
      </c>
    </row>
    <row r="770147" spans="3:3" x14ac:dyDescent="0.15">
      <c r="C770147" s="27">
        <f>IF(C$770107="Estimation",C770122,C770092)</f>
        <v>0</v>
      </c>
    </row>
    <row r="770148" spans="3:3" x14ac:dyDescent="0.15">
      <c r="C770148" s="27">
        <f>IF(C$770107="Estimation",C770123,C770093)</f>
        <v>46.2</v>
      </c>
    </row>
    <row r="770149" spans="3:3" x14ac:dyDescent="0.15">
      <c r="C770149" s="27">
        <f>IF(C$770107="Estimation",C770124,C770094)</f>
        <v>40.42</v>
      </c>
    </row>
    <row r="770150" spans="3:3" x14ac:dyDescent="0.15">
      <c r="C770150" s="27">
        <f>IF(C$770107="Estimation",IF(C770126="Soil",0,C770125),C770095)</f>
        <v>0</v>
      </c>
    </row>
    <row r="770151" spans="3:3" x14ac:dyDescent="0.15">
      <c r="C770151" s="27">
        <f>IF(C$770107="Estimation",C770125-C770150,C770096)</f>
        <v>0</v>
      </c>
    </row>
    <row r="770152" spans="3:3" x14ac:dyDescent="0.15">
      <c r="C770152" s="27">
        <f>IF(C$770107="Estimation",IF(C770128="Soil",0,C770127),C770097)</f>
        <v>46.2</v>
      </c>
    </row>
    <row r="770153" spans="3:3" x14ac:dyDescent="0.15">
      <c r="C770153" s="27">
        <f>IF(C$770107="Estimation",C770127-C770152,C770098)</f>
        <v>0</v>
      </c>
    </row>
    <row r="770154" spans="3:3" x14ac:dyDescent="0.15">
      <c r="C770154" s="27">
        <f>IF(C$770107="Estimation",C770129,C770099)</f>
        <v>13.52</v>
      </c>
    </row>
    <row r="770155" spans="3:3" x14ac:dyDescent="0.15">
      <c r="C770155" s="27">
        <f>IF(C$770107="Estimation",0,C770100)</f>
        <v>0</v>
      </c>
    </row>
    <row r="770156" spans="3:3" x14ac:dyDescent="0.15">
      <c r="C770156" s="27">
        <f>IF(C$770107="Estimation",C770130,C770101)</f>
        <v>2</v>
      </c>
    </row>
    <row r="770157" spans="3:3" x14ac:dyDescent="0.15">
      <c r="C770157" s="35">
        <f>IF(C$770107="Estimation",0,C770102)</f>
        <v>0</v>
      </c>
    </row>
    <row r="770158" spans="3:3" x14ac:dyDescent="0.15">
      <c r="C770158" s="35">
        <f>IF(C$770107="Estimation",0.5*SUM(C$770154:C$770155),C770103)</f>
        <v>0</v>
      </c>
    </row>
    <row r="770159" spans="3:3" x14ac:dyDescent="0.15">
      <c r="C770159" s="35">
        <f>IF(C$770107="Estimation",0,C770104)</f>
        <v>8.1300000000000008</v>
      </c>
    </row>
    <row r="770160" spans="3:3" x14ac:dyDescent="0.15">
      <c r="C770160" s="35">
        <f>IF(C$770107="Estimation",0.5*SUM(C$770154:C$770155),C770105)</f>
        <v>0</v>
      </c>
    </row>
    <row r="770161" spans="3:3" x14ac:dyDescent="0.15">
      <c r="C770161" s="35">
        <f>IF(C$770107="Estimation",0,C770106)</f>
        <v>5.39</v>
      </c>
    </row>
    <row r="770162" spans="3:3" x14ac:dyDescent="0.15">
      <c r="C770162" s="25" t="s">
        <v>288</v>
      </c>
    </row>
    <row r="770163" spans="3:3" x14ac:dyDescent="0.15">
      <c r="C770163" s="25">
        <v>0</v>
      </c>
    </row>
    <row r="770164" spans="3:3" x14ac:dyDescent="0.15">
      <c r="C770164" s="25" t="s">
        <v>288</v>
      </c>
    </row>
    <row r="770165" spans="3:3" x14ac:dyDescent="0.15">
      <c r="C770165" s="25" t="s">
        <v>377</v>
      </c>
    </row>
    <row r="770166" spans="3:3" x14ac:dyDescent="0.15">
      <c r="C770166" s="25" t="s">
        <v>300</v>
      </c>
    </row>
    <row r="770167" spans="3:3" x14ac:dyDescent="0.15">
      <c r="C770167" s="25" t="s">
        <v>302</v>
      </c>
    </row>
    <row r="770168" spans="3:3" x14ac:dyDescent="0.15">
      <c r="C770168" s="25" t="s">
        <v>302</v>
      </c>
    </row>
    <row r="770169" spans="3:3" x14ac:dyDescent="0.15">
      <c r="C770169" s="25" t="s">
        <v>302</v>
      </c>
    </row>
    <row r="770170" spans="3:3" x14ac:dyDescent="0.15">
      <c r="C770170" s="25" t="s">
        <v>301</v>
      </c>
    </row>
    <row r="770171" spans="3:3" x14ac:dyDescent="0.15">
      <c r="C770171" s="25" t="s">
        <v>301</v>
      </c>
    </row>
    <row r="770172" spans="3:3" x14ac:dyDescent="0.15">
      <c r="C770172" s="25" t="s">
        <v>292</v>
      </c>
    </row>
    <row r="770173" spans="3:3" x14ac:dyDescent="0.15">
      <c r="C770173" s="25" t="s">
        <v>292</v>
      </c>
    </row>
    <row r="770174" spans="3:3" x14ac:dyDescent="0.15">
      <c r="C770174" s="25" t="s">
        <v>291</v>
      </c>
    </row>
    <row r="770175" spans="3:3" x14ac:dyDescent="0.15">
      <c r="C770175" s="25" t="s">
        <v>298</v>
      </c>
    </row>
    <row r="770176" spans="3:3" x14ac:dyDescent="0.15">
      <c r="C770176" s="25" t="s">
        <v>299</v>
      </c>
    </row>
    <row r="770177" spans="3:3" x14ac:dyDescent="0.15">
      <c r="C770177" s="25" t="s">
        <v>298</v>
      </c>
    </row>
    <row r="770178" spans="3:3" x14ac:dyDescent="0.15">
      <c r="C770178" s="25" t="s">
        <v>297</v>
      </c>
    </row>
    <row r="770179" spans="3:3" x14ac:dyDescent="0.15">
      <c r="C770179" s="25" t="s">
        <v>296</v>
      </c>
    </row>
    <row r="770180" spans="3:3" x14ac:dyDescent="0.15">
      <c r="C770180" s="25" t="s">
        <v>297</v>
      </c>
    </row>
    <row r="770181" spans="3:3" x14ac:dyDescent="0.15">
      <c r="C770181" s="25" t="s">
        <v>296</v>
      </c>
    </row>
    <row r="770182" spans="3:3" x14ac:dyDescent="0.15">
      <c r="C770182" s="24">
        <v>0.1</v>
      </c>
    </row>
    <row r="770183" spans="3:3" x14ac:dyDescent="0.15">
      <c r="C770183" s="24">
        <v>0</v>
      </c>
    </row>
    <row r="770184" spans="3:3" x14ac:dyDescent="0.15">
      <c r="C770184" s="24">
        <v>0.2</v>
      </c>
    </row>
    <row r="770185" spans="3:3" x14ac:dyDescent="0.15">
      <c r="C770185" s="24">
        <v>0.6</v>
      </c>
    </row>
    <row r="770186" spans="3:3" x14ac:dyDescent="0.15">
      <c r="C770186" s="24">
        <v>0.6</v>
      </c>
    </row>
    <row r="770187" spans="3:3" x14ac:dyDescent="0.15">
      <c r="C770187" s="24">
        <v>1.2</v>
      </c>
    </row>
    <row r="770188" spans="3:3" x14ac:dyDescent="0.15">
      <c r="C770188" s="24">
        <v>1.2</v>
      </c>
    </row>
    <row r="770189" spans="3:3" x14ac:dyDescent="0.15">
      <c r="C770189" s="24">
        <v>1.2</v>
      </c>
    </row>
    <row r="770190" spans="3:3" x14ac:dyDescent="0.15">
      <c r="C770190" s="24">
        <v>1.6</v>
      </c>
    </row>
    <row r="770191" spans="3:3" x14ac:dyDescent="0.15">
      <c r="C770191" s="24">
        <v>1.6</v>
      </c>
    </row>
    <row r="770192" spans="3:3" x14ac:dyDescent="0.15">
      <c r="C770192" s="24">
        <v>2.8</v>
      </c>
    </row>
    <row r="770193" spans="3:3" x14ac:dyDescent="0.15">
      <c r="C770193" s="24">
        <v>2.8</v>
      </c>
    </row>
    <row r="770194" spans="3:3" x14ac:dyDescent="0.15">
      <c r="C770194" s="24">
        <v>3</v>
      </c>
    </row>
    <row r="770195" spans="3:3" x14ac:dyDescent="0.15">
      <c r="C770195" s="24">
        <v>0.75</v>
      </c>
    </row>
    <row r="770196" spans="3:3" x14ac:dyDescent="0.15">
      <c r="C770196" s="24">
        <v>0.75</v>
      </c>
    </row>
    <row r="770197" spans="3:3" x14ac:dyDescent="0.15">
      <c r="C770197" s="24">
        <v>0.05</v>
      </c>
    </row>
    <row r="770198" spans="3:3" x14ac:dyDescent="0.15">
      <c r="C770198" s="24">
        <v>0.05</v>
      </c>
    </row>
    <row r="770199" spans="3:3" x14ac:dyDescent="0.15">
      <c r="C770199" s="24">
        <v>0</v>
      </c>
    </row>
    <row r="770200" spans="3:3" x14ac:dyDescent="0.15">
      <c r="C770200" s="24">
        <v>0</v>
      </c>
    </row>
    <row r="770201" spans="3:3" x14ac:dyDescent="0.15">
      <c r="C770201" s="24">
        <v>0</v>
      </c>
    </row>
    <row r="770202" spans="3:3" x14ac:dyDescent="0.15">
      <c r="C770202" s="24">
        <v>0.01</v>
      </c>
    </row>
    <row r="770203" spans="3:3" x14ac:dyDescent="0.15">
      <c r="C770203" s="24">
        <v>0.01</v>
      </c>
    </row>
    <row r="770204" spans="3:3" x14ac:dyDescent="0.15">
      <c r="C770204" s="24">
        <v>0</v>
      </c>
    </row>
    <row r="770205" spans="3:3" x14ac:dyDescent="0.15">
      <c r="C770205" s="24">
        <v>0.3</v>
      </c>
    </row>
    <row r="770206" spans="3:3" x14ac:dyDescent="0.15">
      <c r="C770206" s="24">
        <v>0</v>
      </c>
    </row>
    <row r="770207" spans="3:3" x14ac:dyDescent="0.15">
      <c r="C770207" s="24">
        <v>0</v>
      </c>
    </row>
    <row r="770208" spans="3:3" x14ac:dyDescent="0.15">
      <c r="C770208" s="24">
        <v>0</v>
      </c>
    </row>
    <row r="770209" spans="3:3" x14ac:dyDescent="0.15">
      <c r="C770209" s="24">
        <v>0.3</v>
      </c>
    </row>
    <row r="770210" spans="3:3" x14ac:dyDescent="0.15">
      <c r="C770210" s="24">
        <v>0</v>
      </c>
    </row>
    <row r="770211" spans="3:3" x14ac:dyDescent="0.15">
      <c r="C770211" s="24">
        <v>0</v>
      </c>
    </row>
    <row r="770212" spans="3:3" x14ac:dyDescent="0.15">
      <c r="C770212" s="24">
        <v>1</v>
      </c>
    </row>
    <row r="770213" spans="3:3" x14ac:dyDescent="0.15">
      <c r="C770213" s="24">
        <v>1</v>
      </c>
    </row>
    <row r="770214" spans="3:3" x14ac:dyDescent="0.15">
      <c r="C770214" s="24">
        <v>0</v>
      </c>
    </row>
    <row r="770215" spans="3:3" x14ac:dyDescent="0.15">
      <c r="C770215" s="24">
        <v>0</v>
      </c>
    </row>
    <row r="770216" spans="3:3" x14ac:dyDescent="0.15">
      <c r="C770216" s="24">
        <v>0.5</v>
      </c>
    </row>
    <row r="770217" spans="3:3" x14ac:dyDescent="0.15">
      <c r="C770217" s="24">
        <v>0</v>
      </c>
    </row>
    <row r="770218" spans="3:3" x14ac:dyDescent="0.15">
      <c r="C770218" s="25">
        <v>0</v>
      </c>
    </row>
    <row r="770219" spans="3:3" x14ac:dyDescent="0.15">
      <c r="C770219" s="25">
        <v>0</v>
      </c>
    </row>
    <row r="770220" spans="3:3" x14ac:dyDescent="0.15">
      <c r="C770220" s="25">
        <v>0</v>
      </c>
    </row>
    <row r="770221" spans="3:3" x14ac:dyDescent="0.15">
      <c r="C770221" s="25">
        <v>0</v>
      </c>
    </row>
    <row r="770222" spans="3:3" x14ac:dyDescent="0.15">
      <c r="C770222" s="25">
        <v>0</v>
      </c>
    </row>
    <row r="770223" spans="3:3" x14ac:dyDescent="0.15">
      <c r="C770223" s="25">
        <v>0</v>
      </c>
    </row>
    <row r="770224" spans="3:3" x14ac:dyDescent="0.15">
      <c r="C770224" s="25">
        <v>0</v>
      </c>
    </row>
    <row r="770225" spans="3:3" x14ac:dyDescent="0.15">
      <c r="C770225" s="25">
        <v>0</v>
      </c>
    </row>
    <row r="770226" spans="3:3" x14ac:dyDescent="0.15">
      <c r="C770226" s="25">
        <v>0</v>
      </c>
    </row>
    <row r="770227" spans="3:3" x14ac:dyDescent="0.15">
      <c r="C770227" s="25">
        <v>0</v>
      </c>
    </row>
    <row r="770228" spans="3:3" x14ac:dyDescent="0.15">
      <c r="C770228" s="24">
        <v>0</v>
      </c>
    </row>
    <row r="770229" spans="3:3" x14ac:dyDescent="0.15">
      <c r="C770229" s="24">
        <v>0</v>
      </c>
    </row>
    <row r="770230" spans="3:3" x14ac:dyDescent="0.15">
      <c r="C770230" s="24">
        <v>0</v>
      </c>
    </row>
    <row r="770231" spans="3:3" x14ac:dyDescent="0.15">
      <c r="C770231" s="24">
        <v>0</v>
      </c>
    </row>
    <row r="770232" spans="3:3" x14ac:dyDescent="0.15">
      <c r="C770232" s="24">
        <v>0</v>
      </c>
    </row>
    <row r="770233" spans="3:3" x14ac:dyDescent="0.15">
      <c r="C770233" s="24">
        <v>0</v>
      </c>
    </row>
    <row r="770234" spans="3:3" x14ac:dyDescent="0.15">
      <c r="C770234" s="24">
        <v>0</v>
      </c>
    </row>
    <row r="770235" spans="3:3" x14ac:dyDescent="0.15">
      <c r="C770235" s="24">
        <v>0</v>
      </c>
    </row>
    <row r="770236" spans="3:3" x14ac:dyDescent="0.15">
      <c r="C770236" s="24">
        <v>0</v>
      </c>
    </row>
    <row r="770237" spans="3:3" x14ac:dyDescent="0.15">
      <c r="C770237" s="24">
        <v>0</v>
      </c>
    </row>
    <row r="770238" spans="3:3" x14ac:dyDescent="0.15">
      <c r="C770238" s="24">
        <v>0</v>
      </c>
    </row>
    <row r="770239" spans="3:3" x14ac:dyDescent="0.15">
      <c r="C770239" s="24">
        <v>0</v>
      </c>
    </row>
    <row r="770240" spans="3:3" x14ac:dyDescent="0.15">
      <c r="C770240" s="24">
        <v>0</v>
      </c>
    </row>
    <row r="770241" spans="3:3" x14ac:dyDescent="0.15">
      <c r="C770241" s="24">
        <v>0</v>
      </c>
    </row>
    <row r="770242" spans="3:3" x14ac:dyDescent="0.15">
      <c r="C770242" s="24">
        <v>0</v>
      </c>
    </row>
    <row r="770243" spans="3:3" x14ac:dyDescent="0.15">
      <c r="C770243" s="24">
        <v>0</v>
      </c>
    </row>
    <row r="770244" spans="3:3" x14ac:dyDescent="0.15">
      <c r="C770244" s="24">
        <v>0</v>
      </c>
    </row>
    <row r="770245" spans="3:3" x14ac:dyDescent="0.15">
      <c r="C770245" s="24">
        <v>0</v>
      </c>
    </row>
    <row r="770246" spans="3:3" x14ac:dyDescent="0.15">
      <c r="C770246" s="24">
        <v>0</v>
      </c>
    </row>
    <row r="770247" spans="3:3" x14ac:dyDescent="0.15">
      <c r="C770247" s="24">
        <v>0</v>
      </c>
    </row>
    <row r="770248" spans="3:3" x14ac:dyDescent="0.15">
      <c r="C770248" s="24">
        <v>0</v>
      </c>
    </row>
    <row r="770249" spans="3:3" x14ac:dyDescent="0.15">
      <c r="C770249" s="24">
        <v>0</v>
      </c>
    </row>
    <row r="770250" spans="3:3" x14ac:dyDescent="0.15">
      <c r="C770250" s="24">
        <v>0</v>
      </c>
    </row>
    <row r="770251" spans="3:3" x14ac:dyDescent="0.15">
      <c r="C770251" s="24">
        <v>0</v>
      </c>
    </row>
    <row r="770252" spans="3:3" x14ac:dyDescent="0.15">
      <c r="C770252" s="24">
        <v>0</v>
      </c>
    </row>
    <row r="770253" spans="3:3" x14ac:dyDescent="0.15">
      <c r="C770253" s="24">
        <v>0</v>
      </c>
    </row>
    <row r="770254" spans="3:3" x14ac:dyDescent="0.15">
      <c r="C770254" s="36">
        <f t="shared" ref="C770254:C770260" si="295">IF(C770247&lt;&gt;0,C770247,C770240)</f>
        <v>0</v>
      </c>
    </row>
    <row r="770255" spans="3:3" x14ac:dyDescent="0.15">
      <c r="C770255" s="36">
        <f t="shared" si="295"/>
        <v>0</v>
      </c>
    </row>
    <row r="770256" spans="3:3" x14ac:dyDescent="0.15">
      <c r="C770256" s="36">
        <f t="shared" si="295"/>
        <v>0</v>
      </c>
    </row>
    <row r="770257" spans="3:3" x14ac:dyDescent="0.15">
      <c r="C770257" s="36">
        <f t="shared" si="295"/>
        <v>0</v>
      </c>
    </row>
    <row r="770258" spans="3:3" x14ac:dyDescent="0.15">
      <c r="C770258" s="36">
        <f t="shared" si="295"/>
        <v>0</v>
      </c>
    </row>
    <row r="770259" spans="3:3" x14ac:dyDescent="0.15">
      <c r="C770259" s="36">
        <f t="shared" si="295"/>
        <v>0</v>
      </c>
    </row>
    <row r="770260" spans="3:3" x14ac:dyDescent="0.15">
      <c r="C770260" s="36">
        <f t="shared" si="295"/>
        <v>0</v>
      </c>
    </row>
    <row r="770261" spans="3:3" x14ac:dyDescent="0.15">
      <c r="C770261" s="36">
        <f t="shared" ref="C770261:C770267" si="296">IFERROR(IF(C770240&lt;&gt;0,C770254/C770240,1)*C770228,0)</f>
        <v>0</v>
      </c>
    </row>
    <row r="770262" spans="3:3" x14ac:dyDescent="0.15">
      <c r="C770262" s="36">
        <f t="shared" si="296"/>
        <v>0</v>
      </c>
    </row>
    <row r="770263" spans="3:3" x14ac:dyDescent="0.15">
      <c r="C770263" s="36">
        <f t="shared" si="296"/>
        <v>0</v>
      </c>
    </row>
    <row r="770264" spans="3:3" x14ac:dyDescent="0.15">
      <c r="C770264" s="36">
        <f t="shared" si="296"/>
        <v>0</v>
      </c>
    </row>
    <row r="770265" spans="3:3" x14ac:dyDescent="0.15">
      <c r="C770265" s="36">
        <f t="shared" si="296"/>
        <v>0</v>
      </c>
    </row>
    <row r="770266" spans="3:3" x14ac:dyDescent="0.15">
      <c r="C770266" s="36">
        <f t="shared" si="296"/>
        <v>0</v>
      </c>
    </row>
    <row r="770267" spans="3:3" x14ac:dyDescent="0.15">
      <c r="C770267" s="36">
        <f t="shared" si="296"/>
        <v>0</v>
      </c>
    </row>
    <row r="770268" spans="3:3" x14ac:dyDescent="0.15">
      <c r="C770268" s="37">
        <f>C770235</f>
        <v>0</v>
      </c>
    </row>
    <row r="770269" spans="3:3" x14ac:dyDescent="0.15">
      <c r="C770269" s="37">
        <f>C770236</f>
        <v>0</v>
      </c>
    </row>
    <row r="770270" spans="3:3" x14ac:dyDescent="0.15">
      <c r="C770270" s="37">
        <f>C770237</f>
        <v>0</v>
      </c>
    </row>
    <row r="770271" spans="3:3" x14ac:dyDescent="0.15">
      <c r="C770271" s="37">
        <f>C770238</f>
        <v>0</v>
      </c>
    </row>
    <row r="770272" spans="3:3" x14ac:dyDescent="0.15">
      <c r="C770272" s="37">
        <f>C770239</f>
        <v>0</v>
      </c>
    </row>
    <row r="770273" spans="3:3" x14ac:dyDescent="0.15">
      <c r="C770273" s="28">
        <v>0</v>
      </c>
    </row>
    <row r="770274" spans="3:3" x14ac:dyDescent="0.15">
      <c r="C770274" s="28">
        <v>0</v>
      </c>
    </row>
    <row r="770275" spans="3:3" x14ac:dyDescent="0.15">
      <c r="C770275" s="28">
        <v>0</v>
      </c>
    </row>
    <row r="770276" spans="3:3" x14ac:dyDescent="0.15">
      <c r="C770276" s="28">
        <v>0</v>
      </c>
    </row>
    <row r="770277" spans="3:3" x14ac:dyDescent="0.15">
      <c r="C770277" s="28">
        <v>0</v>
      </c>
    </row>
    <row r="770278" spans="3:3" x14ac:dyDescent="0.15">
      <c r="C770278" s="28">
        <v>0</v>
      </c>
    </row>
    <row r="770279" spans="3:3" x14ac:dyDescent="0.15">
      <c r="C770279" s="28">
        <v>0</v>
      </c>
    </row>
    <row r="770280" spans="3:3" x14ac:dyDescent="0.15">
      <c r="C770280" s="28">
        <v>0</v>
      </c>
    </row>
    <row r="770281" spans="3:3" x14ac:dyDescent="0.15">
      <c r="C770281" s="28">
        <v>0</v>
      </c>
    </row>
    <row r="770282" spans="3:3" x14ac:dyDescent="0.15">
      <c r="C770282" s="28">
        <v>0</v>
      </c>
    </row>
    <row r="770283" spans="3:3" x14ac:dyDescent="0.15">
      <c r="C770283" s="38">
        <v>1</v>
      </c>
    </row>
    <row r="770284" spans="3:3" x14ac:dyDescent="0.15">
      <c r="C770284" s="38">
        <v>1</v>
      </c>
    </row>
    <row r="770285" spans="3:3" x14ac:dyDescent="0.15">
      <c r="C770285" s="38">
        <v>1</v>
      </c>
    </row>
    <row r="770286" spans="3:3" x14ac:dyDescent="0.15">
      <c r="C770286" s="38">
        <v>1</v>
      </c>
    </row>
    <row r="770287" spans="3:3" x14ac:dyDescent="0.15">
      <c r="C770287" s="38">
        <v>1</v>
      </c>
    </row>
    <row r="770288" spans="3:3" x14ac:dyDescent="0.15">
      <c r="C770288" s="38">
        <v>1</v>
      </c>
    </row>
    <row r="770289" spans="3:3" x14ac:dyDescent="0.15">
      <c r="C770289" s="38">
        <v>1</v>
      </c>
    </row>
    <row r="770290" spans="3:3" x14ac:dyDescent="0.15">
      <c r="C770290" s="38">
        <v>1</v>
      </c>
    </row>
    <row r="770291" spans="3:3" x14ac:dyDescent="0.15">
      <c r="C770291" s="38">
        <v>1</v>
      </c>
    </row>
    <row r="770292" spans="3:3" x14ac:dyDescent="0.15">
      <c r="C770292" s="38">
        <v>1</v>
      </c>
    </row>
    <row r="770293" spans="3:3" x14ac:dyDescent="0.15">
      <c r="C770293" s="25" t="s">
        <v>104</v>
      </c>
    </row>
    <row r="770294" spans="3:3" x14ac:dyDescent="0.15">
      <c r="C770294" s="25" t="s">
        <v>294</v>
      </c>
    </row>
    <row r="770295" spans="3:3" x14ac:dyDescent="0.15">
      <c r="C770295" s="24">
        <v>216</v>
      </c>
    </row>
    <row r="770296" spans="3:3" x14ac:dyDescent="0.15">
      <c r="C770296" s="24">
        <v>12</v>
      </c>
    </row>
    <row r="770297" spans="3:3" x14ac:dyDescent="0.15">
      <c r="C770297" s="24">
        <v>4.5999999999999996</v>
      </c>
    </row>
    <row r="770298" spans="3:3" x14ac:dyDescent="0.15">
      <c r="C770298" s="24">
        <v>368</v>
      </c>
    </row>
    <row r="770299" spans="3:3" x14ac:dyDescent="0.15">
      <c r="C770299" s="24">
        <v>260</v>
      </c>
    </row>
    <row r="770300" spans="3:3" x14ac:dyDescent="0.15">
      <c r="C770300" s="24">
        <v>394</v>
      </c>
    </row>
    <row r="770301" spans="3:3" x14ac:dyDescent="0.15">
      <c r="C770301" s="24">
        <v>222</v>
      </c>
    </row>
    <row r="770302" spans="3:3" x14ac:dyDescent="0.15">
      <c r="C770302" s="24">
        <v>123</v>
      </c>
    </row>
    <row r="770303" spans="3:3" x14ac:dyDescent="0.15">
      <c r="C770303" s="25" t="s">
        <v>153</v>
      </c>
    </row>
    <row r="770304" spans="3:3" x14ac:dyDescent="0.15">
      <c r="C770304" s="24">
        <v>20</v>
      </c>
    </row>
    <row r="770305" spans="3:3" x14ac:dyDescent="0.15">
      <c r="C770305" s="24">
        <v>0.9</v>
      </c>
    </row>
    <row r="770306" spans="3:3" x14ac:dyDescent="0.15">
      <c r="C770306" s="24">
        <v>0.8</v>
      </c>
    </row>
    <row r="770307" spans="3:3" x14ac:dyDescent="0.15">
      <c r="C770307" s="24">
        <v>0.4</v>
      </c>
    </row>
    <row r="770308" spans="3:3" x14ac:dyDescent="0.15">
      <c r="C770308" s="24">
        <v>2.5</v>
      </c>
    </row>
    <row r="770309" spans="3:3" x14ac:dyDescent="0.15">
      <c r="C770309" s="24">
        <v>3</v>
      </c>
    </row>
    <row r="770310" spans="3:3" x14ac:dyDescent="0.15">
      <c r="C770310" s="24">
        <v>10</v>
      </c>
    </row>
    <row r="770311" spans="3:3" x14ac:dyDescent="0.15">
      <c r="C770311" s="31">
        <v>0.8</v>
      </c>
    </row>
    <row r="770312" spans="3:3" x14ac:dyDescent="0.15">
      <c r="C770312" s="31">
        <v>0.6</v>
      </c>
    </row>
    <row r="770313" spans="3:3" x14ac:dyDescent="0.15">
      <c r="C770313" s="31">
        <v>0.3</v>
      </c>
    </row>
    <row r="770314" spans="3:3" x14ac:dyDescent="0.15">
      <c r="C770314" s="31">
        <v>0.9</v>
      </c>
    </row>
    <row r="770315" spans="3:3" x14ac:dyDescent="0.15">
      <c r="C770315" s="24">
        <v>45</v>
      </c>
    </row>
    <row r="770316" spans="3:3" x14ac:dyDescent="0.15">
      <c r="C770316" s="39">
        <f t="shared" ref="C770316:C770322" si="297">IFERROR(IF(ISNUMBER(C770204),C770204,0)+IF(ISNUMBER(C770185),1/C770185-IF(AND(C770273="ReplaceInsulation",NOT(ISERROR(C770261))),C770197/0.04,0),0),0)</f>
        <v>1.6666666666666667</v>
      </c>
    </row>
    <row r="770317" spans="3:3" x14ac:dyDescent="0.15">
      <c r="C770317" s="39">
        <f t="shared" si="297"/>
        <v>1.9666666666666668</v>
      </c>
    </row>
    <row r="770318" spans="3:3" x14ac:dyDescent="0.15">
      <c r="C770318" s="39">
        <f t="shared" si="297"/>
        <v>0.83333333333333337</v>
      </c>
    </row>
    <row r="770319" spans="3:3" x14ac:dyDescent="0.15">
      <c r="C770319" s="39">
        <f t="shared" si="297"/>
        <v>0.83333333333333337</v>
      </c>
    </row>
    <row r="770320" spans="3:3" x14ac:dyDescent="0.15">
      <c r="C770320" s="39">
        <f t="shared" si="297"/>
        <v>0.83333333333333337</v>
      </c>
    </row>
    <row r="770321" spans="3:3" x14ac:dyDescent="0.15">
      <c r="C770321" s="39">
        <f t="shared" si="297"/>
        <v>0.92500000000000004</v>
      </c>
    </row>
    <row r="770322" spans="3:3" x14ac:dyDescent="0.15">
      <c r="C770322" s="39">
        <f t="shared" si="297"/>
        <v>0.625</v>
      </c>
    </row>
    <row r="770323" spans="3:3" x14ac:dyDescent="0.15">
      <c r="C770323" s="40">
        <f>IFERROR(IF(ISNUMBER(C770192),1/C770192,0),0)</f>
        <v>0.35714285714285715</v>
      </c>
    </row>
    <row r="770324" spans="3:3" x14ac:dyDescent="0.15">
      <c r="C770324" s="40">
        <f>IFERROR(IF(ISNUMBER(C770193),1/C770193,0),0)</f>
        <v>0.35714285714285715</v>
      </c>
    </row>
    <row r="770325" spans="3:3" x14ac:dyDescent="0.15">
      <c r="C770325" s="40">
        <f>IFERROR(IF(ISNUMBER(C770194),1/C770194,0),0)</f>
        <v>0.33333333333333331</v>
      </c>
    </row>
    <row r="770326" spans="3:3" x14ac:dyDescent="0.15">
      <c r="C770326" s="39">
        <f t="shared" ref="C770326:C770332" si="298">IFERROR(1/(IF(C770273="Replace",IF(ISNUMBER(C770204),C770204,0),C770316)+IF(ISNUMBER(C770261),C770261,0)),0)</f>
        <v>0.6</v>
      </c>
    </row>
    <row r="770327" spans="3:3" x14ac:dyDescent="0.15">
      <c r="C770327" s="39">
        <f t="shared" si="298"/>
        <v>0.50847457627118642</v>
      </c>
    </row>
    <row r="770328" spans="3:3" x14ac:dyDescent="0.15">
      <c r="C770328" s="39">
        <f t="shared" si="298"/>
        <v>1.2</v>
      </c>
    </row>
    <row r="770329" spans="3:3" x14ac:dyDescent="0.15">
      <c r="C770329" s="39">
        <f t="shared" si="298"/>
        <v>1.2</v>
      </c>
    </row>
    <row r="770330" spans="3:3" x14ac:dyDescent="0.15">
      <c r="C770330" s="39">
        <f t="shared" si="298"/>
        <v>1.2</v>
      </c>
    </row>
    <row r="770331" spans="3:3" x14ac:dyDescent="0.15">
      <c r="C770331" s="39">
        <f t="shared" si="298"/>
        <v>1.0810810810810809</v>
      </c>
    </row>
    <row r="770332" spans="3:3" x14ac:dyDescent="0.15">
      <c r="C770332" s="39">
        <f t="shared" si="298"/>
        <v>1.6</v>
      </c>
    </row>
    <row r="770333" spans="3:3" x14ac:dyDescent="0.15">
      <c r="C770333" s="41">
        <f>IFERROR(1/(IF(C770280="Replace",0,C770323)+IF(ISNUMBER(C770268),C770268,0)),0)</f>
        <v>2.8</v>
      </c>
    </row>
    <row r="770334" spans="3:3" x14ac:dyDescent="0.15">
      <c r="C770334" s="41">
        <f>IFERROR(1/(IF(C770281="Replace",0,C770324)+IF(ISNUMBER(C770269),C770269,0)),0)</f>
        <v>2.8</v>
      </c>
    </row>
    <row r="770335" spans="3:3" x14ac:dyDescent="0.15">
      <c r="C770335" s="41">
        <f>IFERROR(1/(IF(C770282="Replace",0,C770325)+IF(ISNUMBER(C770270),C770270,0)),0)</f>
        <v>3</v>
      </c>
    </row>
    <row r="770336" spans="3:3" x14ac:dyDescent="0.15">
      <c r="C770336" s="42">
        <f t="shared" ref="C770336:C770342" si="299">IF(C770185&gt;0,(1-C770283)*1/(1/C770185+C770204),0)+C770283*C770326</f>
        <v>0.6</v>
      </c>
    </row>
    <row r="770337" spans="3:3" x14ac:dyDescent="0.15">
      <c r="C770337" s="42">
        <f t="shared" si="299"/>
        <v>0.50847457627118642</v>
      </c>
    </row>
    <row r="770338" spans="3:3" x14ac:dyDescent="0.15">
      <c r="C770338" s="42">
        <f t="shared" si="299"/>
        <v>1.2</v>
      </c>
    </row>
    <row r="770339" spans="3:3" x14ac:dyDescent="0.15">
      <c r="C770339" s="42">
        <f t="shared" si="299"/>
        <v>1.2</v>
      </c>
    </row>
    <row r="770340" spans="3:3" x14ac:dyDescent="0.15">
      <c r="C770340" s="42">
        <f t="shared" si="299"/>
        <v>1.2</v>
      </c>
    </row>
    <row r="770341" spans="3:3" x14ac:dyDescent="0.15">
      <c r="C770341" s="42">
        <f t="shared" si="299"/>
        <v>1.0810810810810809</v>
      </c>
    </row>
    <row r="770342" spans="3:3" x14ac:dyDescent="0.15">
      <c r="C770342" s="42">
        <f t="shared" si="299"/>
        <v>1.6</v>
      </c>
    </row>
    <row r="770343" spans="3:3" x14ac:dyDescent="0.15">
      <c r="C770343" s="43">
        <f>(1-C770290)*C770192+C770290*C770333</f>
        <v>2.8</v>
      </c>
    </row>
    <row r="770344" spans="3:3" x14ac:dyDescent="0.15">
      <c r="C770344" s="43">
        <f>(1-C770291)*C770193+C770291*C770334</f>
        <v>2.8</v>
      </c>
    </row>
    <row r="770345" spans="3:3" x14ac:dyDescent="0.15">
      <c r="C770345" s="43">
        <f>(1-C770292)*C770194+C770292*C770335</f>
        <v>3</v>
      </c>
    </row>
    <row r="770346" spans="3:3" x14ac:dyDescent="0.15">
      <c r="C770346" s="39">
        <f>IFERROR((IF(C770261&gt;0,C770283*C770147,0)+IF(C770262&gt;0,C770284*C770148,0)+IF(C770263&gt;0,C770285*C770149,0)+IF(C770264&gt;0,C770286*C770150,0)+IF(C770265&gt;0,C770287*C770151,0)+IF(C770266&gt;0,C770288*C770152,0)+IF(C770267&gt;0,C770289*C770153,0)+IF(C770268&gt;0,C770290*C770154,0)+IF(C770269&gt;0,C770291*C770155,0)+IF(C770270&gt;0,C770292*C770156,0))/SUM(C770147:C770156),0)</f>
        <v>0</v>
      </c>
    </row>
    <row r="770347" spans="3:3" x14ac:dyDescent="0.15">
      <c r="C770347" s="30" t="str">
        <f>IF(OR(C770163="",C770162=C770163),C770162,IF(C770057="Variation",C770163,IF(C770346=0,C770162,IF(C770346=1,C770163,C770162&amp;"("&amp;TEXT(1-C770346,"##0%")&amp;")."&amp;C770163&amp;"("&amp;TEXT(C770346,"##0%")&amp;")"))))</f>
        <v>Medium</v>
      </c>
    </row>
    <row r="770348" spans="3:3" x14ac:dyDescent="0.15">
      <c r="C770348" s="39">
        <f>IFERROR(IF(C770163&lt;&gt;"",IF(C770057="Variation",C770183,(1-C770346)*C770182+C770346*C770183),C770182),0)</f>
        <v>0.1</v>
      </c>
    </row>
    <row r="770349" spans="3:3" x14ac:dyDescent="0.15">
      <c r="C770349" s="39">
        <f t="shared" ref="C770349:C770355" si="300">IF(ISERROR(C770336*C770147*C770211),0,C770336*C770147*C770211)</f>
        <v>0</v>
      </c>
    </row>
    <row r="770350" spans="3:3" x14ac:dyDescent="0.15">
      <c r="C770350" s="39">
        <f t="shared" si="300"/>
        <v>23.491525423728813</v>
      </c>
    </row>
    <row r="770351" spans="3:3" x14ac:dyDescent="0.15">
      <c r="C770351" s="39">
        <f t="shared" si="300"/>
        <v>48.503999999999998</v>
      </c>
    </row>
    <row r="770352" spans="3:3" x14ac:dyDescent="0.15">
      <c r="C770352" s="39">
        <f t="shared" si="300"/>
        <v>0</v>
      </c>
    </row>
    <row r="770353" spans="3:3" x14ac:dyDescent="0.15">
      <c r="C770353" s="39">
        <f t="shared" si="300"/>
        <v>0</v>
      </c>
    </row>
    <row r="770354" spans="3:3" x14ac:dyDescent="0.15">
      <c r="C770354" s="39">
        <f t="shared" si="300"/>
        <v>24.972972972972972</v>
      </c>
    </row>
    <row r="770355" spans="3:3" x14ac:dyDescent="0.15">
      <c r="C770355" s="39">
        <f t="shared" si="300"/>
        <v>0</v>
      </c>
    </row>
    <row r="770356" spans="3:3" x14ac:dyDescent="0.15">
      <c r="C770356" s="40">
        <f>IF(ISERROR(C770343*C770154*1),0,C770343*C770154*1)</f>
        <v>37.855999999999995</v>
      </c>
    </row>
    <row r="770357" spans="3:3" x14ac:dyDescent="0.15">
      <c r="C770357" s="40">
        <f>IF(ISERROR(C770344*C770155*1),0,C770344*C770155*1)</f>
        <v>0</v>
      </c>
    </row>
    <row r="770358" spans="3:3" x14ac:dyDescent="0.15">
      <c r="C770358" s="40">
        <f>IF(ISERROR(C770345*C770156*1),0,C770345*C770156*1)</f>
        <v>6</v>
      </c>
    </row>
    <row r="770359" spans="3:3" x14ac:dyDescent="0.15">
      <c r="C770359" s="39">
        <f>SUM(C770147:C770156)*C770348</f>
        <v>14.834000000000001</v>
      </c>
    </row>
    <row r="770360" spans="3:3" x14ac:dyDescent="0.15">
      <c r="C770360" s="39">
        <f>IFERROR(SUM(C770349:C770359)/C770076,0)</f>
        <v>1.3262204856155895</v>
      </c>
    </row>
    <row r="770361" spans="3:3" x14ac:dyDescent="0.15">
      <c r="C770361" s="39">
        <f>0.34*(C770307+C770184)*C770308</f>
        <v>0.51000000000000012</v>
      </c>
    </row>
    <row r="770362" spans="3:3" x14ac:dyDescent="0.15">
      <c r="C770362" s="44">
        <f>(C770304-C770297)*C770295</f>
        <v>3326.4</v>
      </c>
    </row>
    <row r="770363" spans="3:3" x14ac:dyDescent="0.15">
      <c r="C770363" s="39">
        <f>IF(C770360&lt;=1,C770305+(1-C770360)/0.5*(1-C770305),IF(C770360&gt;=4,C770306,C770305+(C770360-1)*(C770306-C770305)/(4-1)))</f>
        <v>0.88912598381281371</v>
      </c>
    </row>
    <row r="770364" spans="3:3" x14ac:dyDescent="0.15">
      <c r="C770364" s="44">
        <f>C770360*0.024*C770362*C770363</f>
        <v>94.13795245360761</v>
      </c>
    </row>
    <row r="770365" spans="3:3" x14ac:dyDescent="0.15">
      <c r="C770365" s="44">
        <f>C770361*0.024*C770362*C770363</f>
        <v>36.200885352072518</v>
      </c>
    </row>
    <row r="770366" spans="3:3" x14ac:dyDescent="0.15">
      <c r="C770366" s="44">
        <f>C770364+C770365</f>
        <v>130.33883780568013</v>
      </c>
    </row>
    <row r="770367" spans="3:3" x14ac:dyDescent="0.15">
      <c r="C770367" s="39">
        <f>IFERROR((IF(LEN(C770225)&gt;1,IF(ISERROR(C770271),0,C770271),IF(ISERROR(C770195),0,C770195))*C770154+IF(LEN(C770226)&gt;1,IF(ISERROR(C770272),0,C770272),IF(ISERROR(C770196),0,C770196))*C770155)/(C770154+C770155),0)</f>
        <v>0.75000000000000011</v>
      </c>
    </row>
    <row r="770368" spans="3:3" x14ac:dyDescent="0.15">
      <c r="C770368" s="45">
        <f>C770157*C770298*C770311*(1-C770313)*C770314*C770367</f>
        <v>0</v>
      </c>
    </row>
    <row r="770369" spans="3:3" x14ac:dyDescent="0.15">
      <c r="C770369" s="44">
        <f>C770158*C770299*C$770312*(1-C$770313)*C$770314*C$770367</f>
        <v>0</v>
      </c>
    </row>
    <row r="770370" spans="3:3" x14ac:dyDescent="0.15">
      <c r="C770370" s="44">
        <f>C770159*C770300*C$770312*(1-C$770313)*C$770314*C$770367</f>
        <v>908.11287000000016</v>
      </c>
    </row>
    <row r="770371" spans="3:3" x14ac:dyDescent="0.15">
      <c r="C770371" s="44">
        <f>C770160*C770301*C$770312*(1-C$770313)*C$770314*C$770367</f>
        <v>0</v>
      </c>
    </row>
    <row r="770372" spans="3:3" x14ac:dyDescent="0.15">
      <c r="C770372" s="44">
        <f>C770161*C770302*C$770312*(1-C$770313)*C$770314*C$770367</f>
        <v>187.95199499999998</v>
      </c>
    </row>
    <row r="770373" spans="3:3" x14ac:dyDescent="0.15">
      <c r="C770373" s="44">
        <f>IFERROR(SUM(C770368:C770372)/C770076,0)</f>
        <v>9.3385436227315317</v>
      </c>
    </row>
    <row r="770374" spans="3:3" x14ac:dyDescent="0.15">
      <c r="C770374" s="44">
        <f>C770309*0.024*C770295</f>
        <v>15.552000000000001</v>
      </c>
    </row>
    <row r="770375" spans="3:3" x14ac:dyDescent="0.15">
      <c r="C770375" s="44">
        <f>C770315/(C770360+C770361)</f>
        <v>24.506860887631277</v>
      </c>
    </row>
    <row r="770376" spans="3:3" x14ac:dyDescent="0.15">
      <c r="C770376" s="39">
        <f>0.8+C770375/30</f>
        <v>1.6168953629210425</v>
      </c>
    </row>
    <row r="770377" spans="3:3" x14ac:dyDescent="0.15">
      <c r="C770377" s="42">
        <f>IFERROR((C770373+C770374)/C770366,0)</f>
        <v>0.19096797272230098</v>
      </c>
    </row>
    <row r="770378" spans="3:3" x14ac:dyDescent="0.15">
      <c r="C770378" s="39">
        <f>(1-C770377^C770376)/(1-C770377^(C770376+1))</f>
        <v>0.94362386271828624</v>
      </c>
    </row>
    <row r="770379" spans="3:3" x14ac:dyDescent="0.15">
      <c r="C770379" s="46">
        <f>C770366-C770378*(C770373+C770374)</f>
        <v>106.8515268872402</v>
      </c>
    </row>
    <row r="770381" spans="3:3" x14ac:dyDescent="0.15">
      <c r="C770381" s="48">
        <v>106.8515268872402</v>
      </c>
    </row>
    <row r="786433" spans="3:3" x14ac:dyDescent="0.15">
      <c r="C786433" s="24" t="s">
        <v>370</v>
      </c>
    </row>
    <row r="786434" spans="3:3" x14ac:dyDescent="0.15">
      <c r="C786434" s="25">
        <v>0</v>
      </c>
    </row>
    <row r="786435" spans="3:3" x14ac:dyDescent="0.15">
      <c r="C786435" s="25">
        <v>0</v>
      </c>
    </row>
    <row r="786436" spans="3:3" x14ac:dyDescent="0.15">
      <c r="C786436" s="26">
        <v>40428</v>
      </c>
    </row>
    <row r="786437" spans="3:3" x14ac:dyDescent="0.15">
      <c r="C786437" s="26">
        <v>0</v>
      </c>
    </row>
    <row r="786438" spans="3:3" x14ac:dyDescent="0.15">
      <c r="C786438" s="25" t="s">
        <v>152</v>
      </c>
    </row>
    <row r="786439" spans="3:3" x14ac:dyDescent="0.15">
      <c r="C786439" s="25" t="s">
        <v>15</v>
      </c>
    </row>
    <row r="786440" spans="3:3" x14ac:dyDescent="0.15">
      <c r="C786440" s="25">
        <v>1</v>
      </c>
    </row>
    <row r="786441" spans="3:3" x14ac:dyDescent="0.15">
      <c r="C786441" s="25" t="s">
        <v>208</v>
      </c>
    </row>
    <row r="786442" spans="3:3" x14ac:dyDescent="0.15">
      <c r="C786442" s="25" t="s">
        <v>371</v>
      </c>
    </row>
    <row r="786443" spans="3:3" x14ac:dyDescent="0.15">
      <c r="C786443" s="25">
        <v>0</v>
      </c>
    </row>
    <row r="786444" spans="3:3" x14ac:dyDescent="0.15">
      <c r="C786444" s="25">
        <v>0</v>
      </c>
    </row>
    <row r="786445" spans="3:3" x14ac:dyDescent="0.15">
      <c r="C786445" s="25" t="s">
        <v>372</v>
      </c>
    </row>
    <row r="786446" spans="3:3" x14ac:dyDescent="0.15">
      <c r="C786446" s="25" t="s">
        <v>360</v>
      </c>
    </row>
    <row r="786447" spans="3:3" x14ac:dyDescent="0.15">
      <c r="C786447" s="25" t="s">
        <v>373</v>
      </c>
    </row>
    <row r="786448" spans="3:3" x14ac:dyDescent="0.15">
      <c r="C786448" s="25" t="s">
        <v>105</v>
      </c>
    </row>
    <row r="786449" spans="3:3" x14ac:dyDescent="0.15">
      <c r="C786449" s="25">
        <v>1958</v>
      </c>
    </row>
    <row r="786450" spans="3:3" x14ac:dyDescent="0.15">
      <c r="C786450" s="25">
        <v>1968</v>
      </c>
    </row>
    <row r="786451" spans="3:3" x14ac:dyDescent="0.15">
      <c r="C786451" s="25" t="s">
        <v>289</v>
      </c>
    </row>
    <row r="786452" spans="3:3" x14ac:dyDescent="0.15">
      <c r="C786452" s="24">
        <v>374.2</v>
      </c>
    </row>
    <row r="786453" spans="3:3" x14ac:dyDescent="0.15">
      <c r="C786453" s="24">
        <v>119.744</v>
      </c>
    </row>
    <row r="786454" spans="3:3" x14ac:dyDescent="0.15">
      <c r="C786454" s="24">
        <v>0</v>
      </c>
    </row>
    <row r="786455" spans="3:3" x14ac:dyDescent="0.15">
      <c r="C786455" s="24">
        <v>0</v>
      </c>
    </row>
    <row r="786456" spans="3:3" x14ac:dyDescent="0.15">
      <c r="C786456" s="24">
        <v>0</v>
      </c>
    </row>
    <row r="786457" spans="3:3" x14ac:dyDescent="0.15">
      <c r="C786457" s="24">
        <v>106.7</v>
      </c>
    </row>
    <row r="786458" spans="3:3" x14ac:dyDescent="0.15">
      <c r="C786458" s="27">
        <f>IF(C786455&gt;0,C786455,IF(C786454&gt;0,0.85*C786454,IF(C786457&gt;0,1.1*C786457,IF(C786456&gt;0,1.4*C786456,0.85/3*C786452))))</f>
        <v>117.37000000000002</v>
      </c>
    </row>
    <row r="786459" spans="3:3" x14ac:dyDescent="0.15">
      <c r="C786459" s="24">
        <v>0</v>
      </c>
    </row>
    <row r="786460" spans="3:3" x14ac:dyDescent="0.15">
      <c r="C786460" s="27">
        <f>IF(C786459&gt;0,C786459,C786458)</f>
        <v>117.37000000000002</v>
      </c>
    </row>
    <row r="786461" spans="3:3" x14ac:dyDescent="0.15">
      <c r="C786461" s="24">
        <v>1</v>
      </c>
    </row>
    <row r="786462" spans="3:3" x14ac:dyDescent="0.15">
      <c r="C786462" s="24">
        <v>2</v>
      </c>
    </row>
    <row r="786463" spans="3:3" x14ac:dyDescent="0.15">
      <c r="C786463" s="28" t="s">
        <v>374</v>
      </c>
    </row>
    <row r="786464" spans="3:3" x14ac:dyDescent="0.15">
      <c r="C786464" s="28" t="s">
        <v>375</v>
      </c>
    </row>
    <row r="786465" spans="3:3" x14ac:dyDescent="0.15">
      <c r="C786465" s="28" t="s">
        <v>2</v>
      </c>
    </row>
    <row r="786466" spans="3:3" x14ac:dyDescent="0.15">
      <c r="C786466" s="28" t="s">
        <v>376</v>
      </c>
    </row>
    <row r="786467" spans="3:3" x14ac:dyDescent="0.15">
      <c r="C786467" s="24">
        <v>0</v>
      </c>
    </row>
    <row r="786468" spans="3:3" x14ac:dyDescent="0.15">
      <c r="C786468" s="24">
        <v>0</v>
      </c>
    </row>
    <row r="786469" spans="3:3" x14ac:dyDescent="0.15">
      <c r="C786469" s="24">
        <v>0</v>
      </c>
    </row>
    <row r="786470" spans="3:3" x14ac:dyDescent="0.15">
      <c r="C786470" s="24">
        <v>0</v>
      </c>
    </row>
    <row r="786471" spans="3:3" x14ac:dyDescent="0.15">
      <c r="C786471" s="24">
        <v>0</v>
      </c>
    </row>
    <row r="786472" spans="3:3" x14ac:dyDescent="0.15">
      <c r="C786472" s="24">
        <v>0</v>
      </c>
    </row>
    <row r="786473" spans="3:3" x14ac:dyDescent="0.15">
      <c r="C786473" s="28">
        <v>0</v>
      </c>
    </row>
    <row r="786474" spans="3:3" x14ac:dyDescent="0.15">
      <c r="C786474" s="28">
        <v>0</v>
      </c>
    </row>
    <row r="786475" spans="3:3" x14ac:dyDescent="0.15">
      <c r="C786475" s="24">
        <v>0</v>
      </c>
    </row>
    <row r="786476" spans="3:3" x14ac:dyDescent="0.15">
      <c r="C786476" s="24">
        <v>0</v>
      </c>
    </row>
    <row r="786477" spans="3:3" x14ac:dyDescent="0.15">
      <c r="C786477" s="24">
        <v>46.2</v>
      </c>
    </row>
    <row r="786478" spans="3:3" x14ac:dyDescent="0.15">
      <c r="C786478" s="24">
        <v>40.42</v>
      </c>
    </row>
    <row r="786479" spans="3:3" x14ac:dyDescent="0.15">
      <c r="C786479" s="24">
        <v>0</v>
      </c>
    </row>
    <row r="786480" spans="3:3" x14ac:dyDescent="0.15">
      <c r="C786480" s="24">
        <v>0</v>
      </c>
    </row>
    <row r="786481" spans="3:3" x14ac:dyDescent="0.15">
      <c r="C786481" s="24">
        <v>46.2</v>
      </c>
    </row>
    <row r="786482" spans="3:3" x14ac:dyDescent="0.15">
      <c r="C786482" s="24">
        <v>0</v>
      </c>
    </row>
    <row r="786483" spans="3:3" x14ac:dyDescent="0.15">
      <c r="C786483" s="24">
        <v>13.52</v>
      </c>
    </row>
    <row r="786484" spans="3:3" x14ac:dyDescent="0.15">
      <c r="C786484" s="24">
        <v>0</v>
      </c>
    </row>
    <row r="786485" spans="3:3" x14ac:dyDescent="0.15">
      <c r="C786485" s="24">
        <v>2</v>
      </c>
    </row>
    <row r="786486" spans="3:3" x14ac:dyDescent="0.15">
      <c r="C786486" s="24">
        <v>0</v>
      </c>
    </row>
    <row r="786487" spans="3:3" x14ac:dyDescent="0.15">
      <c r="C786487" s="24">
        <v>0</v>
      </c>
    </row>
    <row r="786488" spans="3:3" x14ac:dyDescent="0.15">
      <c r="C786488" s="24">
        <v>8.1300000000000008</v>
      </c>
    </row>
    <row r="786489" spans="3:3" x14ac:dyDescent="0.15">
      <c r="C786489" s="24">
        <v>0</v>
      </c>
    </row>
    <row r="786490" spans="3:3" x14ac:dyDescent="0.15">
      <c r="C786490" s="24">
        <v>5.39</v>
      </c>
    </row>
    <row r="786491" spans="3:3" x14ac:dyDescent="0.15">
      <c r="C786491" s="28" t="s">
        <v>295</v>
      </c>
    </row>
    <row r="786492" spans="3:3" x14ac:dyDescent="0.15">
      <c r="C786492" s="29">
        <f>IF(OR(C$786464="C",C$786464="PI",C$786464="NI"),1.6,IF(C$786464="P",0.8,IF(C$786464="-",1.2,0)))</f>
        <v>1.2</v>
      </c>
    </row>
    <row r="786493" spans="3:3" x14ac:dyDescent="0.15">
      <c r="C786493" s="29">
        <f>IF(OR(C$786464="C",C$786464="PI",C$786464="NI"),15,IF(C$786464="P",7,IF(C$786464="-",5,0)))</f>
        <v>5</v>
      </c>
    </row>
    <row r="786494" spans="3:3" x14ac:dyDescent="0.15">
      <c r="C786494" s="29">
        <f>IF(OR(C$786464="C",C$786464="PI",C$786464="NI"),0,IF(C$786464="P",0.6,IF(C$786464="-",0,1.2)))</f>
        <v>0</v>
      </c>
    </row>
    <row r="786495" spans="3:3" x14ac:dyDescent="0.15">
      <c r="C786495" s="29">
        <f>IF(OR(C$786464="C",C$786464="PI",C$786464="NI"),0,IF(C$786464="P",3,IF(C$786464="-",0,5)))</f>
        <v>0</v>
      </c>
    </row>
    <row r="786496" spans="3:3" x14ac:dyDescent="0.15">
      <c r="C786496" s="29">
        <f>IF(LEFT(C$786464,1)="C",1,IF(LEFT(C$786464,1)="P",0.5,0))</f>
        <v>0</v>
      </c>
    </row>
    <row r="786497" spans="3:3" x14ac:dyDescent="0.15">
      <c r="C786497" s="29">
        <f>IF(LEFT(C$786465,1)="C",1,IF(LEFT(C$786465,1)="P",0.5,0))</f>
        <v>0</v>
      </c>
    </row>
    <row r="786498" spans="3:3" x14ac:dyDescent="0.15">
      <c r="C786498" s="29">
        <f>0.7*C786496+C786462+C786497</f>
        <v>2</v>
      </c>
    </row>
    <row r="786499" spans="3:3" x14ac:dyDescent="0.15">
      <c r="C786499" s="27">
        <f>IFERROR(C786460/C786498,0)</f>
        <v>58.685000000000009</v>
      </c>
    </row>
    <row r="786500" spans="3:3" x14ac:dyDescent="0.15">
      <c r="C786500" s="29">
        <f>IF(RIGHT(C$786464,1)="I",1,C786496)*0.7+C786462+IF(RIGHT(C$786465,1)="I",1,C786497)</f>
        <v>2</v>
      </c>
    </row>
    <row r="786501" spans="3:3" x14ac:dyDescent="0.15">
      <c r="C786501" s="27">
        <f>IF(ISNUMBER(#REF!),#REF!/2.5,1)</f>
        <v>1</v>
      </c>
    </row>
    <row r="786502" spans="3:3" x14ac:dyDescent="0.15">
      <c r="C786502" s="27">
        <f>IF(C786474="Simple",0.9,IF(C786474="Complex",1.3,1))</f>
        <v>1</v>
      </c>
    </row>
    <row r="786503" spans="3:3" x14ac:dyDescent="0.15">
      <c r="C786503" s="27">
        <f>IF(C786473="Simple",0.9,IF(C786473="Complex",1.2,1))</f>
        <v>1</v>
      </c>
    </row>
    <row r="786504" spans="3:3" x14ac:dyDescent="0.15">
      <c r="C786504" s="27">
        <f>C786501*C786503*(0.7*C786499+IF(C786466="B_N2",5,IF(C786466="B_N1",25,50)))</f>
        <v>46.079500000000003</v>
      </c>
    </row>
    <row r="786505" spans="3:3" x14ac:dyDescent="0.15">
      <c r="C786505" s="27">
        <f>ROUND(3/0.85,1)*C786501*C786460</f>
        <v>410.79500000000007</v>
      </c>
    </row>
    <row r="786506" spans="3:3" x14ac:dyDescent="0.15">
      <c r="C786506" s="27">
        <f>C$786502*(C$786492*C$786499+C$786493)</f>
        <v>75.422000000000011</v>
      </c>
    </row>
    <row r="786507" spans="3:3" x14ac:dyDescent="0.15">
      <c r="C786507" s="27">
        <f>(C$786494*C$786499+C$786495)</f>
        <v>0</v>
      </c>
    </row>
    <row r="786508" spans="3:3" x14ac:dyDescent="0.15">
      <c r="C786508" s="27">
        <f>C786500*C786504-C786509-C786513-C786514</f>
        <v>71.03240000000001</v>
      </c>
    </row>
    <row r="786509" spans="3:3" x14ac:dyDescent="0.15">
      <c r="C786509" s="27">
        <f>0.5*IF(RIGHT(C786465,1)="I",1,C786497)*C786504</f>
        <v>0</v>
      </c>
    </row>
    <row r="786510" spans="3:3" x14ac:dyDescent="0.15">
      <c r="C786510" s="30" t="str">
        <f>IF(C$786465="P","Unh","Soil")</f>
        <v>Soil</v>
      </c>
    </row>
    <row r="786511" spans="3:3" x14ac:dyDescent="0.15">
      <c r="C786511" s="27">
        <f>1.2*C786499+5</f>
        <v>75.422000000000011</v>
      </c>
    </row>
    <row r="786512" spans="3:3" x14ac:dyDescent="0.15">
      <c r="C786512" s="30" t="str">
        <f>IF(C$786465="-","Soil","Cellar")</f>
        <v>Cellar</v>
      </c>
    </row>
    <row r="786513" spans="3:3" x14ac:dyDescent="0.15">
      <c r="C786513" s="27">
        <f>(0.18*C$786460)-C786514</f>
        <v>18.452900000000003</v>
      </c>
    </row>
    <row r="786514" spans="3:3" x14ac:dyDescent="0.15">
      <c r="C786514" s="27">
        <f>0.01*C$786460+1.5</f>
        <v>2.6737000000000002</v>
      </c>
    </row>
    <row r="786515" spans="3:3" x14ac:dyDescent="0.15">
      <c r="C786515" s="27">
        <f>SUM(C786506:C786514)</f>
        <v>243.00300000000004</v>
      </c>
    </row>
    <row r="786516" spans="3:3" x14ac:dyDescent="0.15">
      <c r="C786516" s="27">
        <f>SUM(C786476:C786485)</f>
        <v>148.34</v>
      </c>
    </row>
    <row r="786517" spans="3:3" x14ac:dyDescent="0.15">
      <c r="C786517" s="30">
        <f>IFERROR(C786516/C786515,0)</f>
        <v>0.61044513853738425</v>
      </c>
    </row>
    <row r="786518" spans="3:3" x14ac:dyDescent="0.15">
      <c r="C786518" s="31">
        <v>0.8</v>
      </c>
    </row>
    <row r="786519" spans="3:3" x14ac:dyDescent="0.15">
      <c r="C786519" s="31">
        <v>1.25</v>
      </c>
    </row>
    <row r="786520" spans="3:3" x14ac:dyDescent="0.15">
      <c r="C786520" s="32">
        <f>IF(AND(C786517&gt;=C786518,C786517&lt;=C786519),1,0)</f>
        <v>0</v>
      </c>
    </row>
    <row r="786521" spans="3:3" x14ac:dyDescent="0.15">
      <c r="C786521" s="30">
        <f>IFERROR((C786481+C786482)/(C786511),0)</f>
        <v>0.61255336639176894</v>
      </c>
    </row>
    <row r="786522" spans="3:3" x14ac:dyDescent="0.15">
      <c r="C786522" s="31">
        <v>0.9</v>
      </c>
    </row>
    <row r="786523" spans="3:3" x14ac:dyDescent="0.15">
      <c r="C786523" s="31">
        <v>1.3</v>
      </c>
    </row>
    <row r="786524" spans="3:3" x14ac:dyDescent="0.15">
      <c r="C786524" s="32">
        <f>IF(AND(C786521&gt;=C786522,C786521&lt;=C786523),1,0)</f>
        <v>0</v>
      </c>
    </row>
    <row r="786525" spans="3:3" x14ac:dyDescent="0.15">
      <c r="C786525" s="33">
        <f>IF(C786496+C786497=0,1,0)</f>
        <v>1</v>
      </c>
    </row>
    <row r="786526" spans="3:3" x14ac:dyDescent="0.15">
      <c r="C786526" s="30">
        <f>IFERROR((C786483+C786484+C786485)/(C786513+C786514),0)</f>
        <v>0.73461891643709809</v>
      </c>
    </row>
    <row r="786527" spans="3:3" x14ac:dyDescent="0.15">
      <c r="C786527" s="31">
        <v>0.67</v>
      </c>
    </row>
    <row r="786528" spans="3:3" x14ac:dyDescent="0.15">
      <c r="C786528" s="31">
        <v>1.5</v>
      </c>
    </row>
    <row r="786529" spans="3:3" x14ac:dyDescent="0.15">
      <c r="C786529" s="34">
        <f>IF(AND(C786526&gt;=C786527,C786526&lt;=C786528),1,0)</f>
        <v>1</v>
      </c>
    </row>
    <row r="786530" spans="3:3" x14ac:dyDescent="0.15">
      <c r="C786530" s="34">
        <f>C786520*IF(C786525=1,C786524,1)*C786529</f>
        <v>0</v>
      </c>
    </row>
    <row r="786531" spans="3:3" x14ac:dyDescent="0.15">
      <c r="C786531" s="27">
        <f>IF(C$786491="Estimation",C786506,C786476)</f>
        <v>0</v>
      </c>
    </row>
    <row r="786532" spans="3:3" x14ac:dyDescent="0.15">
      <c r="C786532" s="27">
        <f>IF(C$786491="Estimation",C786507,C786477)</f>
        <v>46.2</v>
      </c>
    </row>
    <row r="786533" spans="3:3" x14ac:dyDescent="0.15">
      <c r="C786533" s="27">
        <f>IF(C$786491="Estimation",C786508,C786478)</f>
        <v>40.42</v>
      </c>
    </row>
    <row r="786534" spans="3:3" x14ac:dyDescent="0.15">
      <c r="C786534" s="27">
        <f>IF(C$786491="Estimation",IF(C786510="Soil",0,C786509),C786479)</f>
        <v>0</v>
      </c>
    </row>
    <row r="786535" spans="3:3" x14ac:dyDescent="0.15">
      <c r="C786535" s="27">
        <f>IF(C$786491="Estimation",C786509-C786534,C786480)</f>
        <v>0</v>
      </c>
    </row>
    <row r="786536" spans="3:3" x14ac:dyDescent="0.15">
      <c r="C786536" s="27">
        <f>IF(C$786491="Estimation",IF(C786512="Soil",0,C786511),C786481)</f>
        <v>46.2</v>
      </c>
    </row>
    <row r="786537" spans="3:3" x14ac:dyDescent="0.15">
      <c r="C786537" s="27">
        <f>IF(C$786491="Estimation",C786511-C786536,C786482)</f>
        <v>0</v>
      </c>
    </row>
    <row r="786538" spans="3:3" x14ac:dyDescent="0.15">
      <c r="C786538" s="27">
        <f>IF(C$786491="Estimation",C786513,C786483)</f>
        <v>13.52</v>
      </c>
    </row>
    <row r="786539" spans="3:3" x14ac:dyDescent="0.15">
      <c r="C786539" s="27">
        <f>IF(C$786491="Estimation",0,C786484)</f>
        <v>0</v>
      </c>
    </row>
    <row r="786540" spans="3:3" x14ac:dyDescent="0.15">
      <c r="C786540" s="27">
        <f>IF(C$786491="Estimation",C786514,C786485)</f>
        <v>2</v>
      </c>
    </row>
    <row r="786541" spans="3:3" x14ac:dyDescent="0.15">
      <c r="C786541" s="35">
        <f>IF(C$786491="Estimation",0,C786486)</f>
        <v>0</v>
      </c>
    </row>
    <row r="786542" spans="3:3" x14ac:dyDescent="0.15">
      <c r="C786542" s="35">
        <f>IF(C$786491="Estimation",0.5*SUM(C$786538:C$786539),C786487)</f>
        <v>0</v>
      </c>
    </row>
    <row r="786543" spans="3:3" x14ac:dyDescent="0.15">
      <c r="C786543" s="35">
        <f>IF(C$786491="Estimation",0,C786488)</f>
        <v>8.1300000000000008</v>
      </c>
    </row>
    <row r="786544" spans="3:3" x14ac:dyDescent="0.15">
      <c r="C786544" s="35">
        <f>IF(C$786491="Estimation",0.5*SUM(C$786538:C$786539),C786489)</f>
        <v>0</v>
      </c>
    </row>
    <row r="786545" spans="3:3" x14ac:dyDescent="0.15">
      <c r="C786545" s="35">
        <f>IF(C$786491="Estimation",0,C786490)</f>
        <v>5.39</v>
      </c>
    </row>
    <row r="786546" spans="3:3" x14ac:dyDescent="0.15">
      <c r="C786546" s="25" t="s">
        <v>288</v>
      </c>
    </row>
    <row r="786547" spans="3:3" x14ac:dyDescent="0.15">
      <c r="C786547" s="25">
        <v>0</v>
      </c>
    </row>
    <row r="786548" spans="3:3" x14ac:dyDescent="0.15">
      <c r="C786548" s="25" t="s">
        <v>288</v>
      </c>
    </row>
    <row r="786549" spans="3:3" x14ac:dyDescent="0.15">
      <c r="C786549" s="25" t="s">
        <v>377</v>
      </c>
    </row>
    <row r="786550" spans="3:3" x14ac:dyDescent="0.15">
      <c r="C786550" s="25" t="s">
        <v>300</v>
      </c>
    </row>
    <row r="786551" spans="3:3" x14ac:dyDescent="0.15">
      <c r="C786551" s="25" t="s">
        <v>302</v>
      </c>
    </row>
    <row r="786552" spans="3:3" x14ac:dyDescent="0.15">
      <c r="C786552" s="25" t="s">
        <v>302</v>
      </c>
    </row>
    <row r="786553" spans="3:3" x14ac:dyDescent="0.15">
      <c r="C786553" s="25" t="s">
        <v>302</v>
      </c>
    </row>
    <row r="786554" spans="3:3" x14ac:dyDescent="0.15">
      <c r="C786554" s="25" t="s">
        <v>301</v>
      </c>
    </row>
    <row r="786555" spans="3:3" x14ac:dyDescent="0.15">
      <c r="C786555" s="25" t="s">
        <v>301</v>
      </c>
    </row>
    <row r="786556" spans="3:3" x14ac:dyDescent="0.15">
      <c r="C786556" s="25" t="s">
        <v>292</v>
      </c>
    </row>
    <row r="786557" spans="3:3" x14ac:dyDescent="0.15">
      <c r="C786557" s="25" t="s">
        <v>292</v>
      </c>
    </row>
    <row r="786558" spans="3:3" x14ac:dyDescent="0.15">
      <c r="C786558" s="25" t="s">
        <v>291</v>
      </c>
    </row>
    <row r="786559" spans="3:3" x14ac:dyDescent="0.15">
      <c r="C786559" s="25" t="s">
        <v>298</v>
      </c>
    </row>
    <row r="786560" spans="3:3" x14ac:dyDescent="0.15">
      <c r="C786560" s="25" t="s">
        <v>299</v>
      </c>
    </row>
    <row r="786561" spans="3:3" x14ac:dyDescent="0.15">
      <c r="C786561" s="25" t="s">
        <v>298</v>
      </c>
    </row>
    <row r="786562" spans="3:3" x14ac:dyDescent="0.15">
      <c r="C786562" s="25" t="s">
        <v>297</v>
      </c>
    </row>
    <row r="786563" spans="3:3" x14ac:dyDescent="0.15">
      <c r="C786563" s="25" t="s">
        <v>296</v>
      </c>
    </row>
    <row r="786564" spans="3:3" x14ac:dyDescent="0.15">
      <c r="C786564" s="25" t="s">
        <v>297</v>
      </c>
    </row>
    <row r="786565" spans="3:3" x14ac:dyDescent="0.15">
      <c r="C786565" s="25" t="s">
        <v>296</v>
      </c>
    </row>
    <row r="786566" spans="3:3" x14ac:dyDescent="0.15">
      <c r="C786566" s="24">
        <v>0.1</v>
      </c>
    </row>
    <row r="786567" spans="3:3" x14ac:dyDescent="0.15">
      <c r="C786567" s="24">
        <v>0</v>
      </c>
    </row>
    <row r="786568" spans="3:3" x14ac:dyDescent="0.15">
      <c r="C786568" s="24">
        <v>0.2</v>
      </c>
    </row>
    <row r="786569" spans="3:3" x14ac:dyDescent="0.15">
      <c r="C786569" s="24">
        <v>0.6</v>
      </c>
    </row>
    <row r="786570" spans="3:3" x14ac:dyDescent="0.15">
      <c r="C786570" s="24">
        <v>0.6</v>
      </c>
    </row>
    <row r="786571" spans="3:3" x14ac:dyDescent="0.15">
      <c r="C786571" s="24">
        <v>1.2</v>
      </c>
    </row>
    <row r="786572" spans="3:3" x14ac:dyDescent="0.15">
      <c r="C786572" s="24">
        <v>1.2</v>
      </c>
    </row>
    <row r="786573" spans="3:3" x14ac:dyDescent="0.15">
      <c r="C786573" s="24">
        <v>1.2</v>
      </c>
    </row>
    <row r="786574" spans="3:3" x14ac:dyDescent="0.15">
      <c r="C786574" s="24">
        <v>1.6</v>
      </c>
    </row>
    <row r="786575" spans="3:3" x14ac:dyDescent="0.15">
      <c r="C786575" s="24">
        <v>1.6</v>
      </c>
    </row>
    <row r="786576" spans="3:3" x14ac:dyDescent="0.15">
      <c r="C786576" s="24">
        <v>2.8</v>
      </c>
    </row>
    <row r="786577" spans="3:3" x14ac:dyDescent="0.15">
      <c r="C786577" s="24">
        <v>2.8</v>
      </c>
    </row>
    <row r="786578" spans="3:3" x14ac:dyDescent="0.15">
      <c r="C786578" s="24">
        <v>3</v>
      </c>
    </row>
    <row r="786579" spans="3:3" x14ac:dyDescent="0.15">
      <c r="C786579" s="24">
        <v>0.75</v>
      </c>
    </row>
    <row r="786580" spans="3:3" x14ac:dyDescent="0.15">
      <c r="C786580" s="24">
        <v>0.75</v>
      </c>
    </row>
    <row r="786581" spans="3:3" x14ac:dyDescent="0.15">
      <c r="C786581" s="24">
        <v>0.05</v>
      </c>
    </row>
    <row r="786582" spans="3:3" x14ac:dyDescent="0.15">
      <c r="C786582" s="24">
        <v>0.05</v>
      </c>
    </row>
    <row r="786583" spans="3:3" x14ac:dyDescent="0.15">
      <c r="C786583" s="24">
        <v>0</v>
      </c>
    </row>
    <row r="786584" spans="3:3" x14ac:dyDescent="0.15">
      <c r="C786584" s="24">
        <v>0</v>
      </c>
    </row>
    <row r="786585" spans="3:3" x14ac:dyDescent="0.15">
      <c r="C786585" s="24">
        <v>0</v>
      </c>
    </row>
    <row r="786586" spans="3:3" x14ac:dyDescent="0.15">
      <c r="C786586" s="24">
        <v>0.01</v>
      </c>
    </row>
    <row r="786587" spans="3:3" x14ac:dyDescent="0.15">
      <c r="C786587" s="24">
        <v>0.01</v>
      </c>
    </row>
    <row r="786588" spans="3:3" x14ac:dyDescent="0.15">
      <c r="C786588" s="24">
        <v>0</v>
      </c>
    </row>
    <row r="786589" spans="3:3" x14ac:dyDescent="0.15">
      <c r="C786589" s="24">
        <v>0.3</v>
      </c>
    </row>
    <row r="786590" spans="3:3" x14ac:dyDescent="0.15">
      <c r="C786590" s="24">
        <v>0</v>
      </c>
    </row>
    <row r="786591" spans="3:3" x14ac:dyDescent="0.15">
      <c r="C786591" s="24">
        <v>0</v>
      </c>
    </row>
    <row r="786592" spans="3:3" x14ac:dyDescent="0.15">
      <c r="C786592" s="24">
        <v>0</v>
      </c>
    </row>
    <row r="786593" spans="3:3" x14ac:dyDescent="0.15">
      <c r="C786593" s="24">
        <v>0.3</v>
      </c>
    </row>
    <row r="786594" spans="3:3" x14ac:dyDescent="0.15">
      <c r="C786594" s="24">
        <v>0</v>
      </c>
    </row>
    <row r="786595" spans="3:3" x14ac:dyDescent="0.15">
      <c r="C786595" s="24">
        <v>0</v>
      </c>
    </row>
    <row r="786596" spans="3:3" x14ac:dyDescent="0.15">
      <c r="C786596" s="24">
        <v>1</v>
      </c>
    </row>
    <row r="786597" spans="3:3" x14ac:dyDescent="0.15">
      <c r="C786597" s="24">
        <v>1</v>
      </c>
    </row>
    <row r="786598" spans="3:3" x14ac:dyDescent="0.15">
      <c r="C786598" s="24">
        <v>0</v>
      </c>
    </row>
    <row r="786599" spans="3:3" x14ac:dyDescent="0.15">
      <c r="C786599" s="24">
        <v>0</v>
      </c>
    </row>
    <row r="786600" spans="3:3" x14ac:dyDescent="0.15">
      <c r="C786600" s="24">
        <v>0.5</v>
      </c>
    </row>
    <row r="786601" spans="3:3" x14ac:dyDescent="0.15">
      <c r="C786601" s="24">
        <v>0</v>
      </c>
    </row>
    <row r="786602" spans="3:3" x14ac:dyDescent="0.15">
      <c r="C786602" s="25">
        <v>0</v>
      </c>
    </row>
    <row r="786603" spans="3:3" x14ac:dyDescent="0.15">
      <c r="C786603" s="25">
        <v>0</v>
      </c>
    </row>
    <row r="786604" spans="3:3" x14ac:dyDescent="0.15">
      <c r="C786604" s="25">
        <v>0</v>
      </c>
    </row>
    <row r="786605" spans="3:3" x14ac:dyDescent="0.15">
      <c r="C786605" s="25">
        <v>0</v>
      </c>
    </row>
    <row r="786606" spans="3:3" x14ac:dyDescent="0.15">
      <c r="C786606" s="25">
        <v>0</v>
      </c>
    </row>
    <row r="786607" spans="3:3" x14ac:dyDescent="0.15">
      <c r="C786607" s="25">
        <v>0</v>
      </c>
    </row>
    <row r="786608" spans="3:3" x14ac:dyDescent="0.15">
      <c r="C786608" s="25">
        <v>0</v>
      </c>
    </row>
    <row r="786609" spans="3:3" x14ac:dyDescent="0.15">
      <c r="C786609" s="25">
        <v>0</v>
      </c>
    </row>
    <row r="786610" spans="3:3" x14ac:dyDescent="0.15">
      <c r="C786610" s="25">
        <v>0</v>
      </c>
    </row>
    <row r="786611" spans="3:3" x14ac:dyDescent="0.15">
      <c r="C786611" s="25">
        <v>0</v>
      </c>
    </row>
    <row r="786612" spans="3:3" x14ac:dyDescent="0.15">
      <c r="C786612" s="24">
        <v>0</v>
      </c>
    </row>
    <row r="786613" spans="3:3" x14ac:dyDescent="0.15">
      <c r="C786613" s="24">
        <v>0</v>
      </c>
    </row>
    <row r="786614" spans="3:3" x14ac:dyDescent="0.15">
      <c r="C786614" s="24">
        <v>0</v>
      </c>
    </row>
    <row r="786615" spans="3:3" x14ac:dyDescent="0.15">
      <c r="C786615" s="24">
        <v>0</v>
      </c>
    </row>
    <row r="786616" spans="3:3" x14ac:dyDescent="0.15">
      <c r="C786616" s="24">
        <v>0</v>
      </c>
    </row>
    <row r="786617" spans="3:3" x14ac:dyDescent="0.15">
      <c r="C786617" s="24">
        <v>0</v>
      </c>
    </row>
    <row r="786618" spans="3:3" x14ac:dyDescent="0.15">
      <c r="C786618" s="24">
        <v>0</v>
      </c>
    </row>
    <row r="786619" spans="3:3" x14ac:dyDescent="0.15">
      <c r="C786619" s="24">
        <v>0</v>
      </c>
    </row>
    <row r="786620" spans="3:3" x14ac:dyDescent="0.15">
      <c r="C786620" s="24">
        <v>0</v>
      </c>
    </row>
    <row r="786621" spans="3:3" x14ac:dyDescent="0.15">
      <c r="C786621" s="24">
        <v>0</v>
      </c>
    </row>
    <row r="786622" spans="3:3" x14ac:dyDescent="0.15">
      <c r="C786622" s="24">
        <v>0</v>
      </c>
    </row>
    <row r="786623" spans="3:3" x14ac:dyDescent="0.15">
      <c r="C786623" s="24">
        <v>0</v>
      </c>
    </row>
    <row r="786624" spans="3:3" x14ac:dyDescent="0.15">
      <c r="C786624" s="24">
        <v>0</v>
      </c>
    </row>
    <row r="786625" spans="3:3" x14ac:dyDescent="0.15">
      <c r="C786625" s="24">
        <v>0</v>
      </c>
    </row>
    <row r="786626" spans="3:3" x14ac:dyDescent="0.15">
      <c r="C786626" s="24">
        <v>0</v>
      </c>
    </row>
    <row r="786627" spans="3:3" x14ac:dyDescent="0.15">
      <c r="C786627" s="24">
        <v>0</v>
      </c>
    </row>
    <row r="786628" spans="3:3" x14ac:dyDescent="0.15">
      <c r="C786628" s="24">
        <v>0</v>
      </c>
    </row>
    <row r="786629" spans="3:3" x14ac:dyDescent="0.15">
      <c r="C786629" s="24">
        <v>0</v>
      </c>
    </row>
    <row r="786630" spans="3:3" x14ac:dyDescent="0.15">
      <c r="C786630" s="24">
        <v>0</v>
      </c>
    </row>
    <row r="786631" spans="3:3" x14ac:dyDescent="0.15">
      <c r="C786631" s="24">
        <v>0</v>
      </c>
    </row>
    <row r="786632" spans="3:3" x14ac:dyDescent="0.15">
      <c r="C786632" s="24">
        <v>0</v>
      </c>
    </row>
    <row r="786633" spans="3:3" x14ac:dyDescent="0.15">
      <c r="C786633" s="24">
        <v>0</v>
      </c>
    </row>
    <row r="786634" spans="3:3" x14ac:dyDescent="0.15">
      <c r="C786634" s="24">
        <v>0</v>
      </c>
    </row>
    <row r="786635" spans="3:3" x14ac:dyDescent="0.15">
      <c r="C786635" s="24">
        <v>0</v>
      </c>
    </row>
    <row r="786636" spans="3:3" x14ac:dyDescent="0.15">
      <c r="C786636" s="24">
        <v>0</v>
      </c>
    </row>
    <row r="786637" spans="3:3" x14ac:dyDescent="0.15">
      <c r="C786637" s="24">
        <v>0</v>
      </c>
    </row>
    <row r="786638" spans="3:3" x14ac:dyDescent="0.15">
      <c r="C786638" s="36">
        <f t="shared" ref="C786638:C786644" si="301">IF(C786631&lt;&gt;0,C786631,C786624)</f>
        <v>0</v>
      </c>
    </row>
    <row r="786639" spans="3:3" x14ac:dyDescent="0.15">
      <c r="C786639" s="36">
        <f t="shared" si="301"/>
        <v>0</v>
      </c>
    </row>
    <row r="786640" spans="3:3" x14ac:dyDescent="0.15">
      <c r="C786640" s="36">
        <f t="shared" si="301"/>
        <v>0</v>
      </c>
    </row>
    <row r="786641" spans="3:3" x14ac:dyDescent="0.15">
      <c r="C786641" s="36">
        <f t="shared" si="301"/>
        <v>0</v>
      </c>
    </row>
    <row r="786642" spans="3:3" x14ac:dyDescent="0.15">
      <c r="C786642" s="36">
        <f t="shared" si="301"/>
        <v>0</v>
      </c>
    </row>
    <row r="786643" spans="3:3" x14ac:dyDescent="0.15">
      <c r="C786643" s="36">
        <f t="shared" si="301"/>
        <v>0</v>
      </c>
    </row>
    <row r="786644" spans="3:3" x14ac:dyDescent="0.15">
      <c r="C786644" s="36">
        <f t="shared" si="301"/>
        <v>0</v>
      </c>
    </row>
    <row r="786645" spans="3:3" x14ac:dyDescent="0.15">
      <c r="C786645" s="36">
        <f t="shared" ref="C786645:C786651" si="302">IFERROR(IF(C786624&lt;&gt;0,C786638/C786624,1)*C786612,0)</f>
        <v>0</v>
      </c>
    </row>
    <row r="786646" spans="3:3" x14ac:dyDescent="0.15">
      <c r="C786646" s="36">
        <f t="shared" si="302"/>
        <v>0</v>
      </c>
    </row>
    <row r="786647" spans="3:3" x14ac:dyDescent="0.15">
      <c r="C786647" s="36">
        <f t="shared" si="302"/>
        <v>0</v>
      </c>
    </row>
    <row r="786648" spans="3:3" x14ac:dyDescent="0.15">
      <c r="C786648" s="36">
        <f t="shared" si="302"/>
        <v>0</v>
      </c>
    </row>
    <row r="786649" spans="3:3" x14ac:dyDescent="0.15">
      <c r="C786649" s="36">
        <f t="shared" si="302"/>
        <v>0</v>
      </c>
    </row>
    <row r="786650" spans="3:3" x14ac:dyDescent="0.15">
      <c r="C786650" s="36">
        <f t="shared" si="302"/>
        <v>0</v>
      </c>
    </row>
    <row r="786651" spans="3:3" x14ac:dyDescent="0.15">
      <c r="C786651" s="36">
        <f t="shared" si="302"/>
        <v>0</v>
      </c>
    </row>
    <row r="786652" spans="3:3" x14ac:dyDescent="0.15">
      <c r="C786652" s="37">
        <f>C786619</f>
        <v>0</v>
      </c>
    </row>
    <row r="786653" spans="3:3" x14ac:dyDescent="0.15">
      <c r="C786653" s="37">
        <f>C786620</f>
        <v>0</v>
      </c>
    </row>
    <row r="786654" spans="3:3" x14ac:dyDescent="0.15">
      <c r="C786654" s="37">
        <f>C786621</f>
        <v>0</v>
      </c>
    </row>
    <row r="786655" spans="3:3" x14ac:dyDescent="0.15">
      <c r="C786655" s="37">
        <f>C786622</f>
        <v>0</v>
      </c>
    </row>
    <row r="786656" spans="3:3" x14ac:dyDescent="0.15">
      <c r="C786656" s="37">
        <f>C786623</f>
        <v>0</v>
      </c>
    </row>
    <row r="786657" spans="3:3" x14ac:dyDescent="0.15">
      <c r="C786657" s="28">
        <v>0</v>
      </c>
    </row>
    <row r="786658" spans="3:3" x14ac:dyDescent="0.15">
      <c r="C786658" s="28">
        <v>0</v>
      </c>
    </row>
    <row r="786659" spans="3:3" x14ac:dyDescent="0.15">
      <c r="C786659" s="28">
        <v>0</v>
      </c>
    </row>
    <row r="786660" spans="3:3" x14ac:dyDescent="0.15">
      <c r="C786660" s="28">
        <v>0</v>
      </c>
    </row>
    <row r="786661" spans="3:3" x14ac:dyDescent="0.15">
      <c r="C786661" s="28">
        <v>0</v>
      </c>
    </row>
    <row r="786662" spans="3:3" x14ac:dyDescent="0.15">
      <c r="C786662" s="28">
        <v>0</v>
      </c>
    </row>
    <row r="786663" spans="3:3" x14ac:dyDescent="0.15">
      <c r="C786663" s="28">
        <v>0</v>
      </c>
    </row>
    <row r="786664" spans="3:3" x14ac:dyDescent="0.15">
      <c r="C786664" s="28">
        <v>0</v>
      </c>
    </row>
    <row r="786665" spans="3:3" x14ac:dyDescent="0.15">
      <c r="C786665" s="28">
        <v>0</v>
      </c>
    </row>
    <row r="786666" spans="3:3" x14ac:dyDescent="0.15">
      <c r="C786666" s="28">
        <v>0</v>
      </c>
    </row>
    <row r="786667" spans="3:3" x14ac:dyDescent="0.15">
      <c r="C786667" s="38">
        <v>1</v>
      </c>
    </row>
    <row r="786668" spans="3:3" x14ac:dyDescent="0.15">
      <c r="C786668" s="38">
        <v>1</v>
      </c>
    </row>
    <row r="786669" spans="3:3" x14ac:dyDescent="0.15">
      <c r="C786669" s="38">
        <v>1</v>
      </c>
    </row>
    <row r="786670" spans="3:3" x14ac:dyDescent="0.15">
      <c r="C786670" s="38">
        <v>1</v>
      </c>
    </row>
    <row r="786671" spans="3:3" x14ac:dyDescent="0.15">
      <c r="C786671" s="38">
        <v>1</v>
      </c>
    </row>
    <row r="786672" spans="3:3" x14ac:dyDescent="0.15">
      <c r="C786672" s="38">
        <v>1</v>
      </c>
    </row>
    <row r="786673" spans="3:3" x14ac:dyDescent="0.15">
      <c r="C786673" s="38">
        <v>1</v>
      </c>
    </row>
    <row r="786674" spans="3:3" x14ac:dyDescent="0.15">
      <c r="C786674" s="38">
        <v>1</v>
      </c>
    </row>
    <row r="786675" spans="3:3" x14ac:dyDescent="0.15">
      <c r="C786675" s="38">
        <v>1</v>
      </c>
    </row>
    <row r="786676" spans="3:3" x14ac:dyDescent="0.15">
      <c r="C786676" s="38">
        <v>1</v>
      </c>
    </row>
    <row r="786677" spans="3:3" x14ac:dyDescent="0.15">
      <c r="C786677" s="25" t="s">
        <v>104</v>
      </c>
    </row>
    <row r="786678" spans="3:3" x14ac:dyDescent="0.15">
      <c r="C786678" s="25" t="s">
        <v>294</v>
      </c>
    </row>
    <row r="786679" spans="3:3" x14ac:dyDescent="0.15">
      <c r="C786679" s="24">
        <v>216</v>
      </c>
    </row>
    <row r="786680" spans="3:3" x14ac:dyDescent="0.15">
      <c r="C786680" s="24">
        <v>12</v>
      </c>
    </row>
    <row r="786681" spans="3:3" x14ac:dyDescent="0.15">
      <c r="C786681" s="24">
        <v>4.5999999999999996</v>
      </c>
    </row>
    <row r="786682" spans="3:3" x14ac:dyDescent="0.15">
      <c r="C786682" s="24">
        <v>368</v>
      </c>
    </row>
    <row r="786683" spans="3:3" x14ac:dyDescent="0.15">
      <c r="C786683" s="24">
        <v>260</v>
      </c>
    </row>
    <row r="786684" spans="3:3" x14ac:dyDescent="0.15">
      <c r="C786684" s="24">
        <v>394</v>
      </c>
    </row>
    <row r="786685" spans="3:3" x14ac:dyDescent="0.15">
      <c r="C786685" s="24">
        <v>222</v>
      </c>
    </row>
    <row r="786686" spans="3:3" x14ac:dyDescent="0.15">
      <c r="C786686" s="24">
        <v>123</v>
      </c>
    </row>
    <row r="786687" spans="3:3" x14ac:dyDescent="0.15">
      <c r="C786687" s="25" t="s">
        <v>153</v>
      </c>
    </row>
    <row r="786688" spans="3:3" x14ac:dyDescent="0.15">
      <c r="C786688" s="24">
        <v>20</v>
      </c>
    </row>
    <row r="786689" spans="3:3" x14ac:dyDescent="0.15">
      <c r="C786689" s="24">
        <v>0.9</v>
      </c>
    </row>
    <row r="786690" spans="3:3" x14ac:dyDescent="0.15">
      <c r="C786690" s="24">
        <v>0.8</v>
      </c>
    </row>
    <row r="786691" spans="3:3" x14ac:dyDescent="0.15">
      <c r="C786691" s="24">
        <v>0.4</v>
      </c>
    </row>
    <row r="786692" spans="3:3" x14ac:dyDescent="0.15">
      <c r="C786692" s="24">
        <v>2.5</v>
      </c>
    </row>
    <row r="786693" spans="3:3" x14ac:dyDescent="0.15">
      <c r="C786693" s="24">
        <v>3</v>
      </c>
    </row>
    <row r="786694" spans="3:3" x14ac:dyDescent="0.15">
      <c r="C786694" s="24">
        <v>10</v>
      </c>
    </row>
    <row r="786695" spans="3:3" x14ac:dyDescent="0.15">
      <c r="C786695" s="31">
        <v>0.8</v>
      </c>
    </row>
    <row r="786696" spans="3:3" x14ac:dyDescent="0.15">
      <c r="C786696" s="31">
        <v>0.6</v>
      </c>
    </row>
    <row r="786697" spans="3:3" x14ac:dyDescent="0.15">
      <c r="C786697" s="31">
        <v>0.3</v>
      </c>
    </row>
    <row r="786698" spans="3:3" x14ac:dyDescent="0.15">
      <c r="C786698" s="31">
        <v>0.9</v>
      </c>
    </row>
    <row r="786699" spans="3:3" x14ac:dyDescent="0.15">
      <c r="C786699" s="24">
        <v>45</v>
      </c>
    </row>
    <row r="786700" spans="3:3" x14ac:dyDescent="0.15">
      <c r="C786700" s="39">
        <f t="shared" ref="C786700:C786706" si="303">IFERROR(IF(ISNUMBER(C786588),C786588,0)+IF(ISNUMBER(C786569),1/C786569-IF(AND(C786657="ReplaceInsulation",NOT(ISERROR(C786645))),C786581/0.04,0),0),0)</f>
        <v>1.6666666666666667</v>
      </c>
    </row>
    <row r="786701" spans="3:3" x14ac:dyDescent="0.15">
      <c r="C786701" s="39">
        <f t="shared" si="303"/>
        <v>1.9666666666666668</v>
      </c>
    </row>
    <row r="786702" spans="3:3" x14ac:dyDescent="0.15">
      <c r="C786702" s="39">
        <f t="shared" si="303"/>
        <v>0.83333333333333337</v>
      </c>
    </row>
    <row r="786703" spans="3:3" x14ac:dyDescent="0.15">
      <c r="C786703" s="39">
        <f t="shared" si="303"/>
        <v>0.83333333333333337</v>
      </c>
    </row>
    <row r="786704" spans="3:3" x14ac:dyDescent="0.15">
      <c r="C786704" s="39">
        <f t="shared" si="303"/>
        <v>0.83333333333333337</v>
      </c>
    </row>
    <row r="786705" spans="3:3" x14ac:dyDescent="0.15">
      <c r="C786705" s="39">
        <f t="shared" si="303"/>
        <v>0.92500000000000004</v>
      </c>
    </row>
    <row r="786706" spans="3:3" x14ac:dyDescent="0.15">
      <c r="C786706" s="39">
        <f t="shared" si="303"/>
        <v>0.625</v>
      </c>
    </row>
    <row r="786707" spans="3:3" x14ac:dyDescent="0.15">
      <c r="C786707" s="40">
        <f>IFERROR(IF(ISNUMBER(C786576),1/C786576,0),0)</f>
        <v>0.35714285714285715</v>
      </c>
    </row>
    <row r="786708" spans="3:3" x14ac:dyDescent="0.15">
      <c r="C786708" s="40">
        <f>IFERROR(IF(ISNUMBER(C786577),1/C786577,0),0)</f>
        <v>0.35714285714285715</v>
      </c>
    </row>
    <row r="786709" spans="3:3" x14ac:dyDescent="0.15">
      <c r="C786709" s="40">
        <f>IFERROR(IF(ISNUMBER(C786578),1/C786578,0),0)</f>
        <v>0.33333333333333331</v>
      </c>
    </row>
    <row r="786710" spans="3:3" x14ac:dyDescent="0.15">
      <c r="C786710" s="39">
        <f t="shared" ref="C786710:C786716" si="304">IFERROR(1/(IF(C786657="Replace",IF(ISNUMBER(C786588),C786588,0),C786700)+IF(ISNUMBER(C786645),C786645,0)),0)</f>
        <v>0.6</v>
      </c>
    </row>
    <row r="786711" spans="3:3" x14ac:dyDescent="0.15">
      <c r="C786711" s="39">
        <f t="shared" si="304"/>
        <v>0.50847457627118642</v>
      </c>
    </row>
    <row r="786712" spans="3:3" x14ac:dyDescent="0.15">
      <c r="C786712" s="39">
        <f t="shared" si="304"/>
        <v>1.2</v>
      </c>
    </row>
    <row r="786713" spans="3:3" x14ac:dyDescent="0.15">
      <c r="C786713" s="39">
        <f t="shared" si="304"/>
        <v>1.2</v>
      </c>
    </row>
    <row r="786714" spans="3:3" x14ac:dyDescent="0.15">
      <c r="C786714" s="39">
        <f t="shared" si="304"/>
        <v>1.2</v>
      </c>
    </row>
    <row r="786715" spans="3:3" x14ac:dyDescent="0.15">
      <c r="C786715" s="39">
        <f t="shared" si="304"/>
        <v>1.0810810810810809</v>
      </c>
    </row>
    <row r="786716" spans="3:3" x14ac:dyDescent="0.15">
      <c r="C786716" s="39">
        <f t="shared" si="304"/>
        <v>1.6</v>
      </c>
    </row>
    <row r="786717" spans="3:3" x14ac:dyDescent="0.15">
      <c r="C786717" s="41">
        <f>IFERROR(1/(IF(C786664="Replace",0,C786707)+IF(ISNUMBER(C786652),C786652,0)),0)</f>
        <v>2.8</v>
      </c>
    </row>
    <row r="786718" spans="3:3" x14ac:dyDescent="0.15">
      <c r="C786718" s="41">
        <f>IFERROR(1/(IF(C786665="Replace",0,C786708)+IF(ISNUMBER(C786653),C786653,0)),0)</f>
        <v>2.8</v>
      </c>
    </row>
    <row r="786719" spans="3:3" x14ac:dyDescent="0.15">
      <c r="C786719" s="41">
        <f>IFERROR(1/(IF(C786666="Replace",0,C786709)+IF(ISNUMBER(C786654),C786654,0)),0)</f>
        <v>3</v>
      </c>
    </row>
    <row r="786720" spans="3:3" x14ac:dyDescent="0.15">
      <c r="C786720" s="42">
        <f t="shared" ref="C786720:C786726" si="305">IF(C786569&gt;0,(1-C786667)*1/(1/C786569+C786588),0)+C786667*C786710</f>
        <v>0.6</v>
      </c>
    </row>
    <row r="786721" spans="3:3" x14ac:dyDescent="0.15">
      <c r="C786721" s="42">
        <f t="shared" si="305"/>
        <v>0.50847457627118642</v>
      </c>
    </row>
    <row r="786722" spans="3:3" x14ac:dyDescent="0.15">
      <c r="C786722" s="42">
        <f t="shared" si="305"/>
        <v>1.2</v>
      </c>
    </row>
    <row r="786723" spans="3:3" x14ac:dyDescent="0.15">
      <c r="C786723" s="42">
        <f t="shared" si="305"/>
        <v>1.2</v>
      </c>
    </row>
    <row r="786724" spans="3:3" x14ac:dyDescent="0.15">
      <c r="C786724" s="42">
        <f t="shared" si="305"/>
        <v>1.2</v>
      </c>
    </row>
    <row r="786725" spans="3:3" x14ac:dyDescent="0.15">
      <c r="C786725" s="42">
        <f t="shared" si="305"/>
        <v>1.0810810810810809</v>
      </c>
    </row>
    <row r="786726" spans="3:3" x14ac:dyDescent="0.15">
      <c r="C786726" s="42">
        <f t="shared" si="305"/>
        <v>1.6</v>
      </c>
    </row>
    <row r="786727" spans="3:3" x14ac:dyDescent="0.15">
      <c r="C786727" s="43">
        <f>(1-C786674)*C786576+C786674*C786717</f>
        <v>2.8</v>
      </c>
    </row>
    <row r="786728" spans="3:3" x14ac:dyDescent="0.15">
      <c r="C786728" s="43">
        <f>(1-C786675)*C786577+C786675*C786718</f>
        <v>2.8</v>
      </c>
    </row>
    <row r="786729" spans="3:3" x14ac:dyDescent="0.15">
      <c r="C786729" s="43">
        <f>(1-C786676)*C786578+C786676*C786719</f>
        <v>3</v>
      </c>
    </row>
    <row r="786730" spans="3:3" x14ac:dyDescent="0.15">
      <c r="C786730" s="39">
        <f>IFERROR((IF(C786645&gt;0,C786667*C786531,0)+IF(C786646&gt;0,C786668*C786532,0)+IF(C786647&gt;0,C786669*C786533,0)+IF(C786648&gt;0,C786670*C786534,0)+IF(C786649&gt;0,C786671*C786535,0)+IF(C786650&gt;0,C786672*C786536,0)+IF(C786651&gt;0,C786673*C786537,0)+IF(C786652&gt;0,C786674*C786538,0)+IF(C786653&gt;0,C786675*C786539,0)+IF(C786654&gt;0,C786676*C786540,0))/SUM(C786531:C786540),0)</f>
        <v>0</v>
      </c>
    </row>
    <row r="786731" spans="3:3" x14ac:dyDescent="0.15">
      <c r="C786731" s="30" t="str">
        <f>IF(OR(C786547="",C786546=C786547),C786546,IF(C786441="Variation",C786547,IF(C786730=0,C786546,IF(C786730=1,C786547,C786546&amp;"("&amp;TEXT(1-C786730,"##0%")&amp;")."&amp;C786547&amp;"("&amp;TEXT(C786730,"##0%")&amp;")"))))</f>
        <v>Medium</v>
      </c>
    </row>
    <row r="786732" spans="3:3" x14ac:dyDescent="0.15">
      <c r="C786732" s="39">
        <f>IFERROR(IF(C786547&lt;&gt;"",IF(C786441="Variation",C786567,(1-C786730)*C786566+C786730*C786567),C786566),0)</f>
        <v>0.1</v>
      </c>
    </row>
    <row r="786733" spans="3:3" x14ac:dyDescent="0.15">
      <c r="C786733" s="39">
        <f t="shared" ref="C786733:C786739" si="306">IF(ISERROR(C786720*C786531*C786595),0,C786720*C786531*C786595)</f>
        <v>0</v>
      </c>
    </row>
    <row r="786734" spans="3:3" x14ac:dyDescent="0.15">
      <c r="C786734" s="39">
        <f t="shared" si="306"/>
        <v>23.491525423728813</v>
      </c>
    </row>
    <row r="786735" spans="3:3" x14ac:dyDescent="0.15">
      <c r="C786735" s="39">
        <f t="shared" si="306"/>
        <v>48.503999999999998</v>
      </c>
    </row>
    <row r="786736" spans="3:3" x14ac:dyDescent="0.15">
      <c r="C786736" s="39">
        <f t="shared" si="306"/>
        <v>0</v>
      </c>
    </row>
    <row r="786737" spans="3:3" x14ac:dyDescent="0.15">
      <c r="C786737" s="39">
        <f t="shared" si="306"/>
        <v>0</v>
      </c>
    </row>
    <row r="786738" spans="3:3" x14ac:dyDescent="0.15">
      <c r="C786738" s="39">
        <f t="shared" si="306"/>
        <v>24.972972972972972</v>
      </c>
    </row>
    <row r="786739" spans="3:3" x14ac:dyDescent="0.15">
      <c r="C786739" s="39">
        <f t="shared" si="306"/>
        <v>0</v>
      </c>
    </row>
    <row r="786740" spans="3:3" x14ac:dyDescent="0.15">
      <c r="C786740" s="40">
        <f>IF(ISERROR(C786727*C786538*1),0,C786727*C786538*1)</f>
        <v>37.855999999999995</v>
      </c>
    </row>
    <row r="786741" spans="3:3" x14ac:dyDescent="0.15">
      <c r="C786741" s="40">
        <f>IF(ISERROR(C786728*C786539*1),0,C786728*C786539*1)</f>
        <v>0</v>
      </c>
    </row>
    <row r="786742" spans="3:3" x14ac:dyDescent="0.15">
      <c r="C786742" s="40">
        <f>IF(ISERROR(C786729*C786540*1),0,C786729*C786540*1)</f>
        <v>6</v>
      </c>
    </row>
    <row r="786743" spans="3:3" x14ac:dyDescent="0.15">
      <c r="C786743" s="39">
        <f>SUM(C786531:C786540)*C786732</f>
        <v>14.834000000000001</v>
      </c>
    </row>
    <row r="786744" spans="3:3" x14ac:dyDescent="0.15">
      <c r="C786744" s="39">
        <f>IFERROR(SUM(C786733:C786743)/C786460,0)</f>
        <v>1.3262204856155895</v>
      </c>
    </row>
    <row r="786745" spans="3:3" x14ac:dyDescent="0.15">
      <c r="C786745" s="39">
        <f>0.34*(C786691+C786568)*C786692</f>
        <v>0.51000000000000012</v>
      </c>
    </row>
    <row r="786746" spans="3:3" x14ac:dyDescent="0.15">
      <c r="C786746" s="44">
        <f>(C786688-C786681)*C786679</f>
        <v>3326.4</v>
      </c>
    </row>
    <row r="786747" spans="3:3" x14ac:dyDescent="0.15">
      <c r="C786747" s="39">
        <f>IF(C786744&lt;=1,C786689+(1-C786744)/0.5*(1-C786689),IF(C786744&gt;=4,C786690,C786689+(C786744-1)*(C786690-C786689)/(4-1)))</f>
        <v>0.88912598381281371</v>
      </c>
    </row>
    <row r="786748" spans="3:3" x14ac:dyDescent="0.15">
      <c r="C786748" s="44">
        <f>C786744*0.024*C786746*C786747</f>
        <v>94.13795245360761</v>
      </c>
    </row>
    <row r="786749" spans="3:3" x14ac:dyDescent="0.15">
      <c r="C786749" s="44">
        <f>C786745*0.024*C786746*C786747</f>
        <v>36.200885352072518</v>
      </c>
    </row>
    <row r="786750" spans="3:3" x14ac:dyDescent="0.15">
      <c r="C786750" s="44">
        <f>C786748+C786749</f>
        <v>130.33883780568013</v>
      </c>
    </row>
    <row r="786751" spans="3:3" x14ac:dyDescent="0.15">
      <c r="C786751" s="39">
        <f>IFERROR((IF(LEN(C786609)&gt;1,IF(ISERROR(C786655),0,C786655),IF(ISERROR(C786579),0,C786579))*C786538+IF(LEN(C786610)&gt;1,IF(ISERROR(C786656),0,C786656),IF(ISERROR(C786580),0,C786580))*C786539)/(C786538+C786539),0)</f>
        <v>0.75000000000000011</v>
      </c>
    </row>
    <row r="786752" spans="3:3" x14ac:dyDescent="0.15">
      <c r="C786752" s="45">
        <f>C786541*C786682*C786695*(1-C786697)*C786698*C786751</f>
        <v>0</v>
      </c>
    </row>
    <row r="786753" spans="3:3" x14ac:dyDescent="0.15">
      <c r="C786753" s="44">
        <f>C786542*C786683*C$786696*(1-C$786697)*C$786698*C$786751</f>
        <v>0</v>
      </c>
    </row>
    <row r="786754" spans="3:3" x14ac:dyDescent="0.15">
      <c r="C786754" s="44">
        <f>C786543*C786684*C$786696*(1-C$786697)*C$786698*C$786751</f>
        <v>908.11287000000016</v>
      </c>
    </row>
    <row r="786755" spans="3:3" x14ac:dyDescent="0.15">
      <c r="C786755" s="44">
        <f>C786544*C786685*C$786696*(1-C$786697)*C$786698*C$786751</f>
        <v>0</v>
      </c>
    </row>
    <row r="786756" spans="3:3" x14ac:dyDescent="0.15">
      <c r="C786756" s="44">
        <f>C786545*C786686*C$786696*(1-C$786697)*C$786698*C$786751</f>
        <v>187.95199499999998</v>
      </c>
    </row>
    <row r="786757" spans="3:3" x14ac:dyDescent="0.15">
      <c r="C786757" s="44">
        <f>IFERROR(SUM(C786752:C786756)/C786460,0)</f>
        <v>9.3385436227315317</v>
      </c>
    </row>
    <row r="786758" spans="3:3" x14ac:dyDescent="0.15">
      <c r="C786758" s="44">
        <f>C786693*0.024*C786679</f>
        <v>15.552000000000001</v>
      </c>
    </row>
    <row r="786759" spans="3:3" x14ac:dyDescent="0.15">
      <c r="C786759" s="44">
        <f>C786699/(C786744+C786745)</f>
        <v>24.506860887631277</v>
      </c>
    </row>
    <row r="786760" spans="3:3" x14ac:dyDescent="0.15">
      <c r="C786760" s="39">
        <f>0.8+C786759/30</f>
        <v>1.6168953629210425</v>
      </c>
    </row>
    <row r="786761" spans="3:3" x14ac:dyDescent="0.15">
      <c r="C786761" s="42">
        <f>IFERROR((C786757+C786758)/C786750,0)</f>
        <v>0.19096797272230098</v>
      </c>
    </row>
    <row r="786762" spans="3:3" x14ac:dyDescent="0.15">
      <c r="C786762" s="39">
        <f>(1-C786761^C786760)/(1-C786761^(C786760+1))</f>
        <v>0.94362386271828624</v>
      </c>
    </row>
    <row r="786763" spans="3:3" x14ac:dyDescent="0.15">
      <c r="C786763" s="46">
        <f>C786750-C786762*(C786757+C786758)</f>
        <v>106.8515268872402</v>
      </c>
    </row>
    <row r="786765" spans="3:3" x14ac:dyDescent="0.15">
      <c r="C786765" s="48">
        <v>106.8515268872402</v>
      </c>
    </row>
    <row r="802817" spans="3:3" x14ac:dyDescent="0.15">
      <c r="C802817" s="24" t="s">
        <v>370</v>
      </c>
    </row>
    <row r="802818" spans="3:3" x14ac:dyDescent="0.15">
      <c r="C802818" s="25">
        <v>0</v>
      </c>
    </row>
    <row r="802819" spans="3:3" x14ac:dyDescent="0.15">
      <c r="C802819" s="25">
        <v>0</v>
      </c>
    </row>
    <row r="802820" spans="3:3" x14ac:dyDescent="0.15">
      <c r="C802820" s="26">
        <v>40428</v>
      </c>
    </row>
    <row r="802821" spans="3:3" x14ac:dyDescent="0.15">
      <c r="C802821" s="26">
        <v>0</v>
      </c>
    </row>
    <row r="802822" spans="3:3" x14ac:dyDescent="0.15">
      <c r="C802822" s="25" t="s">
        <v>152</v>
      </c>
    </row>
    <row r="802823" spans="3:3" x14ac:dyDescent="0.15">
      <c r="C802823" s="25" t="s">
        <v>15</v>
      </c>
    </row>
    <row r="802824" spans="3:3" x14ac:dyDescent="0.15">
      <c r="C802824" s="25">
        <v>1</v>
      </c>
    </row>
    <row r="802825" spans="3:3" x14ac:dyDescent="0.15">
      <c r="C802825" s="25" t="s">
        <v>208</v>
      </c>
    </row>
    <row r="802826" spans="3:3" x14ac:dyDescent="0.15">
      <c r="C802826" s="25" t="s">
        <v>371</v>
      </c>
    </row>
    <row r="802827" spans="3:3" x14ac:dyDescent="0.15">
      <c r="C802827" s="25">
        <v>0</v>
      </c>
    </row>
    <row r="802828" spans="3:3" x14ac:dyDescent="0.15">
      <c r="C802828" s="25">
        <v>0</v>
      </c>
    </row>
    <row r="802829" spans="3:3" x14ac:dyDescent="0.15">
      <c r="C802829" s="25" t="s">
        <v>372</v>
      </c>
    </row>
    <row r="802830" spans="3:3" x14ac:dyDescent="0.15">
      <c r="C802830" s="25" t="s">
        <v>360</v>
      </c>
    </row>
    <row r="802831" spans="3:3" x14ac:dyDescent="0.15">
      <c r="C802831" s="25" t="s">
        <v>373</v>
      </c>
    </row>
    <row r="802832" spans="3:3" x14ac:dyDescent="0.15">
      <c r="C802832" s="25" t="s">
        <v>105</v>
      </c>
    </row>
    <row r="802833" spans="3:3" x14ac:dyDescent="0.15">
      <c r="C802833" s="25">
        <v>1958</v>
      </c>
    </row>
    <row r="802834" spans="3:3" x14ac:dyDescent="0.15">
      <c r="C802834" s="25">
        <v>1968</v>
      </c>
    </row>
    <row r="802835" spans="3:3" x14ac:dyDescent="0.15">
      <c r="C802835" s="25" t="s">
        <v>289</v>
      </c>
    </row>
    <row r="802836" spans="3:3" x14ac:dyDescent="0.15">
      <c r="C802836" s="24">
        <v>374.2</v>
      </c>
    </row>
    <row r="802837" spans="3:3" x14ac:dyDescent="0.15">
      <c r="C802837" s="24">
        <v>119.744</v>
      </c>
    </row>
    <row r="802838" spans="3:3" x14ac:dyDescent="0.15">
      <c r="C802838" s="24">
        <v>0</v>
      </c>
    </row>
    <row r="802839" spans="3:3" x14ac:dyDescent="0.15">
      <c r="C802839" s="24">
        <v>0</v>
      </c>
    </row>
    <row r="802840" spans="3:3" x14ac:dyDescent="0.15">
      <c r="C802840" s="24">
        <v>0</v>
      </c>
    </row>
    <row r="802841" spans="3:3" x14ac:dyDescent="0.15">
      <c r="C802841" s="24">
        <v>106.7</v>
      </c>
    </row>
    <row r="802842" spans="3:3" x14ac:dyDescent="0.15">
      <c r="C802842" s="27">
        <f>IF(C802839&gt;0,C802839,IF(C802838&gt;0,0.85*C802838,IF(C802841&gt;0,1.1*C802841,IF(C802840&gt;0,1.4*C802840,0.85/3*C802836))))</f>
        <v>117.37000000000002</v>
      </c>
    </row>
    <row r="802843" spans="3:3" x14ac:dyDescent="0.15">
      <c r="C802843" s="24">
        <v>0</v>
      </c>
    </row>
    <row r="802844" spans="3:3" x14ac:dyDescent="0.15">
      <c r="C802844" s="27">
        <f>IF(C802843&gt;0,C802843,C802842)</f>
        <v>117.37000000000002</v>
      </c>
    </row>
    <row r="802845" spans="3:3" x14ac:dyDescent="0.15">
      <c r="C802845" s="24">
        <v>1</v>
      </c>
    </row>
    <row r="802846" spans="3:3" x14ac:dyDescent="0.15">
      <c r="C802846" s="24">
        <v>2</v>
      </c>
    </row>
    <row r="802847" spans="3:3" x14ac:dyDescent="0.15">
      <c r="C802847" s="28" t="s">
        <v>374</v>
      </c>
    </row>
    <row r="802848" spans="3:3" x14ac:dyDescent="0.15">
      <c r="C802848" s="28" t="s">
        <v>375</v>
      </c>
    </row>
    <row r="802849" spans="3:3" x14ac:dyDescent="0.15">
      <c r="C802849" s="28" t="s">
        <v>2</v>
      </c>
    </row>
    <row r="802850" spans="3:3" x14ac:dyDescent="0.15">
      <c r="C802850" s="28" t="s">
        <v>376</v>
      </c>
    </row>
    <row r="802851" spans="3:3" x14ac:dyDescent="0.15">
      <c r="C802851" s="24">
        <v>0</v>
      </c>
    </row>
    <row r="802852" spans="3:3" x14ac:dyDescent="0.15">
      <c r="C802852" s="24">
        <v>0</v>
      </c>
    </row>
    <row r="802853" spans="3:3" x14ac:dyDescent="0.15">
      <c r="C802853" s="24">
        <v>0</v>
      </c>
    </row>
    <row r="802854" spans="3:3" x14ac:dyDescent="0.15">
      <c r="C802854" s="24">
        <v>0</v>
      </c>
    </row>
    <row r="802855" spans="3:3" x14ac:dyDescent="0.15">
      <c r="C802855" s="24">
        <v>0</v>
      </c>
    </row>
    <row r="802856" spans="3:3" x14ac:dyDescent="0.15">
      <c r="C802856" s="24">
        <v>0</v>
      </c>
    </row>
    <row r="802857" spans="3:3" x14ac:dyDescent="0.15">
      <c r="C802857" s="28">
        <v>0</v>
      </c>
    </row>
    <row r="802858" spans="3:3" x14ac:dyDescent="0.15">
      <c r="C802858" s="28">
        <v>0</v>
      </c>
    </row>
    <row r="802859" spans="3:3" x14ac:dyDescent="0.15">
      <c r="C802859" s="24">
        <v>0</v>
      </c>
    </row>
    <row r="802860" spans="3:3" x14ac:dyDescent="0.15">
      <c r="C802860" s="24">
        <v>0</v>
      </c>
    </row>
    <row r="802861" spans="3:3" x14ac:dyDescent="0.15">
      <c r="C802861" s="24">
        <v>46.2</v>
      </c>
    </row>
    <row r="802862" spans="3:3" x14ac:dyDescent="0.15">
      <c r="C802862" s="24">
        <v>40.42</v>
      </c>
    </row>
    <row r="802863" spans="3:3" x14ac:dyDescent="0.15">
      <c r="C802863" s="24">
        <v>0</v>
      </c>
    </row>
    <row r="802864" spans="3:3" x14ac:dyDescent="0.15">
      <c r="C802864" s="24">
        <v>0</v>
      </c>
    </row>
    <row r="802865" spans="3:3" x14ac:dyDescent="0.15">
      <c r="C802865" s="24">
        <v>46.2</v>
      </c>
    </row>
    <row r="802866" spans="3:3" x14ac:dyDescent="0.15">
      <c r="C802866" s="24">
        <v>0</v>
      </c>
    </row>
    <row r="802867" spans="3:3" x14ac:dyDescent="0.15">
      <c r="C802867" s="24">
        <v>13.52</v>
      </c>
    </row>
    <row r="802868" spans="3:3" x14ac:dyDescent="0.15">
      <c r="C802868" s="24">
        <v>0</v>
      </c>
    </row>
    <row r="802869" spans="3:3" x14ac:dyDescent="0.15">
      <c r="C802869" s="24">
        <v>2</v>
      </c>
    </row>
    <row r="802870" spans="3:3" x14ac:dyDescent="0.15">
      <c r="C802870" s="24">
        <v>0</v>
      </c>
    </row>
    <row r="802871" spans="3:3" x14ac:dyDescent="0.15">
      <c r="C802871" s="24">
        <v>0</v>
      </c>
    </row>
    <row r="802872" spans="3:3" x14ac:dyDescent="0.15">
      <c r="C802872" s="24">
        <v>8.1300000000000008</v>
      </c>
    </row>
    <row r="802873" spans="3:3" x14ac:dyDescent="0.15">
      <c r="C802873" s="24">
        <v>0</v>
      </c>
    </row>
    <row r="802874" spans="3:3" x14ac:dyDescent="0.15">
      <c r="C802874" s="24">
        <v>5.39</v>
      </c>
    </row>
    <row r="802875" spans="3:3" x14ac:dyDescent="0.15">
      <c r="C802875" s="28" t="s">
        <v>295</v>
      </c>
    </row>
    <row r="802876" spans="3:3" x14ac:dyDescent="0.15">
      <c r="C802876" s="29">
        <f>IF(OR(C$802848="C",C$802848="PI",C$802848="NI"),1.6,IF(C$802848="P",0.8,IF(C$802848="-",1.2,0)))</f>
        <v>1.2</v>
      </c>
    </row>
    <row r="802877" spans="3:3" x14ac:dyDescent="0.15">
      <c r="C802877" s="29">
        <f>IF(OR(C$802848="C",C$802848="PI",C$802848="NI"),15,IF(C$802848="P",7,IF(C$802848="-",5,0)))</f>
        <v>5</v>
      </c>
    </row>
    <row r="802878" spans="3:3" x14ac:dyDescent="0.15">
      <c r="C802878" s="29">
        <f>IF(OR(C$802848="C",C$802848="PI",C$802848="NI"),0,IF(C$802848="P",0.6,IF(C$802848="-",0,1.2)))</f>
        <v>0</v>
      </c>
    </row>
    <row r="802879" spans="3:3" x14ac:dyDescent="0.15">
      <c r="C802879" s="29">
        <f>IF(OR(C$802848="C",C$802848="PI",C$802848="NI"),0,IF(C$802848="P",3,IF(C$802848="-",0,5)))</f>
        <v>0</v>
      </c>
    </row>
    <row r="802880" spans="3:3" x14ac:dyDescent="0.15">
      <c r="C802880" s="29">
        <f>IF(LEFT(C$802848,1)="C",1,IF(LEFT(C$802848,1)="P",0.5,0))</f>
        <v>0</v>
      </c>
    </row>
    <row r="802881" spans="3:3" x14ac:dyDescent="0.15">
      <c r="C802881" s="29">
        <f>IF(LEFT(C$802849,1)="C",1,IF(LEFT(C$802849,1)="P",0.5,0))</f>
        <v>0</v>
      </c>
    </row>
    <row r="802882" spans="3:3" x14ac:dyDescent="0.15">
      <c r="C802882" s="29">
        <f>0.7*C802880+C802846+C802881</f>
        <v>2</v>
      </c>
    </row>
    <row r="802883" spans="3:3" x14ac:dyDescent="0.15">
      <c r="C802883" s="27">
        <f>IFERROR(C802844/C802882,0)</f>
        <v>58.685000000000009</v>
      </c>
    </row>
    <row r="802884" spans="3:3" x14ac:dyDescent="0.15">
      <c r="C802884" s="29">
        <f>IF(RIGHT(C$802848,1)="I",1,C802880)*0.7+C802846+IF(RIGHT(C$802849,1)="I",1,C802881)</f>
        <v>2</v>
      </c>
    </row>
    <row r="802885" spans="3:3" x14ac:dyDescent="0.15">
      <c r="C802885" s="27">
        <f>IF(ISNUMBER(#REF!),#REF!/2.5,1)</f>
        <v>1</v>
      </c>
    </row>
    <row r="802886" spans="3:3" x14ac:dyDescent="0.15">
      <c r="C802886" s="27">
        <f>IF(C802858="Simple",0.9,IF(C802858="Complex",1.3,1))</f>
        <v>1</v>
      </c>
    </row>
    <row r="802887" spans="3:3" x14ac:dyDescent="0.15">
      <c r="C802887" s="27">
        <f>IF(C802857="Simple",0.9,IF(C802857="Complex",1.2,1))</f>
        <v>1</v>
      </c>
    </row>
    <row r="802888" spans="3:3" x14ac:dyDescent="0.15">
      <c r="C802888" s="27">
        <f>C802885*C802887*(0.7*C802883+IF(C802850="B_N2",5,IF(C802850="B_N1",25,50)))</f>
        <v>46.079500000000003</v>
      </c>
    </row>
    <row r="802889" spans="3:3" x14ac:dyDescent="0.15">
      <c r="C802889" s="27">
        <f>ROUND(3/0.85,1)*C802885*C802844</f>
        <v>410.79500000000007</v>
      </c>
    </row>
    <row r="802890" spans="3:3" x14ac:dyDescent="0.15">
      <c r="C802890" s="27">
        <f>C$802886*(C$802876*C$802883+C$802877)</f>
        <v>75.422000000000011</v>
      </c>
    </row>
    <row r="802891" spans="3:3" x14ac:dyDescent="0.15">
      <c r="C802891" s="27">
        <f>(C$802878*C$802883+C$802879)</f>
        <v>0</v>
      </c>
    </row>
    <row r="802892" spans="3:3" x14ac:dyDescent="0.15">
      <c r="C802892" s="27">
        <f>C802884*C802888-C802893-C802897-C802898</f>
        <v>71.03240000000001</v>
      </c>
    </row>
    <row r="802893" spans="3:3" x14ac:dyDescent="0.15">
      <c r="C802893" s="27">
        <f>0.5*IF(RIGHT(C802849,1)="I",1,C802881)*C802888</f>
        <v>0</v>
      </c>
    </row>
    <row r="802894" spans="3:3" x14ac:dyDescent="0.15">
      <c r="C802894" s="30" t="str">
        <f>IF(C$802849="P","Unh","Soil")</f>
        <v>Soil</v>
      </c>
    </row>
    <row r="802895" spans="3:3" x14ac:dyDescent="0.15">
      <c r="C802895" s="27">
        <f>1.2*C802883+5</f>
        <v>75.422000000000011</v>
      </c>
    </row>
    <row r="802896" spans="3:3" x14ac:dyDescent="0.15">
      <c r="C802896" s="30" t="str">
        <f>IF(C$802849="-","Soil","Cellar")</f>
        <v>Cellar</v>
      </c>
    </row>
    <row r="802897" spans="3:3" x14ac:dyDescent="0.15">
      <c r="C802897" s="27">
        <f>(0.18*C$802844)-C802898</f>
        <v>18.452900000000003</v>
      </c>
    </row>
    <row r="802898" spans="3:3" x14ac:dyDescent="0.15">
      <c r="C802898" s="27">
        <f>0.01*C$802844+1.5</f>
        <v>2.6737000000000002</v>
      </c>
    </row>
    <row r="802899" spans="3:3" x14ac:dyDescent="0.15">
      <c r="C802899" s="27">
        <f>SUM(C802890:C802898)</f>
        <v>243.00300000000004</v>
      </c>
    </row>
    <row r="802900" spans="3:3" x14ac:dyDescent="0.15">
      <c r="C802900" s="27">
        <f>SUM(C802860:C802869)</f>
        <v>148.34</v>
      </c>
    </row>
    <row r="802901" spans="3:3" x14ac:dyDescent="0.15">
      <c r="C802901" s="30">
        <f>IFERROR(C802900/C802899,0)</f>
        <v>0.61044513853738425</v>
      </c>
    </row>
    <row r="802902" spans="3:3" x14ac:dyDescent="0.15">
      <c r="C802902" s="31">
        <v>0.8</v>
      </c>
    </row>
    <row r="802903" spans="3:3" x14ac:dyDescent="0.15">
      <c r="C802903" s="31">
        <v>1.25</v>
      </c>
    </row>
    <row r="802904" spans="3:3" x14ac:dyDescent="0.15">
      <c r="C802904" s="32">
        <f>IF(AND(C802901&gt;=C802902,C802901&lt;=C802903),1,0)</f>
        <v>0</v>
      </c>
    </row>
    <row r="802905" spans="3:3" x14ac:dyDescent="0.15">
      <c r="C802905" s="30">
        <f>IFERROR((C802865+C802866)/(C802895),0)</f>
        <v>0.61255336639176894</v>
      </c>
    </row>
    <row r="802906" spans="3:3" x14ac:dyDescent="0.15">
      <c r="C802906" s="31">
        <v>0.9</v>
      </c>
    </row>
    <row r="802907" spans="3:3" x14ac:dyDescent="0.15">
      <c r="C802907" s="31">
        <v>1.3</v>
      </c>
    </row>
    <row r="802908" spans="3:3" x14ac:dyDescent="0.15">
      <c r="C802908" s="32">
        <f>IF(AND(C802905&gt;=C802906,C802905&lt;=C802907),1,0)</f>
        <v>0</v>
      </c>
    </row>
    <row r="802909" spans="3:3" x14ac:dyDescent="0.15">
      <c r="C802909" s="33">
        <f>IF(C802880+C802881=0,1,0)</f>
        <v>1</v>
      </c>
    </row>
    <row r="802910" spans="3:3" x14ac:dyDescent="0.15">
      <c r="C802910" s="30">
        <f>IFERROR((C802867+C802868+C802869)/(C802897+C802898),0)</f>
        <v>0.73461891643709809</v>
      </c>
    </row>
    <row r="802911" spans="3:3" x14ac:dyDescent="0.15">
      <c r="C802911" s="31">
        <v>0.67</v>
      </c>
    </row>
    <row r="802912" spans="3:3" x14ac:dyDescent="0.15">
      <c r="C802912" s="31">
        <v>1.5</v>
      </c>
    </row>
    <row r="802913" spans="3:3" x14ac:dyDescent="0.15">
      <c r="C802913" s="34">
        <f>IF(AND(C802910&gt;=C802911,C802910&lt;=C802912),1,0)</f>
        <v>1</v>
      </c>
    </row>
    <row r="802914" spans="3:3" x14ac:dyDescent="0.15">
      <c r="C802914" s="34">
        <f>C802904*IF(C802909=1,C802908,1)*C802913</f>
        <v>0</v>
      </c>
    </row>
    <row r="802915" spans="3:3" x14ac:dyDescent="0.15">
      <c r="C802915" s="27">
        <f>IF(C$802875="Estimation",C802890,C802860)</f>
        <v>0</v>
      </c>
    </row>
    <row r="802916" spans="3:3" x14ac:dyDescent="0.15">
      <c r="C802916" s="27">
        <f>IF(C$802875="Estimation",C802891,C802861)</f>
        <v>46.2</v>
      </c>
    </row>
    <row r="802917" spans="3:3" x14ac:dyDescent="0.15">
      <c r="C802917" s="27">
        <f>IF(C$802875="Estimation",C802892,C802862)</f>
        <v>40.42</v>
      </c>
    </row>
    <row r="802918" spans="3:3" x14ac:dyDescent="0.15">
      <c r="C802918" s="27">
        <f>IF(C$802875="Estimation",IF(C802894="Soil",0,C802893),C802863)</f>
        <v>0</v>
      </c>
    </row>
    <row r="802919" spans="3:3" x14ac:dyDescent="0.15">
      <c r="C802919" s="27">
        <f>IF(C$802875="Estimation",C802893-C802918,C802864)</f>
        <v>0</v>
      </c>
    </row>
    <row r="802920" spans="3:3" x14ac:dyDescent="0.15">
      <c r="C802920" s="27">
        <f>IF(C$802875="Estimation",IF(C802896="Soil",0,C802895),C802865)</f>
        <v>46.2</v>
      </c>
    </row>
    <row r="802921" spans="3:3" x14ac:dyDescent="0.15">
      <c r="C802921" s="27">
        <f>IF(C$802875="Estimation",C802895-C802920,C802866)</f>
        <v>0</v>
      </c>
    </row>
    <row r="802922" spans="3:3" x14ac:dyDescent="0.15">
      <c r="C802922" s="27">
        <f>IF(C$802875="Estimation",C802897,C802867)</f>
        <v>13.52</v>
      </c>
    </row>
    <row r="802923" spans="3:3" x14ac:dyDescent="0.15">
      <c r="C802923" s="27">
        <f>IF(C$802875="Estimation",0,C802868)</f>
        <v>0</v>
      </c>
    </row>
    <row r="802924" spans="3:3" x14ac:dyDescent="0.15">
      <c r="C802924" s="27">
        <f>IF(C$802875="Estimation",C802898,C802869)</f>
        <v>2</v>
      </c>
    </row>
    <row r="802925" spans="3:3" x14ac:dyDescent="0.15">
      <c r="C802925" s="35">
        <f>IF(C$802875="Estimation",0,C802870)</f>
        <v>0</v>
      </c>
    </row>
    <row r="802926" spans="3:3" x14ac:dyDescent="0.15">
      <c r="C802926" s="35">
        <f>IF(C$802875="Estimation",0.5*SUM(C$802922:C$802923),C802871)</f>
        <v>0</v>
      </c>
    </row>
    <row r="802927" spans="3:3" x14ac:dyDescent="0.15">
      <c r="C802927" s="35">
        <f>IF(C$802875="Estimation",0,C802872)</f>
        <v>8.1300000000000008</v>
      </c>
    </row>
    <row r="802928" spans="3:3" x14ac:dyDescent="0.15">
      <c r="C802928" s="35">
        <f>IF(C$802875="Estimation",0.5*SUM(C$802922:C$802923),C802873)</f>
        <v>0</v>
      </c>
    </row>
    <row r="802929" spans="3:3" x14ac:dyDescent="0.15">
      <c r="C802929" s="35">
        <f>IF(C$802875="Estimation",0,C802874)</f>
        <v>5.39</v>
      </c>
    </row>
    <row r="802930" spans="3:3" x14ac:dyDescent="0.15">
      <c r="C802930" s="25" t="s">
        <v>288</v>
      </c>
    </row>
    <row r="802931" spans="3:3" x14ac:dyDescent="0.15">
      <c r="C802931" s="25">
        <v>0</v>
      </c>
    </row>
    <row r="802932" spans="3:3" x14ac:dyDescent="0.15">
      <c r="C802932" s="25" t="s">
        <v>288</v>
      </c>
    </row>
    <row r="802933" spans="3:3" x14ac:dyDescent="0.15">
      <c r="C802933" s="25" t="s">
        <v>377</v>
      </c>
    </row>
    <row r="802934" spans="3:3" x14ac:dyDescent="0.15">
      <c r="C802934" s="25" t="s">
        <v>300</v>
      </c>
    </row>
    <row r="802935" spans="3:3" x14ac:dyDescent="0.15">
      <c r="C802935" s="25" t="s">
        <v>302</v>
      </c>
    </row>
    <row r="802936" spans="3:3" x14ac:dyDescent="0.15">
      <c r="C802936" s="25" t="s">
        <v>302</v>
      </c>
    </row>
    <row r="802937" spans="3:3" x14ac:dyDescent="0.15">
      <c r="C802937" s="25" t="s">
        <v>302</v>
      </c>
    </row>
    <row r="802938" spans="3:3" x14ac:dyDescent="0.15">
      <c r="C802938" s="25" t="s">
        <v>301</v>
      </c>
    </row>
    <row r="802939" spans="3:3" x14ac:dyDescent="0.15">
      <c r="C802939" s="25" t="s">
        <v>301</v>
      </c>
    </row>
    <row r="802940" spans="3:3" x14ac:dyDescent="0.15">
      <c r="C802940" s="25" t="s">
        <v>292</v>
      </c>
    </row>
    <row r="802941" spans="3:3" x14ac:dyDescent="0.15">
      <c r="C802941" s="25" t="s">
        <v>292</v>
      </c>
    </row>
    <row r="802942" spans="3:3" x14ac:dyDescent="0.15">
      <c r="C802942" s="25" t="s">
        <v>291</v>
      </c>
    </row>
    <row r="802943" spans="3:3" x14ac:dyDescent="0.15">
      <c r="C802943" s="25" t="s">
        <v>298</v>
      </c>
    </row>
    <row r="802944" spans="3:3" x14ac:dyDescent="0.15">
      <c r="C802944" s="25" t="s">
        <v>299</v>
      </c>
    </row>
    <row r="802945" spans="3:3" x14ac:dyDescent="0.15">
      <c r="C802945" s="25" t="s">
        <v>298</v>
      </c>
    </row>
    <row r="802946" spans="3:3" x14ac:dyDescent="0.15">
      <c r="C802946" s="25" t="s">
        <v>297</v>
      </c>
    </row>
    <row r="802947" spans="3:3" x14ac:dyDescent="0.15">
      <c r="C802947" s="25" t="s">
        <v>296</v>
      </c>
    </row>
    <row r="802948" spans="3:3" x14ac:dyDescent="0.15">
      <c r="C802948" s="25" t="s">
        <v>297</v>
      </c>
    </row>
    <row r="802949" spans="3:3" x14ac:dyDescent="0.15">
      <c r="C802949" s="25" t="s">
        <v>296</v>
      </c>
    </row>
    <row r="802950" spans="3:3" x14ac:dyDescent="0.15">
      <c r="C802950" s="24">
        <v>0.1</v>
      </c>
    </row>
    <row r="802951" spans="3:3" x14ac:dyDescent="0.15">
      <c r="C802951" s="24">
        <v>0</v>
      </c>
    </row>
    <row r="802952" spans="3:3" x14ac:dyDescent="0.15">
      <c r="C802952" s="24">
        <v>0.2</v>
      </c>
    </row>
    <row r="802953" spans="3:3" x14ac:dyDescent="0.15">
      <c r="C802953" s="24">
        <v>0.6</v>
      </c>
    </row>
    <row r="802954" spans="3:3" x14ac:dyDescent="0.15">
      <c r="C802954" s="24">
        <v>0.6</v>
      </c>
    </row>
    <row r="802955" spans="3:3" x14ac:dyDescent="0.15">
      <c r="C802955" s="24">
        <v>1.2</v>
      </c>
    </row>
    <row r="802956" spans="3:3" x14ac:dyDescent="0.15">
      <c r="C802956" s="24">
        <v>1.2</v>
      </c>
    </row>
    <row r="802957" spans="3:3" x14ac:dyDescent="0.15">
      <c r="C802957" s="24">
        <v>1.2</v>
      </c>
    </row>
    <row r="802958" spans="3:3" x14ac:dyDescent="0.15">
      <c r="C802958" s="24">
        <v>1.6</v>
      </c>
    </row>
    <row r="802959" spans="3:3" x14ac:dyDescent="0.15">
      <c r="C802959" s="24">
        <v>1.6</v>
      </c>
    </row>
    <row r="802960" spans="3:3" x14ac:dyDescent="0.15">
      <c r="C802960" s="24">
        <v>2.8</v>
      </c>
    </row>
    <row r="802961" spans="3:3" x14ac:dyDescent="0.15">
      <c r="C802961" s="24">
        <v>2.8</v>
      </c>
    </row>
    <row r="802962" spans="3:3" x14ac:dyDescent="0.15">
      <c r="C802962" s="24">
        <v>3</v>
      </c>
    </row>
    <row r="802963" spans="3:3" x14ac:dyDescent="0.15">
      <c r="C802963" s="24">
        <v>0.75</v>
      </c>
    </row>
    <row r="802964" spans="3:3" x14ac:dyDescent="0.15">
      <c r="C802964" s="24">
        <v>0.75</v>
      </c>
    </row>
    <row r="802965" spans="3:3" x14ac:dyDescent="0.15">
      <c r="C802965" s="24">
        <v>0.05</v>
      </c>
    </row>
    <row r="802966" spans="3:3" x14ac:dyDescent="0.15">
      <c r="C802966" s="24">
        <v>0.05</v>
      </c>
    </row>
    <row r="802967" spans="3:3" x14ac:dyDescent="0.15">
      <c r="C802967" s="24">
        <v>0</v>
      </c>
    </row>
    <row r="802968" spans="3:3" x14ac:dyDescent="0.15">
      <c r="C802968" s="24">
        <v>0</v>
      </c>
    </row>
    <row r="802969" spans="3:3" x14ac:dyDescent="0.15">
      <c r="C802969" s="24">
        <v>0</v>
      </c>
    </row>
    <row r="802970" spans="3:3" x14ac:dyDescent="0.15">
      <c r="C802970" s="24">
        <v>0.01</v>
      </c>
    </row>
    <row r="802971" spans="3:3" x14ac:dyDescent="0.15">
      <c r="C802971" s="24">
        <v>0.01</v>
      </c>
    </row>
    <row r="802972" spans="3:3" x14ac:dyDescent="0.15">
      <c r="C802972" s="24">
        <v>0</v>
      </c>
    </row>
    <row r="802973" spans="3:3" x14ac:dyDescent="0.15">
      <c r="C802973" s="24">
        <v>0.3</v>
      </c>
    </row>
    <row r="802974" spans="3:3" x14ac:dyDescent="0.15">
      <c r="C802974" s="24">
        <v>0</v>
      </c>
    </row>
    <row r="802975" spans="3:3" x14ac:dyDescent="0.15">
      <c r="C802975" s="24">
        <v>0</v>
      </c>
    </row>
    <row r="802976" spans="3:3" x14ac:dyDescent="0.15">
      <c r="C802976" s="24">
        <v>0</v>
      </c>
    </row>
    <row r="802977" spans="3:3" x14ac:dyDescent="0.15">
      <c r="C802977" s="24">
        <v>0.3</v>
      </c>
    </row>
    <row r="802978" spans="3:3" x14ac:dyDescent="0.15">
      <c r="C802978" s="24">
        <v>0</v>
      </c>
    </row>
    <row r="802979" spans="3:3" x14ac:dyDescent="0.15">
      <c r="C802979" s="24">
        <v>0</v>
      </c>
    </row>
    <row r="802980" spans="3:3" x14ac:dyDescent="0.15">
      <c r="C802980" s="24">
        <v>1</v>
      </c>
    </row>
    <row r="802981" spans="3:3" x14ac:dyDescent="0.15">
      <c r="C802981" s="24">
        <v>1</v>
      </c>
    </row>
    <row r="802982" spans="3:3" x14ac:dyDescent="0.15">
      <c r="C802982" s="24">
        <v>0</v>
      </c>
    </row>
    <row r="802983" spans="3:3" x14ac:dyDescent="0.15">
      <c r="C802983" s="24">
        <v>0</v>
      </c>
    </row>
    <row r="802984" spans="3:3" x14ac:dyDescent="0.15">
      <c r="C802984" s="24">
        <v>0.5</v>
      </c>
    </row>
    <row r="802985" spans="3:3" x14ac:dyDescent="0.15">
      <c r="C802985" s="24">
        <v>0</v>
      </c>
    </row>
    <row r="802986" spans="3:3" x14ac:dyDescent="0.15">
      <c r="C802986" s="25">
        <v>0</v>
      </c>
    </row>
    <row r="802987" spans="3:3" x14ac:dyDescent="0.15">
      <c r="C802987" s="25">
        <v>0</v>
      </c>
    </row>
    <row r="802988" spans="3:3" x14ac:dyDescent="0.15">
      <c r="C802988" s="25">
        <v>0</v>
      </c>
    </row>
    <row r="802989" spans="3:3" x14ac:dyDescent="0.15">
      <c r="C802989" s="25">
        <v>0</v>
      </c>
    </row>
    <row r="802990" spans="3:3" x14ac:dyDescent="0.15">
      <c r="C802990" s="25">
        <v>0</v>
      </c>
    </row>
    <row r="802991" spans="3:3" x14ac:dyDescent="0.15">
      <c r="C802991" s="25">
        <v>0</v>
      </c>
    </row>
    <row r="802992" spans="3:3" x14ac:dyDescent="0.15">
      <c r="C802992" s="25">
        <v>0</v>
      </c>
    </row>
    <row r="802993" spans="3:3" x14ac:dyDescent="0.15">
      <c r="C802993" s="25">
        <v>0</v>
      </c>
    </row>
    <row r="802994" spans="3:3" x14ac:dyDescent="0.15">
      <c r="C802994" s="25">
        <v>0</v>
      </c>
    </row>
    <row r="802995" spans="3:3" x14ac:dyDescent="0.15">
      <c r="C802995" s="25">
        <v>0</v>
      </c>
    </row>
    <row r="802996" spans="3:3" x14ac:dyDescent="0.15">
      <c r="C802996" s="24">
        <v>0</v>
      </c>
    </row>
    <row r="802997" spans="3:3" x14ac:dyDescent="0.15">
      <c r="C802997" s="24">
        <v>0</v>
      </c>
    </row>
    <row r="802998" spans="3:3" x14ac:dyDescent="0.15">
      <c r="C802998" s="24">
        <v>0</v>
      </c>
    </row>
    <row r="802999" spans="3:3" x14ac:dyDescent="0.15">
      <c r="C802999" s="24">
        <v>0</v>
      </c>
    </row>
    <row r="803000" spans="3:3" x14ac:dyDescent="0.15">
      <c r="C803000" s="24">
        <v>0</v>
      </c>
    </row>
    <row r="803001" spans="3:3" x14ac:dyDescent="0.15">
      <c r="C803001" s="24">
        <v>0</v>
      </c>
    </row>
    <row r="803002" spans="3:3" x14ac:dyDescent="0.15">
      <c r="C803002" s="24">
        <v>0</v>
      </c>
    </row>
    <row r="803003" spans="3:3" x14ac:dyDescent="0.15">
      <c r="C803003" s="24">
        <v>0</v>
      </c>
    </row>
    <row r="803004" spans="3:3" x14ac:dyDescent="0.15">
      <c r="C803004" s="24">
        <v>0</v>
      </c>
    </row>
    <row r="803005" spans="3:3" x14ac:dyDescent="0.15">
      <c r="C803005" s="24">
        <v>0</v>
      </c>
    </row>
    <row r="803006" spans="3:3" x14ac:dyDescent="0.15">
      <c r="C803006" s="24">
        <v>0</v>
      </c>
    </row>
    <row r="803007" spans="3:3" x14ac:dyDescent="0.15">
      <c r="C803007" s="24">
        <v>0</v>
      </c>
    </row>
    <row r="803008" spans="3:3" x14ac:dyDescent="0.15">
      <c r="C803008" s="24">
        <v>0</v>
      </c>
    </row>
    <row r="803009" spans="3:3" x14ac:dyDescent="0.15">
      <c r="C803009" s="24">
        <v>0</v>
      </c>
    </row>
    <row r="803010" spans="3:3" x14ac:dyDescent="0.15">
      <c r="C803010" s="24">
        <v>0</v>
      </c>
    </row>
    <row r="803011" spans="3:3" x14ac:dyDescent="0.15">
      <c r="C803011" s="24">
        <v>0</v>
      </c>
    </row>
    <row r="803012" spans="3:3" x14ac:dyDescent="0.15">
      <c r="C803012" s="24">
        <v>0</v>
      </c>
    </row>
    <row r="803013" spans="3:3" x14ac:dyDescent="0.15">
      <c r="C803013" s="24">
        <v>0</v>
      </c>
    </row>
    <row r="803014" spans="3:3" x14ac:dyDescent="0.15">
      <c r="C803014" s="24">
        <v>0</v>
      </c>
    </row>
    <row r="803015" spans="3:3" x14ac:dyDescent="0.15">
      <c r="C803015" s="24">
        <v>0</v>
      </c>
    </row>
    <row r="803016" spans="3:3" x14ac:dyDescent="0.15">
      <c r="C803016" s="24">
        <v>0</v>
      </c>
    </row>
    <row r="803017" spans="3:3" x14ac:dyDescent="0.15">
      <c r="C803017" s="24">
        <v>0</v>
      </c>
    </row>
    <row r="803018" spans="3:3" x14ac:dyDescent="0.15">
      <c r="C803018" s="24">
        <v>0</v>
      </c>
    </row>
    <row r="803019" spans="3:3" x14ac:dyDescent="0.15">
      <c r="C803019" s="24">
        <v>0</v>
      </c>
    </row>
    <row r="803020" spans="3:3" x14ac:dyDescent="0.15">
      <c r="C803020" s="24">
        <v>0</v>
      </c>
    </row>
    <row r="803021" spans="3:3" x14ac:dyDescent="0.15">
      <c r="C803021" s="24">
        <v>0</v>
      </c>
    </row>
    <row r="803022" spans="3:3" x14ac:dyDescent="0.15">
      <c r="C803022" s="36">
        <f t="shared" ref="C803022:C803028" si="307">IF(C803015&lt;&gt;0,C803015,C803008)</f>
        <v>0</v>
      </c>
    </row>
    <row r="803023" spans="3:3" x14ac:dyDescent="0.15">
      <c r="C803023" s="36">
        <f t="shared" si="307"/>
        <v>0</v>
      </c>
    </row>
    <row r="803024" spans="3:3" x14ac:dyDescent="0.15">
      <c r="C803024" s="36">
        <f t="shared" si="307"/>
        <v>0</v>
      </c>
    </row>
    <row r="803025" spans="3:3" x14ac:dyDescent="0.15">
      <c r="C803025" s="36">
        <f t="shared" si="307"/>
        <v>0</v>
      </c>
    </row>
    <row r="803026" spans="3:3" x14ac:dyDescent="0.15">
      <c r="C803026" s="36">
        <f t="shared" si="307"/>
        <v>0</v>
      </c>
    </row>
    <row r="803027" spans="3:3" x14ac:dyDescent="0.15">
      <c r="C803027" s="36">
        <f t="shared" si="307"/>
        <v>0</v>
      </c>
    </row>
    <row r="803028" spans="3:3" x14ac:dyDescent="0.15">
      <c r="C803028" s="36">
        <f t="shared" si="307"/>
        <v>0</v>
      </c>
    </row>
    <row r="803029" spans="3:3" x14ac:dyDescent="0.15">
      <c r="C803029" s="36">
        <f t="shared" ref="C803029:C803035" si="308">IFERROR(IF(C803008&lt;&gt;0,C803022/C803008,1)*C802996,0)</f>
        <v>0</v>
      </c>
    </row>
    <row r="803030" spans="3:3" x14ac:dyDescent="0.15">
      <c r="C803030" s="36">
        <f t="shared" si="308"/>
        <v>0</v>
      </c>
    </row>
    <row r="803031" spans="3:3" x14ac:dyDescent="0.15">
      <c r="C803031" s="36">
        <f t="shared" si="308"/>
        <v>0</v>
      </c>
    </row>
    <row r="803032" spans="3:3" x14ac:dyDescent="0.15">
      <c r="C803032" s="36">
        <f t="shared" si="308"/>
        <v>0</v>
      </c>
    </row>
    <row r="803033" spans="3:3" x14ac:dyDescent="0.15">
      <c r="C803033" s="36">
        <f t="shared" si="308"/>
        <v>0</v>
      </c>
    </row>
    <row r="803034" spans="3:3" x14ac:dyDescent="0.15">
      <c r="C803034" s="36">
        <f t="shared" si="308"/>
        <v>0</v>
      </c>
    </row>
    <row r="803035" spans="3:3" x14ac:dyDescent="0.15">
      <c r="C803035" s="36">
        <f t="shared" si="308"/>
        <v>0</v>
      </c>
    </row>
    <row r="803036" spans="3:3" x14ac:dyDescent="0.15">
      <c r="C803036" s="37">
        <f>C803003</f>
        <v>0</v>
      </c>
    </row>
    <row r="803037" spans="3:3" x14ac:dyDescent="0.15">
      <c r="C803037" s="37">
        <f>C803004</f>
        <v>0</v>
      </c>
    </row>
    <row r="803038" spans="3:3" x14ac:dyDescent="0.15">
      <c r="C803038" s="37">
        <f>C803005</f>
        <v>0</v>
      </c>
    </row>
    <row r="803039" spans="3:3" x14ac:dyDescent="0.15">
      <c r="C803039" s="37">
        <f>C803006</f>
        <v>0</v>
      </c>
    </row>
    <row r="803040" spans="3:3" x14ac:dyDescent="0.15">
      <c r="C803040" s="37">
        <f>C803007</f>
        <v>0</v>
      </c>
    </row>
    <row r="803041" spans="3:3" x14ac:dyDescent="0.15">
      <c r="C803041" s="28">
        <v>0</v>
      </c>
    </row>
    <row r="803042" spans="3:3" x14ac:dyDescent="0.15">
      <c r="C803042" s="28">
        <v>0</v>
      </c>
    </row>
    <row r="803043" spans="3:3" x14ac:dyDescent="0.15">
      <c r="C803043" s="28">
        <v>0</v>
      </c>
    </row>
    <row r="803044" spans="3:3" x14ac:dyDescent="0.15">
      <c r="C803044" s="28">
        <v>0</v>
      </c>
    </row>
    <row r="803045" spans="3:3" x14ac:dyDescent="0.15">
      <c r="C803045" s="28">
        <v>0</v>
      </c>
    </row>
    <row r="803046" spans="3:3" x14ac:dyDescent="0.15">
      <c r="C803046" s="28">
        <v>0</v>
      </c>
    </row>
    <row r="803047" spans="3:3" x14ac:dyDescent="0.15">
      <c r="C803047" s="28">
        <v>0</v>
      </c>
    </row>
    <row r="803048" spans="3:3" x14ac:dyDescent="0.15">
      <c r="C803048" s="28">
        <v>0</v>
      </c>
    </row>
    <row r="803049" spans="3:3" x14ac:dyDescent="0.15">
      <c r="C803049" s="28">
        <v>0</v>
      </c>
    </row>
    <row r="803050" spans="3:3" x14ac:dyDescent="0.15">
      <c r="C803050" s="28">
        <v>0</v>
      </c>
    </row>
    <row r="803051" spans="3:3" x14ac:dyDescent="0.15">
      <c r="C803051" s="38">
        <v>1</v>
      </c>
    </row>
    <row r="803052" spans="3:3" x14ac:dyDescent="0.15">
      <c r="C803052" s="38">
        <v>1</v>
      </c>
    </row>
    <row r="803053" spans="3:3" x14ac:dyDescent="0.15">
      <c r="C803053" s="38">
        <v>1</v>
      </c>
    </row>
    <row r="803054" spans="3:3" x14ac:dyDescent="0.15">
      <c r="C803054" s="38">
        <v>1</v>
      </c>
    </row>
    <row r="803055" spans="3:3" x14ac:dyDescent="0.15">
      <c r="C803055" s="38">
        <v>1</v>
      </c>
    </row>
    <row r="803056" spans="3:3" x14ac:dyDescent="0.15">
      <c r="C803056" s="38">
        <v>1</v>
      </c>
    </row>
    <row r="803057" spans="3:3" x14ac:dyDescent="0.15">
      <c r="C803057" s="38">
        <v>1</v>
      </c>
    </row>
    <row r="803058" spans="3:3" x14ac:dyDescent="0.15">
      <c r="C803058" s="38">
        <v>1</v>
      </c>
    </row>
    <row r="803059" spans="3:3" x14ac:dyDescent="0.15">
      <c r="C803059" s="38">
        <v>1</v>
      </c>
    </row>
    <row r="803060" spans="3:3" x14ac:dyDescent="0.15">
      <c r="C803060" s="38">
        <v>1</v>
      </c>
    </row>
    <row r="803061" spans="3:3" x14ac:dyDescent="0.15">
      <c r="C803061" s="25" t="s">
        <v>104</v>
      </c>
    </row>
    <row r="803062" spans="3:3" x14ac:dyDescent="0.15">
      <c r="C803062" s="25" t="s">
        <v>294</v>
      </c>
    </row>
    <row r="803063" spans="3:3" x14ac:dyDescent="0.15">
      <c r="C803063" s="24">
        <v>216</v>
      </c>
    </row>
    <row r="803064" spans="3:3" x14ac:dyDescent="0.15">
      <c r="C803064" s="24">
        <v>12</v>
      </c>
    </row>
    <row r="803065" spans="3:3" x14ac:dyDescent="0.15">
      <c r="C803065" s="24">
        <v>4.5999999999999996</v>
      </c>
    </row>
    <row r="803066" spans="3:3" x14ac:dyDescent="0.15">
      <c r="C803066" s="24">
        <v>368</v>
      </c>
    </row>
    <row r="803067" spans="3:3" x14ac:dyDescent="0.15">
      <c r="C803067" s="24">
        <v>260</v>
      </c>
    </row>
    <row r="803068" spans="3:3" x14ac:dyDescent="0.15">
      <c r="C803068" s="24">
        <v>394</v>
      </c>
    </row>
    <row r="803069" spans="3:3" x14ac:dyDescent="0.15">
      <c r="C803069" s="24">
        <v>222</v>
      </c>
    </row>
    <row r="803070" spans="3:3" x14ac:dyDescent="0.15">
      <c r="C803070" s="24">
        <v>123</v>
      </c>
    </row>
    <row r="803071" spans="3:3" x14ac:dyDescent="0.15">
      <c r="C803071" s="25" t="s">
        <v>153</v>
      </c>
    </row>
    <row r="803072" spans="3:3" x14ac:dyDescent="0.15">
      <c r="C803072" s="24">
        <v>20</v>
      </c>
    </row>
    <row r="803073" spans="3:3" x14ac:dyDescent="0.15">
      <c r="C803073" s="24">
        <v>0.9</v>
      </c>
    </row>
    <row r="803074" spans="3:3" x14ac:dyDescent="0.15">
      <c r="C803074" s="24">
        <v>0.8</v>
      </c>
    </row>
    <row r="803075" spans="3:3" x14ac:dyDescent="0.15">
      <c r="C803075" s="24">
        <v>0.4</v>
      </c>
    </row>
    <row r="803076" spans="3:3" x14ac:dyDescent="0.15">
      <c r="C803076" s="24">
        <v>2.5</v>
      </c>
    </row>
    <row r="803077" spans="3:3" x14ac:dyDescent="0.15">
      <c r="C803077" s="24">
        <v>3</v>
      </c>
    </row>
    <row r="803078" spans="3:3" x14ac:dyDescent="0.15">
      <c r="C803078" s="24">
        <v>10</v>
      </c>
    </row>
    <row r="803079" spans="3:3" x14ac:dyDescent="0.15">
      <c r="C803079" s="31">
        <v>0.8</v>
      </c>
    </row>
    <row r="803080" spans="3:3" x14ac:dyDescent="0.15">
      <c r="C803080" s="31">
        <v>0.6</v>
      </c>
    </row>
    <row r="803081" spans="3:3" x14ac:dyDescent="0.15">
      <c r="C803081" s="31">
        <v>0.3</v>
      </c>
    </row>
    <row r="803082" spans="3:3" x14ac:dyDescent="0.15">
      <c r="C803082" s="31">
        <v>0.9</v>
      </c>
    </row>
    <row r="803083" spans="3:3" x14ac:dyDescent="0.15">
      <c r="C803083" s="24">
        <v>45</v>
      </c>
    </row>
    <row r="803084" spans="3:3" x14ac:dyDescent="0.15">
      <c r="C803084" s="39">
        <f t="shared" ref="C803084:C803090" si="309">IFERROR(IF(ISNUMBER(C802972),C802972,0)+IF(ISNUMBER(C802953),1/C802953-IF(AND(C803041="ReplaceInsulation",NOT(ISERROR(C803029))),C802965/0.04,0),0),0)</f>
        <v>1.6666666666666667</v>
      </c>
    </row>
    <row r="803085" spans="3:3" x14ac:dyDescent="0.15">
      <c r="C803085" s="39">
        <f t="shared" si="309"/>
        <v>1.9666666666666668</v>
      </c>
    </row>
    <row r="803086" spans="3:3" x14ac:dyDescent="0.15">
      <c r="C803086" s="39">
        <f t="shared" si="309"/>
        <v>0.83333333333333337</v>
      </c>
    </row>
    <row r="803087" spans="3:3" x14ac:dyDescent="0.15">
      <c r="C803087" s="39">
        <f t="shared" si="309"/>
        <v>0.83333333333333337</v>
      </c>
    </row>
    <row r="803088" spans="3:3" x14ac:dyDescent="0.15">
      <c r="C803088" s="39">
        <f t="shared" si="309"/>
        <v>0.83333333333333337</v>
      </c>
    </row>
    <row r="803089" spans="3:3" x14ac:dyDescent="0.15">
      <c r="C803089" s="39">
        <f t="shared" si="309"/>
        <v>0.92500000000000004</v>
      </c>
    </row>
    <row r="803090" spans="3:3" x14ac:dyDescent="0.15">
      <c r="C803090" s="39">
        <f t="shared" si="309"/>
        <v>0.625</v>
      </c>
    </row>
    <row r="803091" spans="3:3" x14ac:dyDescent="0.15">
      <c r="C803091" s="40">
        <f>IFERROR(IF(ISNUMBER(C802960),1/C802960,0),0)</f>
        <v>0.35714285714285715</v>
      </c>
    </row>
    <row r="803092" spans="3:3" x14ac:dyDescent="0.15">
      <c r="C803092" s="40">
        <f>IFERROR(IF(ISNUMBER(C802961),1/C802961,0),0)</f>
        <v>0.35714285714285715</v>
      </c>
    </row>
    <row r="803093" spans="3:3" x14ac:dyDescent="0.15">
      <c r="C803093" s="40">
        <f>IFERROR(IF(ISNUMBER(C802962),1/C802962,0),0)</f>
        <v>0.33333333333333331</v>
      </c>
    </row>
    <row r="803094" spans="3:3" x14ac:dyDescent="0.15">
      <c r="C803094" s="39">
        <f t="shared" ref="C803094:C803100" si="310">IFERROR(1/(IF(C803041="Replace",IF(ISNUMBER(C802972),C802972,0),C803084)+IF(ISNUMBER(C803029),C803029,0)),0)</f>
        <v>0.6</v>
      </c>
    </row>
    <row r="803095" spans="3:3" x14ac:dyDescent="0.15">
      <c r="C803095" s="39">
        <f t="shared" si="310"/>
        <v>0.50847457627118642</v>
      </c>
    </row>
    <row r="803096" spans="3:3" x14ac:dyDescent="0.15">
      <c r="C803096" s="39">
        <f t="shared" si="310"/>
        <v>1.2</v>
      </c>
    </row>
    <row r="803097" spans="3:3" x14ac:dyDescent="0.15">
      <c r="C803097" s="39">
        <f t="shared" si="310"/>
        <v>1.2</v>
      </c>
    </row>
    <row r="803098" spans="3:3" x14ac:dyDescent="0.15">
      <c r="C803098" s="39">
        <f t="shared" si="310"/>
        <v>1.2</v>
      </c>
    </row>
    <row r="803099" spans="3:3" x14ac:dyDescent="0.15">
      <c r="C803099" s="39">
        <f t="shared" si="310"/>
        <v>1.0810810810810809</v>
      </c>
    </row>
    <row r="803100" spans="3:3" x14ac:dyDescent="0.15">
      <c r="C803100" s="39">
        <f t="shared" si="310"/>
        <v>1.6</v>
      </c>
    </row>
    <row r="803101" spans="3:3" x14ac:dyDescent="0.15">
      <c r="C803101" s="41">
        <f>IFERROR(1/(IF(C803048="Replace",0,C803091)+IF(ISNUMBER(C803036),C803036,0)),0)</f>
        <v>2.8</v>
      </c>
    </row>
    <row r="803102" spans="3:3" x14ac:dyDescent="0.15">
      <c r="C803102" s="41">
        <f>IFERROR(1/(IF(C803049="Replace",0,C803092)+IF(ISNUMBER(C803037),C803037,0)),0)</f>
        <v>2.8</v>
      </c>
    </row>
    <row r="803103" spans="3:3" x14ac:dyDescent="0.15">
      <c r="C803103" s="41">
        <f>IFERROR(1/(IF(C803050="Replace",0,C803093)+IF(ISNUMBER(C803038),C803038,0)),0)</f>
        <v>3</v>
      </c>
    </row>
    <row r="803104" spans="3:3" x14ac:dyDescent="0.15">
      <c r="C803104" s="42">
        <f t="shared" ref="C803104:C803110" si="311">IF(C802953&gt;0,(1-C803051)*1/(1/C802953+C802972),0)+C803051*C803094</f>
        <v>0.6</v>
      </c>
    </row>
    <row r="803105" spans="3:3" x14ac:dyDescent="0.15">
      <c r="C803105" s="42">
        <f t="shared" si="311"/>
        <v>0.50847457627118642</v>
      </c>
    </row>
    <row r="803106" spans="3:3" x14ac:dyDescent="0.15">
      <c r="C803106" s="42">
        <f t="shared" si="311"/>
        <v>1.2</v>
      </c>
    </row>
    <row r="803107" spans="3:3" x14ac:dyDescent="0.15">
      <c r="C803107" s="42">
        <f t="shared" si="311"/>
        <v>1.2</v>
      </c>
    </row>
    <row r="803108" spans="3:3" x14ac:dyDescent="0.15">
      <c r="C803108" s="42">
        <f t="shared" si="311"/>
        <v>1.2</v>
      </c>
    </row>
    <row r="803109" spans="3:3" x14ac:dyDescent="0.15">
      <c r="C803109" s="42">
        <f t="shared" si="311"/>
        <v>1.0810810810810809</v>
      </c>
    </row>
    <row r="803110" spans="3:3" x14ac:dyDescent="0.15">
      <c r="C803110" s="42">
        <f t="shared" si="311"/>
        <v>1.6</v>
      </c>
    </row>
    <row r="803111" spans="3:3" x14ac:dyDescent="0.15">
      <c r="C803111" s="43">
        <f>(1-C803058)*C802960+C803058*C803101</f>
        <v>2.8</v>
      </c>
    </row>
    <row r="803112" spans="3:3" x14ac:dyDescent="0.15">
      <c r="C803112" s="43">
        <f>(1-C803059)*C802961+C803059*C803102</f>
        <v>2.8</v>
      </c>
    </row>
    <row r="803113" spans="3:3" x14ac:dyDescent="0.15">
      <c r="C803113" s="43">
        <f>(1-C803060)*C802962+C803060*C803103</f>
        <v>3</v>
      </c>
    </row>
    <row r="803114" spans="3:3" x14ac:dyDescent="0.15">
      <c r="C803114" s="39">
        <f>IFERROR((IF(C803029&gt;0,C803051*C802915,0)+IF(C803030&gt;0,C803052*C802916,0)+IF(C803031&gt;0,C803053*C802917,0)+IF(C803032&gt;0,C803054*C802918,0)+IF(C803033&gt;0,C803055*C802919,0)+IF(C803034&gt;0,C803056*C802920,0)+IF(C803035&gt;0,C803057*C802921,0)+IF(C803036&gt;0,C803058*C802922,0)+IF(C803037&gt;0,C803059*C802923,0)+IF(C803038&gt;0,C803060*C802924,0))/SUM(C802915:C802924),0)</f>
        <v>0</v>
      </c>
    </row>
    <row r="803115" spans="3:3" x14ac:dyDescent="0.15">
      <c r="C803115" s="30" t="str">
        <f>IF(OR(C802931="",C802930=C802931),C802930,IF(C802825="Variation",C802931,IF(C803114=0,C802930,IF(C803114=1,C802931,C802930&amp;"("&amp;TEXT(1-C803114,"##0%")&amp;")."&amp;C802931&amp;"("&amp;TEXT(C803114,"##0%")&amp;")"))))</f>
        <v>Medium</v>
      </c>
    </row>
    <row r="803116" spans="3:3" x14ac:dyDescent="0.15">
      <c r="C803116" s="39">
        <f>IFERROR(IF(C802931&lt;&gt;"",IF(C802825="Variation",C802951,(1-C803114)*C802950+C803114*C802951),C802950),0)</f>
        <v>0.1</v>
      </c>
    </row>
    <row r="803117" spans="3:3" x14ac:dyDescent="0.15">
      <c r="C803117" s="39">
        <f t="shared" ref="C803117:C803123" si="312">IF(ISERROR(C803104*C802915*C802979),0,C803104*C802915*C802979)</f>
        <v>0</v>
      </c>
    </row>
    <row r="803118" spans="3:3" x14ac:dyDescent="0.15">
      <c r="C803118" s="39">
        <f t="shared" si="312"/>
        <v>23.491525423728813</v>
      </c>
    </row>
    <row r="803119" spans="3:3" x14ac:dyDescent="0.15">
      <c r="C803119" s="39">
        <f t="shared" si="312"/>
        <v>48.503999999999998</v>
      </c>
    </row>
    <row r="803120" spans="3:3" x14ac:dyDescent="0.15">
      <c r="C803120" s="39">
        <f t="shared" si="312"/>
        <v>0</v>
      </c>
    </row>
    <row r="803121" spans="3:3" x14ac:dyDescent="0.15">
      <c r="C803121" s="39">
        <f t="shared" si="312"/>
        <v>0</v>
      </c>
    </row>
    <row r="803122" spans="3:3" x14ac:dyDescent="0.15">
      <c r="C803122" s="39">
        <f t="shared" si="312"/>
        <v>24.972972972972972</v>
      </c>
    </row>
    <row r="803123" spans="3:3" x14ac:dyDescent="0.15">
      <c r="C803123" s="39">
        <f t="shared" si="312"/>
        <v>0</v>
      </c>
    </row>
    <row r="803124" spans="3:3" x14ac:dyDescent="0.15">
      <c r="C803124" s="40">
        <f>IF(ISERROR(C803111*C802922*1),0,C803111*C802922*1)</f>
        <v>37.855999999999995</v>
      </c>
    </row>
    <row r="803125" spans="3:3" x14ac:dyDescent="0.15">
      <c r="C803125" s="40">
        <f>IF(ISERROR(C803112*C802923*1),0,C803112*C802923*1)</f>
        <v>0</v>
      </c>
    </row>
    <row r="803126" spans="3:3" x14ac:dyDescent="0.15">
      <c r="C803126" s="40">
        <f>IF(ISERROR(C803113*C802924*1),0,C803113*C802924*1)</f>
        <v>6</v>
      </c>
    </row>
    <row r="803127" spans="3:3" x14ac:dyDescent="0.15">
      <c r="C803127" s="39">
        <f>SUM(C802915:C802924)*C803116</f>
        <v>14.834000000000001</v>
      </c>
    </row>
    <row r="803128" spans="3:3" x14ac:dyDescent="0.15">
      <c r="C803128" s="39">
        <f>IFERROR(SUM(C803117:C803127)/C802844,0)</f>
        <v>1.3262204856155895</v>
      </c>
    </row>
    <row r="803129" spans="3:3" x14ac:dyDescent="0.15">
      <c r="C803129" s="39">
        <f>0.34*(C803075+C802952)*C803076</f>
        <v>0.51000000000000012</v>
      </c>
    </row>
    <row r="803130" spans="3:3" x14ac:dyDescent="0.15">
      <c r="C803130" s="44">
        <f>(C803072-C803065)*C803063</f>
        <v>3326.4</v>
      </c>
    </row>
    <row r="803131" spans="3:3" x14ac:dyDescent="0.15">
      <c r="C803131" s="39">
        <f>IF(C803128&lt;=1,C803073+(1-C803128)/0.5*(1-C803073),IF(C803128&gt;=4,C803074,C803073+(C803128-1)*(C803074-C803073)/(4-1)))</f>
        <v>0.88912598381281371</v>
      </c>
    </row>
    <row r="803132" spans="3:3" x14ac:dyDescent="0.15">
      <c r="C803132" s="44">
        <f>C803128*0.024*C803130*C803131</f>
        <v>94.13795245360761</v>
      </c>
    </row>
    <row r="803133" spans="3:3" x14ac:dyDescent="0.15">
      <c r="C803133" s="44">
        <f>C803129*0.024*C803130*C803131</f>
        <v>36.200885352072518</v>
      </c>
    </row>
    <row r="803134" spans="3:3" x14ac:dyDescent="0.15">
      <c r="C803134" s="44">
        <f>C803132+C803133</f>
        <v>130.33883780568013</v>
      </c>
    </row>
    <row r="803135" spans="3:3" x14ac:dyDescent="0.15">
      <c r="C803135" s="39">
        <f>IFERROR((IF(LEN(C802993)&gt;1,IF(ISERROR(C803039),0,C803039),IF(ISERROR(C802963),0,C802963))*C802922+IF(LEN(C802994)&gt;1,IF(ISERROR(C803040),0,C803040),IF(ISERROR(C802964),0,C802964))*C802923)/(C802922+C802923),0)</f>
        <v>0.75000000000000011</v>
      </c>
    </row>
    <row r="803136" spans="3:3" x14ac:dyDescent="0.15">
      <c r="C803136" s="45">
        <f>C802925*C803066*C803079*(1-C803081)*C803082*C803135</f>
        <v>0</v>
      </c>
    </row>
    <row r="803137" spans="3:3" x14ac:dyDescent="0.15">
      <c r="C803137" s="44">
        <f>C802926*C803067*C$803080*(1-C$803081)*C$803082*C$803135</f>
        <v>0</v>
      </c>
    </row>
    <row r="803138" spans="3:3" x14ac:dyDescent="0.15">
      <c r="C803138" s="44">
        <f>C802927*C803068*C$803080*(1-C$803081)*C$803082*C$803135</f>
        <v>908.11287000000016</v>
      </c>
    </row>
    <row r="803139" spans="3:3" x14ac:dyDescent="0.15">
      <c r="C803139" s="44">
        <f>C802928*C803069*C$803080*(1-C$803081)*C$803082*C$803135</f>
        <v>0</v>
      </c>
    </row>
    <row r="803140" spans="3:3" x14ac:dyDescent="0.15">
      <c r="C803140" s="44">
        <f>C802929*C803070*C$803080*(1-C$803081)*C$803082*C$803135</f>
        <v>187.95199499999998</v>
      </c>
    </row>
    <row r="803141" spans="3:3" x14ac:dyDescent="0.15">
      <c r="C803141" s="44">
        <f>IFERROR(SUM(C803136:C803140)/C802844,0)</f>
        <v>9.3385436227315317</v>
      </c>
    </row>
    <row r="803142" spans="3:3" x14ac:dyDescent="0.15">
      <c r="C803142" s="44">
        <f>C803077*0.024*C803063</f>
        <v>15.552000000000001</v>
      </c>
    </row>
    <row r="803143" spans="3:3" x14ac:dyDescent="0.15">
      <c r="C803143" s="44">
        <f>C803083/(C803128+C803129)</f>
        <v>24.506860887631277</v>
      </c>
    </row>
    <row r="803144" spans="3:3" x14ac:dyDescent="0.15">
      <c r="C803144" s="39">
        <f>0.8+C803143/30</f>
        <v>1.6168953629210425</v>
      </c>
    </row>
    <row r="803145" spans="3:3" x14ac:dyDescent="0.15">
      <c r="C803145" s="42">
        <f>IFERROR((C803141+C803142)/C803134,0)</f>
        <v>0.19096797272230098</v>
      </c>
    </row>
    <row r="803146" spans="3:3" x14ac:dyDescent="0.15">
      <c r="C803146" s="39">
        <f>(1-C803145^C803144)/(1-C803145^(C803144+1))</f>
        <v>0.94362386271828624</v>
      </c>
    </row>
    <row r="803147" spans="3:3" x14ac:dyDescent="0.15">
      <c r="C803147" s="46">
        <f>C803134-C803146*(C803141+C803142)</f>
        <v>106.8515268872402</v>
      </c>
    </row>
    <row r="803149" spans="3:3" x14ac:dyDescent="0.15">
      <c r="C803149" s="48">
        <v>106.8515268872402</v>
      </c>
    </row>
    <row r="819201" spans="3:3" x14ac:dyDescent="0.15">
      <c r="C819201" s="24" t="s">
        <v>370</v>
      </c>
    </row>
    <row r="819202" spans="3:3" x14ac:dyDescent="0.15">
      <c r="C819202" s="25">
        <v>0</v>
      </c>
    </row>
    <row r="819203" spans="3:3" x14ac:dyDescent="0.15">
      <c r="C819203" s="25">
        <v>0</v>
      </c>
    </row>
    <row r="819204" spans="3:3" x14ac:dyDescent="0.15">
      <c r="C819204" s="26">
        <v>40428</v>
      </c>
    </row>
    <row r="819205" spans="3:3" x14ac:dyDescent="0.15">
      <c r="C819205" s="26">
        <v>0</v>
      </c>
    </row>
    <row r="819206" spans="3:3" x14ac:dyDescent="0.15">
      <c r="C819206" s="25" t="s">
        <v>152</v>
      </c>
    </row>
    <row r="819207" spans="3:3" x14ac:dyDescent="0.15">
      <c r="C819207" s="25" t="s">
        <v>15</v>
      </c>
    </row>
    <row r="819208" spans="3:3" x14ac:dyDescent="0.15">
      <c r="C819208" s="25">
        <v>1</v>
      </c>
    </row>
    <row r="819209" spans="3:3" x14ac:dyDescent="0.15">
      <c r="C819209" s="25" t="s">
        <v>208</v>
      </c>
    </row>
    <row r="819210" spans="3:3" x14ac:dyDescent="0.15">
      <c r="C819210" s="25" t="s">
        <v>371</v>
      </c>
    </row>
    <row r="819211" spans="3:3" x14ac:dyDescent="0.15">
      <c r="C819211" s="25">
        <v>0</v>
      </c>
    </row>
    <row r="819212" spans="3:3" x14ac:dyDescent="0.15">
      <c r="C819212" s="25">
        <v>0</v>
      </c>
    </row>
    <row r="819213" spans="3:3" x14ac:dyDescent="0.15">
      <c r="C819213" s="25" t="s">
        <v>372</v>
      </c>
    </row>
    <row r="819214" spans="3:3" x14ac:dyDescent="0.15">
      <c r="C819214" s="25" t="s">
        <v>360</v>
      </c>
    </row>
    <row r="819215" spans="3:3" x14ac:dyDescent="0.15">
      <c r="C819215" s="25" t="s">
        <v>373</v>
      </c>
    </row>
    <row r="819216" spans="3:3" x14ac:dyDescent="0.15">
      <c r="C819216" s="25" t="s">
        <v>105</v>
      </c>
    </row>
    <row r="819217" spans="3:3" x14ac:dyDescent="0.15">
      <c r="C819217" s="25">
        <v>1958</v>
      </c>
    </row>
    <row r="819218" spans="3:3" x14ac:dyDescent="0.15">
      <c r="C819218" s="25">
        <v>1968</v>
      </c>
    </row>
    <row r="819219" spans="3:3" x14ac:dyDescent="0.15">
      <c r="C819219" s="25" t="s">
        <v>289</v>
      </c>
    </row>
    <row r="819220" spans="3:3" x14ac:dyDescent="0.15">
      <c r="C819220" s="24">
        <v>374.2</v>
      </c>
    </row>
    <row r="819221" spans="3:3" x14ac:dyDescent="0.15">
      <c r="C819221" s="24">
        <v>119.744</v>
      </c>
    </row>
    <row r="819222" spans="3:3" x14ac:dyDescent="0.15">
      <c r="C819222" s="24">
        <v>0</v>
      </c>
    </row>
    <row r="819223" spans="3:3" x14ac:dyDescent="0.15">
      <c r="C819223" s="24">
        <v>0</v>
      </c>
    </row>
    <row r="819224" spans="3:3" x14ac:dyDescent="0.15">
      <c r="C819224" s="24">
        <v>0</v>
      </c>
    </row>
    <row r="819225" spans="3:3" x14ac:dyDescent="0.15">
      <c r="C819225" s="24">
        <v>106.7</v>
      </c>
    </row>
    <row r="819226" spans="3:3" x14ac:dyDescent="0.15">
      <c r="C819226" s="27">
        <f>IF(C819223&gt;0,C819223,IF(C819222&gt;0,0.85*C819222,IF(C819225&gt;0,1.1*C819225,IF(C819224&gt;0,1.4*C819224,0.85/3*C819220))))</f>
        <v>117.37000000000002</v>
      </c>
    </row>
    <row r="819227" spans="3:3" x14ac:dyDescent="0.15">
      <c r="C819227" s="24">
        <v>0</v>
      </c>
    </row>
    <row r="819228" spans="3:3" x14ac:dyDescent="0.15">
      <c r="C819228" s="27">
        <f>IF(C819227&gt;0,C819227,C819226)</f>
        <v>117.37000000000002</v>
      </c>
    </row>
    <row r="819229" spans="3:3" x14ac:dyDescent="0.15">
      <c r="C819229" s="24">
        <v>1</v>
      </c>
    </row>
    <row r="819230" spans="3:3" x14ac:dyDescent="0.15">
      <c r="C819230" s="24">
        <v>2</v>
      </c>
    </row>
    <row r="819231" spans="3:3" x14ac:dyDescent="0.15">
      <c r="C819231" s="28" t="s">
        <v>374</v>
      </c>
    </row>
    <row r="819232" spans="3:3" x14ac:dyDescent="0.15">
      <c r="C819232" s="28" t="s">
        <v>375</v>
      </c>
    </row>
    <row r="819233" spans="3:3" x14ac:dyDescent="0.15">
      <c r="C819233" s="28" t="s">
        <v>2</v>
      </c>
    </row>
    <row r="819234" spans="3:3" x14ac:dyDescent="0.15">
      <c r="C819234" s="28" t="s">
        <v>376</v>
      </c>
    </row>
    <row r="819235" spans="3:3" x14ac:dyDescent="0.15">
      <c r="C819235" s="24">
        <v>0</v>
      </c>
    </row>
    <row r="819236" spans="3:3" x14ac:dyDescent="0.15">
      <c r="C819236" s="24">
        <v>0</v>
      </c>
    </row>
    <row r="819237" spans="3:3" x14ac:dyDescent="0.15">
      <c r="C819237" s="24">
        <v>0</v>
      </c>
    </row>
    <row r="819238" spans="3:3" x14ac:dyDescent="0.15">
      <c r="C819238" s="24">
        <v>0</v>
      </c>
    </row>
    <row r="819239" spans="3:3" x14ac:dyDescent="0.15">
      <c r="C819239" s="24">
        <v>0</v>
      </c>
    </row>
    <row r="819240" spans="3:3" x14ac:dyDescent="0.15">
      <c r="C819240" s="24">
        <v>0</v>
      </c>
    </row>
    <row r="819241" spans="3:3" x14ac:dyDescent="0.15">
      <c r="C819241" s="28">
        <v>0</v>
      </c>
    </row>
    <row r="819242" spans="3:3" x14ac:dyDescent="0.15">
      <c r="C819242" s="28">
        <v>0</v>
      </c>
    </row>
    <row r="819243" spans="3:3" x14ac:dyDescent="0.15">
      <c r="C819243" s="24">
        <v>0</v>
      </c>
    </row>
    <row r="819244" spans="3:3" x14ac:dyDescent="0.15">
      <c r="C819244" s="24">
        <v>0</v>
      </c>
    </row>
    <row r="819245" spans="3:3" x14ac:dyDescent="0.15">
      <c r="C819245" s="24">
        <v>46.2</v>
      </c>
    </row>
    <row r="819246" spans="3:3" x14ac:dyDescent="0.15">
      <c r="C819246" s="24">
        <v>40.42</v>
      </c>
    </row>
    <row r="819247" spans="3:3" x14ac:dyDescent="0.15">
      <c r="C819247" s="24">
        <v>0</v>
      </c>
    </row>
    <row r="819248" spans="3:3" x14ac:dyDescent="0.15">
      <c r="C819248" s="24">
        <v>0</v>
      </c>
    </row>
    <row r="819249" spans="3:3" x14ac:dyDescent="0.15">
      <c r="C819249" s="24">
        <v>46.2</v>
      </c>
    </row>
    <row r="819250" spans="3:3" x14ac:dyDescent="0.15">
      <c r="C819250" s="24">
        <v>0</v>
      </c>
    </row>
    <row r="819251" spans="3:3" x14ac:dyDescent="0.15">
      <c r="C819251" s="24">
        <v>13.52</v>
      </c>
    </row>
    <row r="819252" spans="3:3" x14ac:dyDescent="0.15">
      <c r="C819252" s="24">
        <v>0</v>
      </c>
    </row>
    <row r="819253" spans="3:3" x14ac:dyDescent="0.15">
      <c r="C819253" s="24">
        <v>2</v>
      </c>
    </row>
    <row r="819254" spans="3:3" x14ac:dyDescent="0.15">
      <c r="C819254" s="24">
        <v>0</v>
      </c>
    </row>
    <row r="819255" spans="3:3" x14ac:dyDescent="0.15">
      <c r="C819255" s="24">
        <v>0</v>
      </c>
    </row>
    <row r="819256" spans="3:3" x14ac:dyDescent="0.15">
      <c r="C819256" s="24">
        <v>8.1300000000000008</v>
      </c>
    </row>
    <row r="819257" spans="3:3" x14ac:dyDescent="0.15">
      <c r="C819257" s="24">
        <v>0</v>
      </c>
    </row>
    <row r="819258" spans="3:3" x14ac:dyDescent="0.15">
      <c r="C819258" s="24">
        <v>5.39</v>
      </c>
    </row>
    <row r="819259" spans="3:3" x14ac:dyDescent="0.15">
      <c r="C819259" s="28" t="s">
        <v>295</v>
      </c>
    </row>
    <row r="819260" spans="3:3" x14ac:dyDescent="0.15">
      <c r="C819260" s="29">
        <f>IF(OR(C$819232="C",C$819232="PI",C$819232="NI"),1.6,IF(C$819232="P",0.8,IF(C$819232="-",1.2,0)))</f>
        <v>1.2</v>
      </c>
    </row>
    <row r="819261" spans="3:3" x14ac:dyDescent="0.15">
      <c r="C819261" s="29">
        <f>IF(OR(C$819232="C",C$819232="PI",C$819232="NI"),15,IF(C$819232="P",7,IF(C$819232="-",5,0)))</f>
        <v>5</v>
      </c>
    </row>
    <row r="819262" spans="3:3" x14ac:dyDescent="0.15">
      <c r="C819262" s="29">
        <f>IF(OR(C$819232="C",C$819232="PI",C$819232="NI"),0,IF(C$819232="P",0.6,IF(C$819232="-",0,1.2)))</f>
        <v>0</v>
      </c>
    </row>
    <row r="819263" spans="3:3" x14ac:dyDescent="0.15">
      <c r="C819263" s="29">
        <f>IF(OR(C$819232="C",C$819232="PI",C$819232="NI"),0,IF(C$819232="P",3,IF(C$819232="-",0,5)))</f>
        <v>0</v>
      </c>
    </row>
    <row r="819264" spans="3:3" x14ac:dyDescent="0.15">
      <c r="C819264" s="29">
        <f>IF(LEFT(C$819232,1)="C",1,IF(LEFT(C$819232,1)="P",0.5,0))</f>
        <v>0</v>
      </c>
    </row>
    <row r="819265" spans="3:3" x14ac:dyDescent="0.15">
      <c r="C819265" s="29">
        <f>IF(LEFT(C$819233,1)="C",1,IF(LEFT(C$819233,1)="P",0.5,0))</f>
        <v>0</v>
      </c>
    </row>
    <row r="819266" spans="3:3" x14ac:dyDescent="0.15">
      <c r="C819266" s="29">
        <f>0.7*C819264+C819230+C819265</f>
        <v>2</v>
      </c>
    </row>
    <row r="819267" spans="3:3" x14ac:dyDescent="0.15">
      <c r="C819267" s="27">
        <f>IFERROR(C819228/C819266,0)</f>
        <v>58.685000000000009</v>
      </c>
    </row>
    <row r="819268" spans="3:3" x14ac:dyDescent="0.15">
      <c r="C819268" s="29">
        <f>IF(RIGHT(C$819232,1)="I",1,C819264)*0.7+C819230+IF(RIGHT(C$819233,1)="I",1,C819265)</f>
        <v>2</v>
      </c>
    </row>
    <row r="819269" spans="3:3" x14ac:dyDescent="0.15">
      <c r="C819269" s="27">
        <f>IF(ISNUMBER(#REF!),#REF!/2.5,1)</f>
        <v>1</v>
      </c>
    </row>
    <row r="819270" spans="3:3" x14ac:dyDescent="0.15">
      <c r="C819270" s="27">
        <f>IF(C819242="Simple",0.9,IF(C819242="Complex",1.3,1))</f>
        <v>1</v>
      </c>
    </row>
    <row r="819271" spans="3:3" x14ac:dyDescent="0.15">
      <c r="C819271" s="27">
        <f>IF(C819241="Simple",0.9,IF(C819241="Complex",1.2,1))</f>
        <v>1</v>
      </c>
    </row>
    <row r="819272" spans="3:3" x14ac:dyDescent="0.15">
      <c r="C819272" s="27">
        <f>C819269*C819271*(0.7*C819267+IF(C819234="B_N2",5,IF(C819234="B_N1",25,50)))</f>
        <v>46.079500000000003</v>
      </c>
    </row>
    <row r="819273" spans="3:3" x14ac:dyDescent="0.15">
      <c r="C819273" s="27">
        <f>ROUND(3/0.85,1)*C819269*C819228</f>
        <v>410.79500000000007</v>
      </c>
    </row>
    <row r="819274" spans="3:3" x14ac:dyDescent="0.15">
      <c r="C819274" s="27">
        <f>C$819270*(C$819260*C$819267+C$819261)</f>
        <v>75.422000000000011</v>
      </c>
    </row>
    <row r="819275" spans="3:3" x14ac:dyDescent="0.15">
      <c r="C819275" s="27">
        <f>(C$819262*C$819267+C$819263)</f>
        <v>0</v>
      </c>
    </row>
    <row r="819276" spans="3:3" x14ac:dyDescent="0.15">
      <c r="C819276" s="27">
        <f>C819268*C819272-C819277-C819281-C819282</f>
        <v>71.03240000000001</v>
      </c>
    </row>
    <row r="819277" spans="3:3" x14ac:dyDescent="0.15">
      <c r="C819277" s="27">
        <f>0.5*IF(RIGHT(C819233,1)="I",1,C819265)*C819272</f>
        <v>0</v>
      </c>
    </row>
    <row r="819278" spans="3:3" x14ac:dyDescent="0.15">
      <c r="C819278" s="30" t="str">
        <f>IF(C$819233="P","Unh","Soil")</f>
        <v>Soil</v>
      </c>
    </row>
    <row r="819279" spans="3:3" x14ac:dyDescent="0.15">
      <c r="C819279" s="27">
        <f>1.2*C819267+5</f>
        <v>75.422000000000011</v>
      </c>
    </row>
    <row r="819280" spans="3:3" x14ac:dyDescent="0.15">
      <c r="C819280" s="30" t="str">
        <f>IF(C$819233="-","Soil","Cellar")</f>
        <v>Cellar</v>
      </c>
    </row>
    <row r="819281" spans="3:3" x14ac:dyDescent="0.15">
      <c r="C819281" s="27">
        <f>(0.18*C$819228)-C819282</f>
        <v>18.452900000000003</v>
      </c>
    </row>
    <row r="819282" spans="3:3" x14ac:dyDescent="0.15">
      <c r="C819282" s="27">
        <f>0.01*C$819228+1.5</f>
        <v>2.6737000000000002</v>
      </c>
    </row>
    <row r="819283" spans="3:3" x14ac:dyDescent="0.15">
      <c r="C819283" s="27">
        <f>SUM(C819274:C819282)</f>
        <v>243.00300000000004</v>
      </c>
    </row>
    <row r="819284" spans="3:3" x14ac:dyDescent="0.15">
      <c r="C819284" s="27">
        <f>SUM(C819244:C819253)</f>
        <v>148.34</v>
      </c>
    </row>
    <row r="819285" spans="3:3" x14ac:dyDescent="0.15">
      <c r="C819285" s="30">
        <f>IFERROR(C819284/C819283,0)</f>
        <v>0.61044513853738425</v>
      </c>
    </row>
    <row r="819286" spans="3:3" x14ac:dyDescent="0.15">
      <c r="C819286" s="31">
        <v>0.8</v>
      </c>
    </row>
    <row r="819287" spans="3:3" x14ac:dyDescent="0.15">
      <c r="C819287" s="31">
        <v>1.25</v>
      </c>
    </row>
    <row r="819288" spans="3:3" x14ac:dyDescent="0.15">
      <c r="C819288" s="32">
        <f>IF(AND(C819285&gt;=C819286,C819285&lt;=C819287),1,0)</f>
        <v>0</v>
      </c>
    </row>
    <row r="819289" spans="3:3" x14ac:dyDescent="0.15">
      <c r="C819289" s="30">
        <f>IFERROR((C819249+C819250)/(C819279),0)</f>
        <v>0.61255336639176894</v>
      </c>
    </row>
    <row r="819290" spans="3:3" x14ac:dyDescent="0.15">
      <c r="C819290" s="31">
        <v>0.9</v>
      </c>
    </row>
    <row r="819291" spans="3:3" x14ac:dyDescent="0.15">
      <c r="C819291" s="31">
        <v>1.3</v>
      </c>
    </row>
    <row r="819292" spans="3:3" x14ac:dyDescent="0.15">
      <c r="C819292" s="32">
        <f>IF(AND(C819289&gt;=C819290,C819289&lt;=C819291),1,0)</f>
        <v>0</v>
      </c>
    </row>
    <row r="819293" spans="3:3" x14ac:dyDescent="0.15">
      <c r="C819293" s="33">
        <f>IF(C819264+C819265=0,1,0)</f>
        <v>1</v>
      </c>
    </row>
    <row r="819294" spans="3:3" x14ac:dyDescent="0.15">
      <c r="C819294" s="30">
        <f>IFERROR((C819251+C819252+C819253)/(C819281+C819282),0)</f>
        <v>0.73461891643709809</v>
      </c>
    </row>
    <row r="819295" spans="3:3" x14ac:dyDescent="0.15">
      <c r="C819295" s="31">
        <v>0.67</v>
      </c>
    </row>
    <row r="819296" spans="3:3" x14ac:dyDescent="0.15">
      <c r="C819296" s="31">
        <v>1.5</v>
      </c>
    </row>
    <row r="819297" spans="3:3" x14ac:dyDescent="0.15">
      <c r="C819297" s="34">
        <f>IF(AND(C819294&gt;=C819295,C819294&lt;=C819296),1,0)</f>
        <v>1</v>
      </c>
    </row>
    <row r="819298" spans="3:3" x14ac:dyDescent="0.15">
      <c r="C819298" s="34">
        <f>C819288*IF(C819293=1,C819292,1)*C819297</f>
        <v>0</v>
      </c>
    </row>
    <row r="819299" spans="3:3" x14ac:dyDescent="0.15">
      <c r="C819299" s="27">
        <f>IF(C$819259="Estimation",C819274,C819244)</f>
        <v>0</v>
      </c>
    </row>
    <row r="819300" spans="3:3" x14ac:dyDescent="0.15">
      <c r="C819300" s="27">
        <f>IF(C$819259="Estimation",C819275,C819245)</f>
        <v>46.2</v>
      </c>
    </row>
    <row r="819301" spans="3:3" x14ac:dyDescent="0.15">
      <c r="C819301" s="27">
        <f>IF(C$819259="Estimation",C819276,C819246)</f>
        <v>40.42</v>
      </c>
    </row>
    <row r="819302" spans="3:3" x14ac:dyDescent="0.15">
      <c r="C819302" s="27">
        <f>IF(C$819259="Estimation",IF(C819278="Soil",0,C819277),C819247)</f>
        <v>0</v>
      </c>
    </row>
    <row r="819303" spans="3:3" x14ac:dyDescent="0.15">
      <c r="C819303" s="27">
        <f>IF(C$819259="Estimation",C819277-C819302,C819248)</f>
        <v>0</v>
      </c>
    </row>
    <row r="819304" spans="3:3" x14ac:dyDescent="0.15">
      <c r="C819304" s="27">
        <f>IF(C$819259="Estimation",IF(C819280="Soil",0,C819279),C819249)</f>
        <v>46.2</v>
      </c>
    </row>
    <row r="819305" spans="3:3" x14ac:dyDescent="0.15">
      <c r="C819305" s="27">
        <f>IF(C$819259="Estimation",C819279-C819304,C819250)</f>
        <v>0</v>
      </c>
    </row>
    <row r="819306" spans="3:3" x14ac:dyDescent="0.15">
      <c r="C819306" s="27">
        <f>IF(C$819259="Estimation",C819281,C819251)</f>
        <v>13.52</v>
      </c>
    </row>
    <row r="819307" spans="3:3" x14ac:dyDescent="0.15">
      <c r="C819307" s="27">
        <f>IF(C$819259="Estimation",0,C819252)</f>
        <v>0</v>
      </c>
    </row>
    <row r="819308" spans="3:3" x14ac:dyDescent="0.15">
      <c r="C819308" s="27">
        <f>IF(C$819259="Estimation",C819282,C819253)</f>
        <v>2</v>
      </c>
    </row>
    <row r="819309" spans="3:3" x14ac:dyDescent="0.15">
      <c r="C819309" s="35">
        <f>IF(C$819259="Estimation",0,C819254)</f>
        <v>0</v>
      </c>
    </row>
    <row r="819310" spans="3:3" x14ac:dyDescent="0.15">
      <c r="C819310" s="35">
        <f>IF(C$819259="Estimation",0.5*SUM(C$819306:C$819307),C819255)</f>
        <v>0</v>
      </c>
    </row>
    <row r="819311" spans="3:3" x14ac:dyDescent="0.15">
      <c r="C819311" s="35">
        <f>IF(C$819259="Estimation",0,C819256)</f>
        <v>8.1300000000000008</v>
      </c>
    </row>
    <row r="819312" spans="3:3" x14ac:dyDescent="0.15">
      <c r="C819312" s="35">
        <f>IF(C$819259="Estimation",0.5*SUM(C$819306:C$819307),C819257)</f>
        <v>0</v>
      </c>
    </row>
    <row r="819313" spans="3:3" x14ac:dyDescent="0.15">
      <c r="C819313" s="35">
        <f>IF(C$819259="Estimation",0,C819258)</f>
        <v>5.39</v>
      </c>
    </row>
    <row r="819314" spans="3:3" x14ac:dyDescent="0.15">
      <c r="C819314" s="25" t="s">
        <v>288</v>
      </c>
    </row>
    <row r="819315" spans="3:3" x14ac:dyDescent="0.15">
      <c r="C819315" s="25">
        <v>0</v>
      </c>
    </row>
    <row r="819316" spans="3:3" x14ac:dyDescent="0.15">
      <c r="C819316" s="25" t="s">
        <v>288</v>
      </c>
    </row>
    <row r="819317" spans="3:3" x14ac:dyDescent="0.15">
      <c r="C819317" s="25" t="s">
        <v>377</v>
      </c>
    </row>
    <row r="819318" spans="3:3" x14ac:dyDescent="0.15">
      <c r="C819318" s="25" t="s">
        <v>300</v>
      </c>
    </row>
    <row r="819319" spans="3:3" x14ac:dyDescent="0.15">
      <c r="C819319" s="25" t="s">
        <v>302</v>
      </c>
    </row>
    <row r="819320" spans="3:3" x14ac:dyDescent="0.15">
      <c r="C819320" s="25" t="s">
        <v>302</v>
      </c>
    </row>
    <row r="819321" spans="3:3" x14ac:dyDescent="0.15">
      <c r="C819321" s="25" t="s">
        <v>302</v>
      </c>
    </row>
    <row r="819322" spans="3:3" x14ac:dyDescent="0.15">
      <c r="C819322" s="25" t="s">
        <v>301</v>
      </c>
    </row>
    <row r="819323" spans="3:3" x14ac:dyDescent="0.15">
      <c r="C819323" s="25" t="s">
        <v>301</v>
      </c>
    </row>
    <row r="819324" spans="3:3" x14ac:dyDescent="0.15">
      <c r="C819324" s="25" t="s">
        <v>292</v>
      </c>
    </row>
    <row r="819325" spans="3:3" x14ac:dyDescent="0.15">
      <c r="C819325" s="25" t="s">
        <v>292</v>
      </c>
    </row>
    <row r="819326" spans="3:3" x14ac:dyDescent="0.15">
      <c r="C819326" s="25" t="s">
        <v>291</v>
      </c>
    </row>
    <row r="819327" spans="3:3" x14ac:dyDescent="0.15">
      <c r="C819327" s="25" t="s">
        <v>298</v>
      </c>
    </row>
    <row r="819328" spans="3:3" x14ac:dyDescent="0.15">
      <c r="C819328" s="25" t="s">
        <v>299</v>
      </c>
    </row>
    <row r="819329" spans="3:3" x14ac:dyDescent="0.15">
      <c r="C819329" s="25" t="s">
        <v>298</v>
      </c>
    </row>
    <row r="819330" spans="3:3" x14ac:dyDescent="0.15">
      <c r="C819330" s="25" t="s">
        <v>297</v>
      </c>
    </row>
    <row r="819331" spans="3:3" x14ac:dyDescent="0.15">
      <c r="C819331" s="25" t="s">
        <v>296</v>
      </c>
    </row>
    <row r="819332" spans="3:3" x14ac:dyDescent="0.15">
      <c r="C819332" s="25" t="s">
        <v>297</v>
      </c>
    </row>
    <row r="819333" spans="3:3" x14ac:dyDescent="0.15">
      <c r="C819333" s="25" t="s">
        <v>296</v>
      </c>
    </row>
    <row r="819334" spans="3:3" x14ac:dyDescent="0.15">
      <c r="C819334" s="24">
        <v>0.1</v>
      </c>
    </row>
    <row r="819335" spans="3:3" x14ac:dyDescent="0.15">
      <c r="C819335" s="24">
        <v>0</v>
      </c>
    </row>
    <row r="819336" spans="3:3" x14ac:dyDescent="0.15">
      <c r="C819336" s="24">
        <v>0.2</v>
      </c>
    </row>
    <row r="819337" spans="3:3" x14ac:dyDescent="0.15">
      <c r="C819337" s="24">
        <v>0.6</v>
      </c>
    </row>
    <row r="819338" spans="3:3" x14ac:dyDescent="0.15">
      <c r="C819338" s="24">
        <v>0.6</v>
      </c>
    </row>
    <row r="819339" spans="3:3" x14ac:dyDescent="0.15">
      <c r="C819339" s="24">
        <v>1.2</v>
      </c>
    </row>
    <row r="819340" spans="3:3" x14ac:dyDescent="0.15">
      <c r="C819340" s="24">
        <v>1.2</v>
      </c>
    </row>
    <row r="819341" spans="3:3" x14ac:dyDescent="0.15">
      <c r="C819341" s="24">
        <v>1.2</v>
      </c>
    </row>
    <row r="819342" spans="3:3" x14ac:dyDescent="0.15">
      <c r="C819342" s="24">
        <v>1.6</v>
      </c>
    </row>
    <row r="819343" spans="3:3" x14ac:dyDescent="0.15">
      <c r="C819343" s="24">
        <v>1.6</v>
      </c>
    </row>
    <row r="819344" spans="3:3" x14ac:dyDescent="0.15">
      <c r="C819344" s="24">
        <v>2.8</v>
      </c>
    </row>
    <row r="819345" spans="3:3" x14ac:dyDescent="0.15">
      <c r="C819345" s="24">
        <v>2.8</v>
      </c>
    </row>
    <row r="819346" spans="3:3" x14ac:dyDescent="0.15">
      <c r="C819346" s="24">
        <v>3</v>
      </c>
    </row>
    <row r="819347" spans="3:3" x14ac:dyDescent="0.15">
      <c r="C819347" s="24">
        <v>0.75</v>
      </c>
    </row>
    <row r="819348" spans="3:3" x14ac:dyDescent="0.15">
      <c r="C819348" s="24">
        <v>0.75</v>
      </c>
    </row>
    <row r="819349" spans="3:3" x14ac:dyDescent="0.15">
      <c r="C819349" s="24">
        <v>0.05</v>
      </c>
    </row>
    <row r="819350" spans="3:3" x14ac:dyDescent="0.15">
      <c r="C819350" s="24">
        <v>0.05</v>
      </c>
    </row>
    <row r="819351" spans="3:3" x14ac:dyDescent="0.15">
      <c r="C819351" s="24">
        <v>0</v>
      </c>
    </row>
    <row r="819352" spans="3:3" x14ac:dyDescent="0.15">
      <c r="C819352" s="24">
        <v>0</v>
      </c>
    </row>
    <row r="819353" spans="3:3" x14ac:dyDescent="0.15">
      <c r="C819353" s="24">
        <v>0</v>
      </c>
    </row>
    <row r="819354" spans="3:3" x14ac:dyDescent="0.15">
      <c r="C819354" s="24">
        <v>0.01</v>
      </c>
    </row>
    <row r="819355" spans="3:3" x14ac:dyDescent="0.15">
      <c r="C819355" s="24">
        <v>0.01</v>
      </c>
    </row>
    <row r="819356" spans="3:3" x14ac:dyDescent="0.15">
      <c r="C819356" s="24">
        <v>0</v>
      </c>
    </row>
    <row r="819357" spans="3:3" x14ac:dyDescent="0.15">
      <c r="C819357" s="24">
        <v>0.3</v>
      </c>
    </row>
    <row r="819358" spans="3:3" x14ac:dyDescent="0.15">
      <c r="C819358" s="24">
        <v>0</v>
      </c>
    </row>
    <row r="819359" spans="3:3" x14ac:dyDescent="0.15">
      <c r="C819359" s="24">
        <v>0</v>
      </c>
    </row>
    <row r="819360" spans="3:3" x14ac:dyDescent="0.15">
      <c r="C819360" s="24">
        <v>0</v>
      </c>
    </row>
    <row r="819361" spans="3:3" x14ac:dyDescent="0.15">
      <c r="C819361" s="24">
        <v>0.3</v>
      </c>
    </row>
    <row r="819362" spans="3:3" x14ac:dyDescent="0.15">
      <c r="C819362" s="24">
        <v>0</v>
      </c>
    </row>
    <row r="819363" spans="3:3" x14ac:dyDescent="0.15">
      <c r="C819363" s="24">
        <v>0</v>
      </c>
    </row>
    <row r="819364" spans="3:3" x14ac:dyDescent="0.15">
      <c r="C819364" s="24">
        <v>1</v>
      </c>
    </row>
    <row r="819365" spans="3:3" x14ac:dyDescent="0.15">
      <c r="C819365" s="24">
        <v>1</v>
      </c>
    </row>
    <row r="819366" spans="3:3" x14ac:dyDescent="0.15">
      <c r="C819366" s="24">
        <v>0</v>
      </c>
    </row>
    <row r="819367" spans="3:3" x14ac:dyDescent="0.15">
      <c r="C819367" s="24">
        <v>0</v>
      </c>
    </row>
    <row r="819368" spans="3:3" x14ac:dyDescent="0.15">
      <c r="C819368" s="24">
        <v>0.5</v>
      </c>
    </row>
    <row r="819369" spans="3:3" x14ac:dyDescent="0.15">
      <c r="C819369" s="24">
        <v>0</v>
      </c>
    </row>
    <row r="819370" spans="3:3" x14ac:dyDescent="0.15">
      <c r="C819370" s="25">
        <v>0</v>
      </c>
    </row>
    <row r="819371" spans="3:3" x14ac:dyDescent="0.15">
      <c r="C819371" s="25">
        <v>0</v>
      </c>
    </row>
    <row r="819372" spans="3:3" x14ac:dyDescent="0.15">
      <c r="C819372" s="25">
        <v>0</v>
      </c>
    </row>
    <row r="819373" spans="3:3" x14ac:dyDescent="0.15">
      <c r="C819373" s="25">
        <v>0</v>
      </c>
    </row>
    <row r="819374" spans="3:3" x14ac:dyDescent="0.15">
      <c r="C819374" s="25">
        <v>0</v>
      </c>
    </row>
    <row r="819375" spans="3:3" x14ac:dyDescent="0.15">
      <c r="C819375" s="25">
        <v>0</v>
      </c>
    </row>
    <row r="819376" spans="3:3" x14ac:dyDescent="0.15">
      <c r="C819376" s="25">
        <v>0</v>
      </c>
    </row>
    <row r="819377" spans="3:3" x14ac:dyDescent="0.15">
      <c r="C819377" s="25">
        <v>0</v>
      </c>
    </row>
    <row r="819378" spans="3:3" x14ac:dyDescent="0.15">
      <c r="C819378" s="25">
        <v>0</v>
      </c>
    </row>
    <row r="819379" spans="3:3" x14ac:dyDescent="0.15">
      <c r="C819379" s="25">
        <v>0</v>
      </c>
    </row>
    <row r="819380" spans="3:3" x14ac:dyDescent="0.15">
      <c r="C819380" s="24">
        <v>0</v>
      </c>
    </row>
    <row r="819381" spans="3:3" x14ac:dyDescent="0.15">
      <c r="C819381" s="24">
        <v>0</v>
      </c>
    </row>
    <row r="819382" spans="3:3" x14ac:dyDescent="0.15">
      <c r="C819382" s="24">
        <v>0</v>
      </c>
    </row>
    <row r="819383" spans="3:3" x14ac:dyDescent="0.15">
      <c r="C819383" s="24">
        <v>0</v>
      </c>
    </row>
    <row r="819384" spans="3:3" x14ac:dyDescent="0.15">
      <c r="C819384" s="24">
        <v>0</v>
      </c>
    </row>
    <row r="819385" spans="3:3" x14ac:dyDescent="0.15">
      <c r="C819385" s="24">
        <v>0</v>
      </c>
    </row>
    <row r="819386" spans="3:3" x14ac:dyDescent="0.15">
      <c r="C819386" s="24">
        <v>0</v>
      </c>
    </row>
    <row r="819387" spans="3:3" x14ac:dyDescent="0.15">
      <c r="C819387" s="24">
        <v>0</v>
      </c>
    </row>
    <row r="819388" spans="3:3" x14ac:dyDescent="0.15">
      <c r="C819388" s="24">
        <v>0</v>
      </c>
    </row>
    <row r="819389" spans="3:3" x14ac:dyDescent="0.15">
      <c r="C819389" s="24">
        <v>0</v>
      </c>
    </row>
    <row r="819390" spans="3:3" x14ac:dyDescent="0.15">
      <c r="C819390" s="24">
        <v>0</v>
      </c>
    </row>
    <row r="819391" spans="3:3" x14ac:dyDescent="0.15">
      <c r="C819391" s="24">
        <v>0</v>
      </c>
    </row>
    <row r="819392" spans="3:3" x14ac:dyDescent="0.15">
      <c r="C819392" s="24">
        <v>0</v>
      </c>
    </row>
    <row r="819393" spans="3:3" x14ac:dyDescent="0.15">
      <c r="C819393" s="24">
        <v>0</v>
      </c>
    </row>
    <row r="819394" spans="3:3" x14ac:dyDescent="0.15">
      <c r="C819394" s="24">
        <v>0</v>
      </c>
    </row>
    <row r="819395" spans="3:3" x14ac:dyDescent="0.15">
      <c r="C819395" s="24">
        <v>0</v>
      </c>
    </row>
    <row r="819396" spans="3:3" x14ac:dyDescent="0.15">
      <c r="C819396" s="24">
        <v>0</v>
      </c>
    </row>
    <row r="819397" spans="3:3" x14ac:dyDescent="0.15">
      <c r="C819397" s="24">
        <v>0</v>
      </c>
    </row>
    <row r="819398" spans="3:3" x14ac:dyDescent="0.15">
      <c r="C819398" s="24">
        <v>0</v>
      </c>
    </row>
    <row r="819399" spans="3:3" x14ac:dyDescent="0.15">
      <c r="C819399" s="24">
        <v>0</v>
      </c>
    </row>
    <row r="819400" spans="3:3" x14ac:dyDescent="0.15">
      <c r="C819400" s="24">
        <v>0</v>
      </c>
    </row>
    <row r="819401" spans="3:3" x14ac:dyDescent="0.15">
      <c r="C819401" s="24">
        <v>0</v>
      </c>
    </row>
    <row r="819402" spans="3:3" x14ac:dyDescent="0.15">
      <c r="C819402" s="24">
        <v>0</v>
      </c>
    </row>
    <row r="819403" spans="3:3" x14ac:dyDescent="0.15">
      <c r="C819403" s="24">
        <v>0</v>
      </c>
    </row>
    <row r="819404" spans="3:3" x14ac:dyDescent="0.15">
      <c r="C819404" s="24">
        <v>0</v>
      </c>
    </row>
    <row r="819405" spans="3:3" x14ac:dyDescent="0.15">
      <c r="C819405" s="24">
        <v>0</v>
      </c>
    </row>
    <row r="819406" spans="3:3" x14ac:dyDescent="0.15">
      <c r="C819406" s="36">
        <f t="shared" ref="C819406:C819412" si="313">IF(C819399&lt;&gt;0,C819399,C819392)</f>
        <v>0</v>
      </c>
    </row>
    <row r="819407" spans="3:3" x14ac:dyDescent="0.15">
      <c r="C819407" s="36">
        <f t="shared" si="313"/>
        <v>0</v>
      </c>
    </row>
    <row r="819408" spans="3:3" x14ac:dyDescent="0.15">
      <c r="C819408" s="36">
        <f t="shared" si="313"/>
        <v>0</v>
      </c>
    </row>
    <row r="819409" spans="3:3" x14ac:dyDescent="0.15">
      <c r="C819409" s="36">
        <f t="shared" si="313"/>
        <v>0</v>
      </c>
    </row>
    <row r="819410" spans="3:3" x14ac:dyDescent="0.15">
      <c r="C819410" s="36">
        <f t="shared" si="313"/>
        <v>0</v>
      </c>
    </row>
    <row r="819411" spans="3:3" x14ac:dyDescent="0.15">
      <c r="C819411" s="36">
        <f t="shared" si="313"/>
        <v>0</v>
      </c>
    </row>
    <row r="819412" spans="3:3" x14ac:dyDescent="0.15">
      <c r="C819412" s="36">
        <f t="shared" si="313"/>
        <v>0</v>
      </c>
    </row>
    <row r="819413" spans="3:3" x14ac:dyDescent="0.15">
      <c r="C819413" s="36">
        <f t="shared" ref="C819413:C819419" si="314">IFERROR(IF(C819392&lt;&gt;0,C819406/C819392,1)*C819380,0)</f>
        <v>0</v>
      </c>
    </row>
    <row r="819414" spans="3:3" x14ac:dyDescent="0.15">
      <c r="C819414" s="36">
        <f t="shared" si="314"/>
        <v>0</v>
      </c>
    </row>
    <row r="819415" spans="3:3" x14ac:dyDescent="0.15">
      <c r="C819415" s="36">
        <f t="shared" si="314"/>
        <v>0</v>
      </c>
    </row>
    <row r="819416" spans="3:3" x14ac:dyDescent="0.15">
      <c r="C819416" s="36">
        <f t="shared" si="314"/>
        <v>0</v>
      </c>
    </row>
    <row r="819417" spans="3:3" x14ac:dyDescent="0.15">
      <c r="C819417" s="36">
        <f t="shared" si="314"/>
        <v>0</v>
      </c>
    </row>
    <row r="819418" spans="3:3" x14ac:dyDescent="0.15">
      <c r="C819418" s="36">
        <f t="shared" si="314"/>
        <v>0</v>
      </c>
    </row>
    <row r="819419" spans="3:3" x14ac:dyDescent="0.15">
      <c r="C819419" s="36">
        <f t="shared" si="314"/>
        <v>0</v>
      </c>
    </row>
    <row r="819420" spans="3:3" x14ac:dyDescent="0.15">
      <c r="C819420" s="37">
        <f>C819387</f>
        <v>0</v>
      </c>
    </row>
    <row r="819421" spans="3:3" x14ac:dyDescent="0.15">
      <c r="C819421" s="37">
        <f>C819388</f>
        <v>0</v>
      </c>
    </row>
    <row r="819422" spans="3:3" x14ac:dyDescent="0.15">
      <c r="C819422" s="37">
        <f>C819389</f>
        <v>0</v>
      </c>
    </row>
    <row r="819423" spans="3:3" x14ac:dyDescent="0.15">
      <c r="C819423" s="37">
        <f>C819390</f>
        <v>0</v>
      </c>
    </row>
    <row r="819424" spans="3:3" x14ac:dyDescent="0.15">
      <c r="C819424" s="37">
        <f>C819391</f>
        <v>0</v>
      </c>
    </row>
    <row r="819425" spans="3:3" x14ac:dyDescent="0.15">
      <c r="C819425" s="28">
        <v>0</v>
      </c>
    </row>
    <row r="819426" spans="3:3" x14ac:dyDescent="0.15">
      <c r="C819426" s="28">
        <v>0</v>
      </c>
    </row>
    <row r="819427" spans="3:3" x14ac:dyDescent="0.15">
      <c r="C819427" s="28">
        <v>0</v>
      </c>
    </row>
    <row r="819428" spans="3:3" x14ac:dyDescent="0.15">
      <c r="C819428" s="28">
        <v>0</v>
      </c>
    </row>
    <row r="819429" spans="3:3" x14ac:dyDescent="0.15">
      <c r="C819429" s="28">
        <v>0</v>
      </c>
    </row>
    <row r="819430" spans="3:3" x14ac:dyDescent="0.15">
      <c r="C819430" s="28">
        <v>0</v>
      </c>
    </row>
    <row r="819431" spans="3:3" x14ac:dyDescent="0.15">
      <c r="C819431" s="28">
        <v>0</v>
      </c>
    </row>
    <row r="819432" spans="3:3" x14ac:dyDescent="0.15">
      <c r="C819432" s="28">
        <v>0</v>
      </c>
    </row>
    <row r="819433" spans="3:3" x14ac:dyDescent="0.15">
      <c r="C819433" s="28">
        <v>0</v>
      </c>
    </row>
    <row r="819434" spans="3:3" x14ac:dyDescent="0.15">
      <c r="C819434" s="28">
        <v>0</v>
      </c>
    </row>
    <row r="819435" spans="3:3" x14ac:dyDescent="0.15">
      <c r="C819435" s="38">
        <v>1</v>
      </c>
    </row>
    <row r="819436" spans="3:3" x14ac:dyDescent="0.15">
      <c r="C819436" s="38">
        <v>1</v>
      </c>
    </row>
    <row r="819437" spans="3:3" x14ac:dyDescent="0.15">
      <c r="C819437" s="38">
        <v>1</v>
      </c>
    </row>
    <row r="819438" spans="3:3" x14ac:dyDescent="0.15">
      <c r="C819438" s="38">
        <v>1</v>
      </c>
    </row>
    <row r="819439" spans="3:3" x14ac:dyDescent="0.15">
      <c r="C819439" s="38">
        <v>1</v>
      </c>
    </row>
    <row r="819440" spans="3:3" x14ac:dyDescent="0.15">
      <c r="C819440" s="38">
        <v>1</v>
      </c>
    </row>
    <row r="819441" spans="3:3" x14ac:dyDescent="0.15">
      <c r="C819441" s="38">
        <v>1</v>
      </c>
    </row>
    <row r="819442" spans="3:3" x14ac:dyDescent="0.15">
      <c r="C819442" s="38">
        <v>1</v>
      </c>
    </row>
    <row r="819443" spans="3:3" x14ac:dyDescent="0.15">
      <c r="C819443" s="38">
        <v>1</v>
      </c>
    </row>
    <row r="819444" spans="3:3" x14ac:dyDescent="0.15">
      <c r="C819444" s="38">
        <v>1</v>
      </c>
    </row>
    <row r="819445" spans="3:3" x14ac:dyDescent="0.15">
      <c r="C819445" s="25" t="s">
        <v>104</v>
      </c>
    </row>
    <row r="819446" spans="3:3" x14ac:dyDescent="0.15">
      <c r="C819446" s="25" t="s">
        <v>294</v>
      </c>
    </row>
    <row r="819447" spans="3:3" x14ac:dyDescent="0.15">
      <c r="C819447" s="24">
        <v>216</v>
      </c>
    </row>
    <row r="819448" spans="3:3" x14ac:dyDescent="0.15">
      <c r="C819448" s="24">
        <v>12</v>
      </c>
    </row>
    <row r="819449" spans="3:3" x14ac:dyDescent="0.15">
      <c r="C819449" s="24">
        <v>4.5999999999999996</v>
      </c>
    </row>
    <row r="819450" spans="3:3" x14ac:dyDescent="0.15">
      <c r="C819450" s="24">
        <v>368</v>
      </c>
    </row>
    <row r="819451" spans="3:3" x14ac:dyDescent="0.15">
      <c r="C819451" s="24">
        <v>260</v>
      </c>
    </row>
    <row r="819452" spans="3:3" x14ac:dyDescent="0.15">
      <c r="C819452" s="24">
        <v>394</v>
      </c>
    </row>
    <row r="819453" spans="3:3" x14ac:dyDescent="0.15">
      <c r="C819453" s="24">
        <v>222</v>
      </c>
    </row>
    <row r="819454" spans="3:3" x14ac:dyDescent="0.15">
      <c r="C819454" s="24">
        <v>123</v>
      </c>
    </row>
    <row r="819455" spans="3:3" x14ac:dyDescent="0.15">
      <c r="C819455" s="25" t="s">
        <v>153</v>
      </c>
    </row>
    <row r="819456" spans="3:3" x14ac:dyDescent="0.15">
      <c r="C819456" s="24">
        <v>20</v>
      </c>
    </row>
    <row r="819457" spans="3:3" x14ac:dyDescent="0.15">
      <c r="C819457" s="24">
        <v>0.9</v>
      </c>
    </row>
    <row r="819458" spans="3:3" x14ac:dyDescent="0.15">
      <c r="C819458" s="24">
        <v>0.8</v>
      </c>
    </row>
    <row r="819459" spans="3:3" x14ac:dyDescent="0.15">
      <c r="C819459" s="24">
        <v>0.4</v>
      </c>
    </row>
    <row r="819460" spans="3:3" x14ac:dyDescent="0.15">
      <c r="C819460" s="24">
        <v>2.5</v>
      </c>
    </row>
    <row r="819461" spans="3:3" x14ac:dyDescent="0.15">
      <c r="C819461" s="24">
        <v>3</v>
      </c>
    </row>
    <row r="819462" spans="3:3" x14ac:dyDescent="0.15">
      <c r="C819462" s="24">
        <v>10</v>
      </c>
    </row>
    <row r="819463" spans="3:3" x14ac:dyDescent="0.15">
      <c r="C819463" s="31">
        <v>0.8</v>
      </c>
    </row>
    <row r="819464" spans="3:3" x14ac:dyDescent="0.15">
      <c r="C819464" s="31">
        <v>0.6</v>
      </c>
    </row>
    <row r="819465" spans="3:3" x14ac:dyDescent="0.15">
      <c r="C819465" s="31">
        <v>0.3</v>
      </c>
    </row>
    <row r="819466" spans="3:3" x14ac:dyDescent="0.15">
      <c r="C819466" s="31">
        <v>0.9</v>
      </c>
    </row>
    <row r="819467" spans="3:3" x14ac:dyDescent="0.15">
      <c r="C819467" s="24">
        <v>45</v>
      </c>
    </row>
    <row r="819468" spans="3:3" x14ac:dyDescent="0.15">
      <c r="C819468" s="39">
        <f t="shared" ref="C819468:C819474" si="315">IFERROR(IF(ISNUMBER(C819356),C819356,0)+IF(ISNUMBER(C819337),1/C819337-IF(AND(C819425="ReplaceInsulation",NOT(ISERROR(C819413))),C819349/0.04,0),0),0)</f>
        <v>1.6666666666666667</v>
      </c>
    </row>
    <row r="819469" spans="3:3" x14ac:dyDescent="0.15">
      <c r="C819469" s="39">
        <f t="shared" si="315"/>
        <v>1.9666666666666668</v>
      </c>
    </row>
    <row r="819470" spans="3:3" x14ac:dyDescent="0.15">
      <c r="C819470" s="39">
        <f t="shared" si="315"/>
        <v>0.83333333333333337</v>
      </c>
    </row>
    <row r="819471" spans="3:3" x14ac:dyDescent="0.15">
      <c r="C819471" s="39">
        <f t="shared" si="315"/>
        <v>0.83333333333333337</v>
      </c>
    </row>
    <row r="819472" spans="3:3" x14ac:dyDescent="0.15">
      <c r="C819472" s="39">
        <f t="shared" si="315"/>
        <v>0.83333333333333337</v>
      </c>
    </row>
    <row r="819473" spans="3:3" x14ac:dyDescent="0.15">
      <c r="C819473" s="39">
        <f t="shared" si="315"/>
        <v>0.92500000000000004</v>
      </c>
    </row>
    <row r="819474" spans="3:3" x14ac:dyDescent="0.15">
      <c r="C819474" s="39">
        <f t="shared" si="315"/>
        <v>0.625</v>
      </c>
    </row>
    <row r="819475" spans="3:3" x14ac:dyDescent="0.15">
      <c r="C819475" s="40">
        <f>IFERROR(IF(ISNUMBER(C819344),1/C819344,0),0)</f>
        <v>0.35714285714285715</v>
      </c>
    </row>
    <row r="819476" spans="3:3" x14ac:dyDescent="0.15">
      <c r="C819476" s="40">
        <f>IFERROR(IF(ISNUMBER(C819345),1/C819345,0),0)</f>
        <v>0.35714285714285715</v>
      </c>
    </row>
    <row r="819477" spans="3:3" x14ac:dyDescent="0.15">
      <c r="C819477" s="40">
        <f>IFERROR(IF(ISNUMBER(C819346),1/C819346,0),0)</f>
        <v>0.33333333333333331</v>
      </c>
    </row>
    <row r="819478" spans="3:3" x14ac:dyDescent="0.15">
      <c r="C819478" s="39">
        <f t="shared" ref="C819478:C819484" si="316">IFERROR(1/(IF(C819425="Replace",IF(ISNUMBER(C819356),C819356,0),C819468)+IF(ISNUMBER(C819413),C819413,0)),0)</f>
        <v>0.6</v>
      </c>
    </row>
    <row r="819479" spans="3:3" x14ac:dyDescent="0.15">
      <c r="C819479" s="39">
        <f t="shared" si="316"/>
        <v>0.50847457627118642</v>
      </c>
    </row>
    <row r="819480" spans="3:3" x14ac:dyDescent="0.15">
      <c r="C819480" s="39">
        <f t="shared" si="316"/>
        <v>1.2</v>
      </c>
    </row>
    <row r="819481" spans="3:3" x14ac:dyDescent="0.15">
      <c r="C819481" s="39">
        <f t="shared" si="316"/>
        <v>1.2</v>
      </c>
    </row>
    <row r="819482" spans="3:3" x14ac:dyDescent="0.15">
      <c r="C819482" s="39">
        <f t="shared" si="316"/>
        <v>1.2</v>
      </c>
    </row>
    <row r="819483" spans="3:3" x14ac:dyDescent="0.15">
      <c r="C819483" s="39">
        <f t="shared" si="316"/>
        <v>1.0810810810810809</v>
      </c>
    </row>
    <row r="819484" spans="3:3" x14ac:dyDescent="0.15">
      <c r="C819484" s="39">
        <f t="shared" si="316"/>
        <v>1.6</v>
      </c>
    </row>
    <row r="819485" spans="3:3" x14ac:dyDescent="0.15">
      <c r="C819485" s="41">
        <f>IFERROR(1/(IF(C819432="Replace",0,C819475)+IF(ISNUMBER(C819420),C819420,0)),0)</f>
        <v>2.8</v>
      </c>
    </row>
    <row r="819486" spans="3:3" x14ac:dyDescent="0.15">
      <c r="C819486" s="41">
        <f>IFERROR(1/(IF(C819433="Replace",0,C819476)+IF(ISNUMBER(C819421),C819421,0)),0)</f>
        <v>2.8</v>
      </c>
    </row>
    <row r="819487" spans="3:3" x14ac:dyDescent="0.15">
      <c r="C819487" s="41">
        <f>IFERROR(1/(IF(C819434="Replace",0,C819477)+IF(ISNUMBER(C819422),C819422,0)),0)</f>
        <v>3</v>
      </c>
    </row>
    <row r="819488" spans="3:3" x14ac:dyDescent="0.15">
      <c r="C819488" s="42">
        <f t="shared" ref="C819488:C819494" si="317">IF(C819337&gt;0,(1-C819435)*1/(1/C819337+C819356),0)+C819435*C819478</f>
        <v>0.6</v>
      </c>
    </row>
    <row r="819489" spans="3:3" x14ac:dyDescent="0.15">
      <c r="C819489" s="42">
        <f t="shared" si="317"/>
        <v>0.50847457627118642</v>
      </c>
    </row>
    <row r="819490" spans="3:3" x14ac:dyDescent="0.15">
      <c r="C819490" s="42">
        <f t="shared" si="317"/>
        <v>1.2</v>
      </c>
    </row>
    <row r="819491" spans="3:3" x14ac:dyDescent="0.15">
      <c r="C819491" s="42">
        <f t="shared" si="317"/>
        <v>1.2</v>
      </c>
    </row>
    <row r="819492" spans="3:3" x14ac:dyDescent="0.15">
      <c r="C819492" s="42">
        <f t="shared" si="317"/>
        <v>1.2</v>
      </c>
    </row>
    <row r="819493" spans="3:3" x14ac:dyDescent="0.15">
      <c r="C819493" s="42">
        <f t="shared" si="317"/>
        <v>1.0810810810810809</v>
      </c>
    </row>
    <row r="819494" spans="3:3" x14ac:dyDescent="0.15">
      <c r="C819494" s="42">
        <f t="shared" si="317"/>
        <v>1.6</v>
      </c>
    </row>
    <row r="819495" spans="3:3" x14ac:dyDescent="0.15">
      <c r="C819495" s="43">
        <f>(1-C819442)*C819344+C819442*C819485</f>
        <v>2.8</v>
      </c>
    </row>
    <row r="819496" spans="3:3" x14ac:dyDescent="0.15">
      <c r="C819496" s="43">
        <f>(1-C819443)*C819345+C819443*C819486</f>
        <v>2.8</v>
      </c>
    </row>
    <row r="819497" spans="3:3" x14ac:dyDescent="0.15">
      <c r="C819497" s="43">
        <f>(1-C819444)*C819346+C819444*C819487</f>
        <v>3</v>
      </c>
    </row>
    <row r="819498" spans="3:3" x14ac:dyDescent="0.15">
      <c r="C819498" s="39">
        <f>IFERROR((IF(C819413&gt;0,C819435*C819299,0)+IF(C819414&gt;0,C819436*C819300,0)+IF(C819415&gt;0,C819437*C819301,0)+IF(C819416&gt;0,C819438*C819302,0)+IF(C819417&gt;0,C819439*C819303,0)+IF(C819418&gt;0,C819440*C819304,0)+IF(C819419&gt;0,C819441*C819305,0)+IF(C819420&gt;0,C819442*C819306,0)+IF(C819421&gt;0,C819443*C819307,0)+IF(C819422&gt;0,C819444*C819308,0))/SUM(C819299:C819308),0)</f>
        <v>0</v>
      </c>
    </row>
    <row r="819499" spans="3:3" x14ac:dyDescent="0.15">
      <c r="C819499" s="30" t="str">
        <f>IF(OR(C819315="",C819314=C819315),C819314,IF(C819209="Variation",C819315,IF(C819498=0,C819314,IF(C819498=1,C819315,C819314&amp;"("&amp;TEXT(1-C819498,"##0%")&amp;")."&amp;C819315&amp;"("&amp;TEXT(C819498,"##0%")&amp;")"))))</f>
        <v>Medium</v>
      </c>
    </row>
    <row r="819500" spans="3:3" x14ac:dyDescent="0.15">
      <c r="C819500" s="39">
        <f>IFERROR(IF(C819315&lt;&gt;"",IF(C819209="Variation",C819335,(1-C819498)*C819334+C819498*C819335),C819334),0)</f>
        <v>0.1</v>
      </c>
    </row>
    <row r="819501" spans="3:3" x14ac:dyDescent="0.15">
      <c r="C819501" s="39">
        <f t="shared" ref="C819501:C819507" si="318">IF(ISERROR(C819488*C819299*C819363),0,C819488*C819299*C819363)</f>
        <v>0</v>
      </c>
    </row>
    <row r="819502" spans="3:3" x14ac:dyDescent="0.15">
      <c r="C819502" s="39">
        <f t="shared" si="318"/>
        <v>23.491525423728813</v>
      </c>
    </row>
    <row r="819503" spans="3:3" x14ac:dyDescent="0.15">
      <c r="C819503" s="39">
        <f t="shared" si="318"/>
        <v>48.503999999999998</v>
      </c>
    </row>
    <row r="819504" spans="3:3" x14ac:dyDescent="0.15">
      <c r="C819504" s="39">
        <f t="shared" si="318"/>
        <v>0</v>
      </c>
    </row>
    <row r="819505" spans="3:3" x14ac:dyDescent="0.15">
      <c r="C819505" s="39">
        <f t="shared" si="318"/>
        <v>0</v>
      </c>
    </row>
    <row r="819506" spans="3:3" x14ac:dyDescent="0.15">
      <c r="C819506" s="39">
        <f t="shared" si="318"/>
        <v>24.972972972972972</v>
      </c>
    </row>
    <row r="819507" spans="3:3" x14ac:dyDescent="0.15">
      <c r="C819507" s="39">
        <f t="shared" si="318"/>
        <v>0</v>
      </c>
    </row>
    <row r="819508" spans="3:3" x14ac:dyDescent="0.15">
      <c r="C819508" s="40">
        <f>IF(ISERROR(C819495*C819306*1),0,C819495*C819306*1)</f>
        <v>37.855999999999995</v>
      </c>
    </row>
    <row r="819509" spans="3:3" x14ac:dyDescent="0.15">
      <c r="C819509" s="40">
        <f>IF(ISERROR(C819496*C819307*1),0,C819496*C819307*1)</f>
        <v>0</v>
      </c>
    </row>
    <row r="819510" spans="3:3" x14ac:dyDescent="0.15">
      <c r="C819510" s="40">
        <f>IF(ISERROR(C819497*C819308*1),0,C819497*C819308*1)</f>
        <v>6</v>
      </c>
    </row>
    <row r="819511" spans="3:3" x14ac:dyDescent="0.15">
      <c r="C819511" s="39">
        <f>SUM(C819299:C819308)*C819500</f>
        <v>14.834000000000001</v>
      </c>
    </row>
    <row r="819512" spans="3:3" x14ac:dyDescent="0.15">
      <c r="C819512" s="39">
        <f>IFERROR(SUM(C819501:C819511)/C819228,0)</f>
        <v>1.3262204856155895</v>
      </c>
    </row>
    <row r="819513" spans="3:3" x14ac:dyDescent="0.15">
      <c r="C819513" s="39">
        <f>0.34*(C819459+C819336)*C819460</f>
        <v>0.51000000000000012</v>
      </c>
    </row>
    <row r="819514" spans="3:3" x14ac:dyDescent="0.15">
      <c r="C819514" s="44">
        <f>(C819456-C819449)*C819447</f>
        <v>3326.4</v>
      </c>
    </row>
    <row r="819515" spans="3:3" x14ac:dyDescent="0.15">
      <c r="C819515" s="39">
        <f>IF(C819512&lt;=1,C819457+(1-C819512)/0.5*(1-C819457),IF(C819512&gt;=4,C819458,C819457+(C819512-1)*(C819458-C819457)/(4-1)))</f>
        <v>0.88912598381281371</v>
      </c>
    </row>
    <row r="819516" spans="3:3" x14ac:dyDescent="0.15">
      <c r="C819516" s="44">
        <f>C819512*0.024*C819514*C819515</f>
        <v>94.13795245360761</v>
      </c>
    </row>
    <row r="819517" spans="3:3" x14ac:dyDescent="0.15">
      <c r="C819517" s="44">
        <f>C819513*0.024*C819514*C819515</f>
        <v>36.200885352072518</v>
      </c>
    </row>
    <row r="819518" spans="3:3" x14ac:dyDescent="0.15">
      <c r="C819518" s="44">
        <f>C819516+C819517</f>
        <v>130.33883780568013</v>
      </c>
    </row>
    <row r="819519" spans="3:3" x14ac:dyDescent="0.15">
      <c r="C819519" s="39">
        <f>IFERROR((IF(LEN(C819377)&gt;1,IF(ISERROR(C819423),0,C819423),IF(ISERROR(C819347),0,C819347))*C819306+IF(LEN(C819378)&gt;1,IF(ISERROR(C819424),0,C819424),IF(ISERROR(C819348),0,C819348))*C819307)/(C819306+C819307),0)</f>
        <v>0.75000000000000011</v>
      </c>
    </row>
    <row r="819520" spans="3:3" x14ac:dyDescent="0.15">
      <c r="C819520" s="45">
        <f>C819309*C819450*C819463*(1-C819465)*C819466*C819519</f>
        <v>0</v>
      </c>
    </row>
    <row r="819521" spans="3:3" x14ac:dyDescent="0.15">
      <c r="C819521" s="44">
        <f>C819310*C819451*C$819464*(1-C$819465)*C$819466*C$819519</f>
        <v>0</v>
      </c>
    </row>
    <row r="819522" spans="3:3" x14ac:dyDescent="0.15">
      <c r="C819522" s="44">
        <f>C819311*C819452*C$819464*(1-C$819465)*C$819466*C$819519</f>
        <v>908.11287000000016</v>
      </c>
    </row>
    <row r="819523" spans="3:3" x14ac:dyDescent="0.15">
      <c r="C819523" s="44">
        <f>C819312*C819453*C$819464*(1-C$819465)*C$819466*C$819519</f>
        <v>0</v>
      </c>
    </row>
    <row r="819524" spans="3:3" x14ac:dyDescent="0.15">
      <c r="C819524" s="44">
        <f>C819313*C819454*C$819464*(1-C$819465)*C$819466*C$819519</f>
        <v>187.95199499999998</v>
      </c>
    </row>
    <row r="819525" spans="3:3" x14ac:dyDescent="0.15">
      <c r="C819525" s="44">
        <f>IFERROR(SUM(C819520:C819524)/C819228,0)</f>
        <v>9.3385436227315317</v>
      </c>
    </row>
    <row r="819526" spans="3:3" x14ac:dyDescent="0.15">
      <c r="C819526" s="44">
        <f>C819461*0.024*C819447</f>
        <v>15.552000000000001</v>
      </c>
    </row>
    <row r="819527" spans="3:3" x14ac:dyDescent="0.15">
      <c r="C819527" s="44">
        <f>C819467/(C819512+C819513)</f>
        <v>24.506860887631277</v>
      </c>
    </row>
    <row r="819528" spans="3:3" x14ac:dyDescent="0.15">
      <c r="C819528" s="39">
        <f>0.8+C819527/30</f>
        <v>1.6168953629210425</v>
      </c>
    </row>
    <row r="819529" spans="3:3" x14ac:dyDescent="0.15">
      <c r="C819529" s="42">
        <f>IFERROR((C819525+C819526)/C819518,0)</f>
        <v>0.19096797272230098</v>
      </c>
    </row>
    <row r="819530" spans="3:3" x14ac:dyDescent="0.15">
      <c r="C819530" s="39">
        <f>(1-C819529^C819528)/(1-C819529^(C819528+1))</f>
        <v>0.94362386271828624</v>
      </c>
    </row>
    <row r="819531" spans="3:3" x14ac:dyDescent="0.15">
      <c r="C819531" s="46">
        <f>C819518-C819530*(C819525+C819526)</f>
        <v>106.8515268872402</v>
      </c>
    </row>
    <row r="819533" spans="3:3" x14ac:dyDescent="0.15">
      <c r="C819533" s="48">
        <v>106.8515268872402</v>
      </c>
    </row>
    <row r="835585" spans="3:3" x14ac:dyDescent="0.15">
      <c r="C835585" s="24" t="s">
        <v>370</v>
      </c>
    </row>
    <row r="835586" spans="3:3" x14ac:dyDescent="0.15">
      <c r="C835586" s="25">
        <v>0</v>
      </c>
    </row>
    <row r="835587" spans="3:3" x14ac:dyDescent="0.15">
      <c r="C835587" s="25">
        <v>0</v>
      </c>
    </row>
    <row r="835588" spans="3:3" x14ac:dyDescent="0.15">
      <c r="C835588" s="26">
        <v>40428</v>
      </c>
    </row>
    <row r="835589" spans="3:3" x14ac:dyDescent="0.15">
      <c r="C835589" s="26">
        <v>0</v>
      </c>
    </row>
    <row r="835590" spans="3:3" x14ac:dyDescent="0.15">
      <c r="C835590" s="25" t="s">
        <v>152</v>
      </c>
    </row>
    <row r="835591" spans="3:3" x14ac:dyDescent="0.15">
      <c r="C835591" s="25" t="s">
        <v>15</v>
      </c>
    </row>
    <row r="835592" spans="3:3" x14ac:dyDescent="0.15">
      <c r="C835592" s="25">
        <v>1</v>
      </c>
    </row>
    <row r="835593" spans="3:3" x14ac:dyDescent="0.15">
      <c r="C835593" s="25" t="s">
        <v>208</v>
      </c>
    </row>
    <row r="835594" spans="3:3" x14ac:dyDescent="0.15">
      <c r="C835594" s="25" t="s">
        <v>371</v>
      </c>
    </row>
    <row r="835595" spans="3:3" x14ac:dyDescent="0.15">
      <c r="C835595" s="25">
        <v>0</v>
      </c>
    </row>
    <row r="835596" spans="3:3" x14ac:dyDescent="0.15">
      <c r="C835596" s="25">
        <v>0</v>
      </c>
    </row>
    <row r="835597" spans="3:3" x14ac:dyDescent="0.15">
      <c r="C835597" s="25" t="s">
        <v>372</v>
      </c>
    </row>
    <row r="835598" spans="3:3" x14ac:dyDescent="0.15">
      <c r="C835598" s="25" t="s">
        <v>360</v>
      </c>
    </row>
    <row r="835599" spans="3:3" x14ac:dyDescent="0.15">
      <c r="C835599" s="25" t="s">
        <v>373</v>
      </c>
    </row>
    <row r="835600" spans="3:3" x14ac:dyDescent="0.15">
      <c r="C835600" s="25" t="s">
        <v>105</v>
      </c>
    </row>
    <row r="835601" spans="3:3" x14ac:dyDescent="0.15">
      <c r="C835601" s="25">
        <v>1958</v>
      </c>
    </row>
    <row r="835602" spans="3:3" x14ac:dyDescent="0.15">
      <c r="C835602" s="25">
        <v>1968</v>
      </c>
    </row>
    <row r="835603" spans="3:3" x14ac:dyDescent="0.15">
      <c r="C835603" s="25" t="s">
        <v>289</v>
      </c>
    </row>
    <row r="835604" spans="3:3" x14ac:dyDescent="0.15">
      <c r="C835604" s="24">
        <v>374.2</v>
      </c>
    </row>
    <row r="835605" spans="3:3" x14ac:dyDescent="0.15">
      <c r="C835605" s="24">
        <v>119.744</v>
      </c>
    </row>
    <row r="835606" spans="3:3" x14ac:dyDescent="0.15">
      <c r="C835606" s="24">
        <v>0</v>
      </c>
    </row>
    <row r="835607" spans="3:3" x14ac:dyDescent="0.15">
      <c r="C835607" s="24">
        <v>0</v>
      </c>
    </row>
    <row r="835608" spans="3:3" x14ac:dyDescent="0.15">
      <c r="C835608" s="24">
        <v>0</v>
      </c>
    </row>
    <row r="835609" spans="3:3" x14ac:dyDescent="0.15">
      <c r="C835609" s="24">
        <v>106.7</v>
      </c>
    </row>
    <row r="835610" spans="3:3" x14ac:dyDescent="0.15">
      <c r="C835610" s="27">
        <f>IF(C835607&gt;0,C835607,IF(C835606&gt;0,0.85*C835606,IF(C835609&gt;0,1.1*C835609,IF(C835608&gt;0,1.4*C835608,0.85/3*C835604))))</f>
        <v>117.37000000000002</v>
      </c>
    </row>
    <row r="835611" spans="3:3" x14ac:dyDescent="0.15">
      <c r="C835611" s="24">
        <v>0</v>
      </c>
    </row>
    <row r="835612" spans="3:3" x14ac:dyDescent="0.15">
      <c r="C835612" s="27">
        <f>IF(C835611&gt;0,C835611,C835610)</f>
        <v>117.37000000000002</v>
      </c>
    </row>
    <row r="835613" spans="3:3" x14ac:dyDescent="0.15">
      <c r="C835613" s="24">
        <v>1</v>
      </c>
    </row>
    <row r="835614" spans="3:3" x14ac:dyDescent="0.15">
      <c r="C835614" s="24">
        <v>2</v>
      </c>
    </row>
    <row r="835615" spans="3:3" x14ac:dyDescent="0.15">
      <c r="C835615" s="28" t="s">
        <v>374</v>
      </c>
    </row>
    <row r="835616" spans="3:3" x14ac:dyDescent="0.15">
      <c r="C835616" s="28" t="s">
        <v>375</v>
      </c>
    </row>
    <row r="835617" spans="3:3" x14ac:dyDescent="0.15">
      <c r="C835617" s="28" t="s">
        <v>2</v>
      </c>
    </row>
    <row r="835618" spans="3:3" x14ac:dyDescent="0.15">
      <c r="C835618" s="28" t="s">
        <v>376</v>
      </c>
    </row>
    <row r="835619" spans="3:3" x14ac:dyDescent="0.15">
      <c r="C835619" s="24">
        <v>0</v>
      </c>
    </row>
    <row r="835620" spans="3:3" x14ac:dyDescent="0.15">
      <c r="C835620" s="24">
        <v>0</v>
      </c>
    </row>
    <row r="835621" spans="3:3" x14ac:dyDescent="0.15">
      <c r="C835621" s="24">
        <v>0</v>
      </c>
    </row>
    <row r="835622" spans="3:3" x14ac:dyDescent="0.15">
      <c r="C835622" s="24">
        <v>0</v>
      </c>
    </row>
    <row r="835623" spans="3:3" x14ac:dyDescent="0.15">
      <c r="C835623" s="24">
        <v>0</v>
      </c>
    </row>
    <row r="835624" spans="3:3" x14ac:dyDescent="0.15">
      <c r="C835624" s="24">
        <v>0</v>
      </c>
    </row>
    <row r="835625" spans="3:3" x14ac:dyDescent="0.15">
      <c r="C835625" s="28">
        <v>0</v>
      </c>
    </row>
    <row r="835626" spans="3:3" x14ac:dyDescent="0.15">
      <c r="C835626" s="28">
        <v>0</v>
      </c>
    </row>
    <row r="835627" spans="3:3" x14ac:dyDescent="0.15">
      <c r="C835627" s="24">
        <v>0</v>
      </c>
    </row>
    <row r="835628" spans="3:3" x14ac:dyDescent="0.15">
      <c r="C835628" s="24">
        <v>0</v>
      </c>
    </row>
    <row r="835629" spans="3:3" x14ac:dyDescent="0.15">
      <c r="C835629" s="24">
        <v>46.2</v>
      </c>
    </row>
    <row r="835630" spans="3:3" x14ac:dyDescent="0.15">
      <c r="C835630" s="24">
        <v>40.42</v>
      </c>
    </row>
    <row r="835631" spans="3:3" x14ac:dyDescent="0.15">
      <c r="C835631" s="24">
        <v>0</v>
      </c>
    </row>
    <row r="835632" spans="3:3" x14ac:dyDescent="0.15">
      <c r="C835632" s="24">
        <v>0</v>
      </c>
    </row>
    <row r="835633" spans="3:3" x14ac:dyDescent="0.15">
      <c r="C835633" s="24">
        <v>46.2</v>
      </c>
    </row>
    <row r="835634" spans="3:3" x14ac:dyDescent="0.15">
      <c r="C835634" s="24">
        <v>0</v>
      </c>
    </row>
    <row r="835635" spans="3:3" x14ac:dyDescent="0.15">
      <c r="C835635" s="24">
        <v>13.52</v>
      </c>
    </row>
    <row r="835636" spans="3:3" x14ac:dyDescent="0.15">
      <c r="C835636" s="24">
        <v>0</v>
      </c>
    </row>
    <row r="835637" spans="3:3" x14ac:dyDescent="0.15">
      <c r="C835637" s="24">
        <v>2</v>
      </c>
    </row>
    <row r="835638" spans="3:3" x14ac:dyDescent="0.15">
      <c r="C835638" s="24">
        <v>0</v>
      </c>
    </row>
    <row r="835639" spans="3:3" x14ac:dyDescent="0.15">
      <c r="C835639" s="24">
        <v>0</v>
      </c>
    </row>
    <row r="835640" spans="3:3" x14ac:dyDescent="0.15">
      <c r="C835640" s="24">
        <v>8.1300000000000008</v>
      </c>
    </row>
    <row r="835641" spans="3:3" x14ac:dyDescent="0.15">
      <c r="C835641" s="24">
        <v>0</v>
      </c>
    </row>
    <row r="835642" spans="3:3" x14ac:dyDescent="0.15">
      <c r="C835642" s="24">
        <v>5.39</v>
      </c>
    </row>
    <row r="835643" spans="3:3" x14ac:dyDescent="0.15">
      <c r="C835643" s="28" t="s">
        <v>295</v>
      </c>
    </row>
    <row r="835644" spans="3:3" x14ac:dyDescent="0.15">
      <c r="C835644" s="29">
        <f>IF(OR(C$835616="C",C$835616="PI",C$835616="NI"),1.6,IF(C$835616="P",0.8,IF(C$835616="-",1.2,0)))</f>
        <v>1.2</v>
      </c>
    </row>
    <row r="835645" spans="3:3" x14ac:dyDescent="0.15">
      <c r="C835645" s="29">
        <f>IF(OR(C$835616="C",C$835616="PI",C$835616="NI"),15,IF(C$835616="P",7,IF(C$835616="-",5,0)))</f>
        <v>5</v>
      </c>
    </row>
    <row r="835646" spans="3:3" x14ac:dyDescent="0.15">
      <c r="C835646" s="29">
        <f>IF(OR(C$835616="C",C$835616="PI",C$835616="NI"),0,IF(C$835616="P",0.6,IF(C$835616="-",0,1.2)))</f>
        <v>0</v>
      </c>
    </row>
    <row r="835647" spans="3:3" x14ac:dyDescent="0.15">
      <c r="C835647" s="29">
        <f>IF(OR(C$835616="C",C$835616="PI",C$835616="NI"),0,IF(C$835616="P",3,IF(C$835616="-",0,5)))</f>
        <v>0</v>
      </c>
    </row>
    <row r="835648" spans="3:3" x14ac:dyDescent="0.15">
      <c r="C835648" s="29">
        <f>IF(LEFT(C$835616,1)="C",1,IF(LEFT(C$835616,1)="P",0.5,0))</f>
        <v>0</v>
      </c>
    </row>
    <row r="835649" spans="3:3" x14ac:dyDescent="0.15">
      <c r="C835649" s="29">
        <f>IF(LEFT(C$835617,1)="C",1,IF(LEFT(C$835617,1)="P",0.5,0))</f>
        <v>0</v>
      </c>
    </row>
    <row r="835650" spans="3:3" x14ac:dyDescent="0.15">
      <c r="C835650" s="29">
        <f>0.7*C835648+C835614+C835649</f>
        <v>2</v>
      </c>
    </row>
    <row r="835651" spans="3:3" x14ac:dyDescent="0.15">
      <c r="C835651" s="27">
        <f>IFERROR(C835612/C835650,0)</f>
        <v>58.685000000000009</v>
      </c>
    </row>
    <row r="835652" spans="3:3" x14ac:dyDescent="0.15">
      <c r="C835652" s="29">
        <f>IF(RIGHT(C$835616,1)="I",1,C835648)*0.7+C835614+IF(RIGHT(C$835617,1)="I",1,C835649)</f>
        <v>2</v>
      </c>
    </row>
    <row r="835653" spans="3:3" x14ac:dyDescent="0.15">
      <c r="C835653" s="27">
        <f>IF(ISNUMBER(#REF!),#REF!/2.5,1)</f>
        <v>1</v>
      </c>
    </row>
    <row r="835654" spans="3:3" x14ac:dyDescent="0.15">
      <c r="C835654" s="27">
        <f>IF(C835626="Simple",0.9,IF(C835626="Complex",1.3,1))</f>
        <v>1</v>
      </c>
    </row>
    <row r="835655" spans="3:3" x14ac:dyDescent="0.15">
      <c r="C835655" s="27">
        <f>IF(C835625="Simple",0.9,IF(C835625="Complex",1.2,1))</f>
        <v>1</v>
      </c>
    </row>
    <row r="835656" spans="3:3" x14ac:dyDescent="0.15">
      <c r="C835656" s="27">
        <f>C835653*C835655*(0.7*C835651+IF(C835618="B_N2",5,IF(C835618="B_N1",25,50)))</f>
        <v>46.079500000000003</v>
      </c>
    </row>
    <row r="835657" spans="3:3" x14ac:dyDescent="0.15">
      <c r="C835657" s="27">
        <f>ROUND(3/0.85,1)*C835653*C835612</f>
        <v>410.79500000000007</v>
      </c>
    </row>
    <row r="835658" spans="3:3" x14ac:dyDescent="0.15">
      <c r="C835658" s="27">
        <f>C$835654*(C$835644*C$835651+C$835645)</f>
        <v>75.422000000000011</v>
      </c>
    </row>
    <row r="835659" spans="3:3" x14ac:dyDescent="0.15">
      <c r="C835659" s="27">
        <f>(C$835646*C$835651+C$835647)</f>
        <v>0</v>
      </c>
    </row>
    <row r="835660" spans="3:3" x14ac:dyDescent="0.15">
      <c r="C835660" s="27">
        <f>C835652*C835656-C835661-C835665-C835666</f>
        <v>71.03240000000001</v>
      </c>
    </row>
    <row r="835661" spans="3:3" x14ac:dyDescent="0.15">
      <c r="C835661" s="27">
        <f>0.5*IF(RIGHT(C835617,1)="I",1,C835649)*C835656</f>
        <v>0</v>
      </c>
    </row>
    <row r="835662" spans="3:3" x14ac:dyDescent="0.15">
      <c r="C835662" s="30" t="str">
        <f>IF(C$835617="P","Unh","Soil")</f>
        <v>Soil</v>
      </c>
    </row>
    <row r="835663" spans="3:3" x14ac:dyDescent="0.15">
      <c r="C835663" s="27">
        <f>1.2*C835651+5</f>
        <v>75.422000000000011</v>
      </c>
    </row>
    <row r="835664" spans="3:3" x14ac:dyDescent="0.15">
      <c r="C835664" s="30" t="str">
        <f>IF(C$835617="-","Soil","Cellar")</f>
        <v>Cellar</v>
      </c>
    </row>
    <row r="835665" spans="3:3" x14ac:dyDescent="0.15">
      <c r="C835665" s="27">
        <f>(0.18*C$835612)-C835666</f>
        <v>18.452900000000003</v>
      </c>
    </row>
    <row r="835666" spans="3:3" x14ac:dyDescent="0.15">
      <c r="C835666" s="27">
        <f>0.01*C$835612+1.5</f>
        <v>2.6737000000000002</v>
      </c>
    </row>
    <row r="835667" spans="3:3" x14ac:dyDescent="0.15">
      <c r="C835667" s="27">
        <f>SUM(C835658:C835666)</f>
        <v>243.00300000000004</v>
      </c>
    </row>
    <row r="835668" spans="3:3" x14ac:dyDescent="0.15">
      <c r="C835668" s="27">
        <f>SUM(C835628:C835637)</f>
        <v>148.34</v>
      </c>
    </row>
    <row r="835669" spans="3:3" x14ac:dyDescent="0.15">
      <c r="C835669" s="30">
        <f>IFERROR(C835668/C835667,0)</f>
        <v>0.61044513853738425</v>
      </c>
    </row>
    <row r="835670" spans="3:3" x14ac:dyDescent="0.15">
      <c r="C835670" s="31">
        <v>0.8</v>
      </c>
    </row>
    <row r="835671" spans="3:3" x14ac:dyDescent="0.15">
      <c r="C835671" s="31">
        <v>1.25</v>
      </c>
    </row>
    <row r="835672" spans="3:3" x14ac:dyDescent="0.15">
      <c r="C835672" s="32">
        <f>IF(AND(C835669&gt;=C835670,C835669&lt;=C835671),1,0)</f>
        <v>0</v>
      </c>
    </row>
    <row r="835673" spans="3:3" x14ac:dyDescent="0.15">
      <c r="C835673" s="30">
        <f>IFERROR((C835633+C835634)/(C835663),0)</f>
        <v>0.61255336639176894</v>
      </c>
    </row>
    <row r="835674" spans="3:3" x14ac:dyDescent="0.15">
      <c r="C835674" s="31">
        <v>0.9</v>
      </c>
    </row>
    <row r="835675" spans="3:3" x14ac:dyDescent="0.15">
      <c r="C835675" s="31">
        <v>1.3</v>
      </c>
    </row>
    <row r="835676" spans="3:3" x14ac:dyDescent="0.15">
      <c r="C835676" s="32">
        <f>IF(AND(C835673&gt;=C835674,C835673&lt;=C835675),1,0)</f>
        <v>0</v>
      </c>
    </row>
    <row r="835677" spans="3:3" x14ac:dyDescent="0.15">
      <c r="C835677" s="33">
        <f>IF(C835648+C835649=0,1,0)</f>
        <v>1</v>
      </c>
    </row>
    <row r="835678" spans="3:3" x14ac:dyDescent="0.15">
      <c r="C835678" s="30">
        <f>IFERROR((C835635+C835636+C835637)/(C835665+C835666),0)</f>
        <v>0.73461891643709809</v>
      </c>
    </row>
    <row r="835679" spans="3:3" x14ac:dyDescent="0.15">
      <c r="C835679" s="31">
        <v>0.67</v>
      </c>
    </row>
    <row r="835680" spans="3:3" x14ac:dyDescent="0.15">
      <c r="C835680" s="31">
        <v>1.5</v>
      </c>
    </row>
    <row r="835681" spans="3:3" x14ac:dyDescent="0.15">
      <c r="C835681" s="34">
        <f>IF(AND(C835678&gt;=C835679,C835678&lt;=C835680),1,0)</f>
        <v>1</v>
      </c>
    </row>
    <row r="835682" spans="3:3" x14ac:dyDescent="0.15">
      <c r="C835682" s="34">
        <f>C835672*IF(C835677=1,C835676,1)*C835681</f>
        <v>0</v>
      </c>
    </row>
    <row r="835683" spans="3:3" x14ac:dyDescent="0.15">
      <c r="C835683" s="27">
        <f>IF(C$835643="Estimation",C835658,C835628)</f>
        <v>0</v>
      </c>
    </row>
    <row r="835684" spans="3:3" x14ac:dyDescent="0.15">
      <c r="C835684" s="27">
        <f>IF(C$835643="Estimation",C835659,C835629)</f>
        <v>46.2</v>
      </c>
    </row>
    <row r="835685" spans="3:3" x14ac:dyDescent="0.15">
      <c r="C835685" s="27">
        <f>IF(C$835643="Estimation",C835660,C835630)</f>
        <v>40.42</v>
      </c>
    </row>
    <row r="835686" spans="3:3" x14ac:dyDescent="0.15">
      <c r="C835686" s="27">
        <f>IF(C$835643="Estimation",IF(C835662="Soil",0,C835661),C835631)</f>
        <v>0</v>
      </c>
    </row>
    <row r="835687" spans="3:3" x14ac:dyDescent="0.15">
      <c r="C835687" s="27">
        <f>IF(C$835643="Estimation",C835661-C835686,C835632)</f>
        <v>0</v>
      </c>
    </row>
    <row r="835688" spans="3:3" x14ac:dyDescent="0.15">
      <c r="C835688" s="27">
        <f>IF(C$835643="Estimation",IF(C835664="Soil",0,C835663),C835633)</f>
        <v>46.2</v>
      </c>
    </row>
    <row r="835689" spans="3:3" x14ac:dyDescent="0.15">
      <c r="C835689" s="27">
        <f>IF(C$835643="Estimation",C835663-C835688,C835634)</f>
        <v>0</v>
      </c>
    </row>
    <row r="835690" spans="3:3" x14ac:dyDescent="0.15">
      <c r="C835690" s="27">
        <f>IF(C$835643="Estimation",C835665,C835635)</f>
        <v>13.52</v>
      </c>
    </row>
    <row r="835691" spans="3:3" x14ac:dyDescent="0.15">
      <c r="C835691" s="27">
        <f>IF(C$835643="Estimation",0,C835636)</f>
        <v>0</v>
      </c>
    </row>
    <row r="835692" spans="3:3" x14ac:dyDescent="0.15">
      <c r="C835692" s="27">
        <f>IF(C$835643="Estimation",C835666,C835637)</f>
        <v>2</v>
      </c>
    </row>
    <row r="835693" spans="3:3" x14ac:dyDescent="0.15">
      <c r="C835693" s="35">
        <f>IF(C$835643="Estimation",0,C835638)</f>
        <v>0</v>
      </c>
    </row>
    <row r="835694" spans="3:3" x14ac:dyDescent="0.15">
      <c r="C835694" s="35">
        <f>IF(C$835643="Estimation",0.5*SUM(C$835690:C$835691),C835639)</f>
        <v>0</v>
      </c>
    </row>
    <row r="835695" spans="3:3" x14ac:dyDescent="0.15">
      <c r="C835695" s="35">
        <f>IF(C$835643="Estimation",0,C835640)</f>
        <v>8.1300000000000008</v>
      </c>
    </row>
    <row r="835696" spans="3:3" x14ac:dyDescent="0.15">
      <c r="C835696" s="35">
        <f>IF(C$835643="Estimation",0.5*SUM(C$835690:C$835691),C835641)</f>
        <v>0</v>
      </c>
    </row>
    <row r="835697" spans="3:3" x14ac:dyDescent="0.15">
      <c r="C835697" s="35">
        <f>IF(C$835643="Estimation",0,C835642)</f>
        <v>5.39</v>
      </c>
    </row>
    <row r="835698" spans="3:3" x14ac:dyDescent="0.15">
      <c r="C835698" s="25" t="s">
        <v>288</v>
      </c>
    </row>
    <row r="835699" spans="3:3" x14ac:dyDescent="0.15">
      <c r="C835699" s="25">
        <v>0</v>
      </c>
    </row>
    <row r="835700" spans="3:3" x14ac:dyDescent="0.15">
      <c r="C835700" s="25" t="s">
        <v>288</v>
      </c>
    </row>
    <row r="835701" spans="3:3" x14ac:dyDescent="0.15">
      <c r="C835701" s="25" t="s">
        <v>377</v>
      </c>
    </row>
    <row r="835702" spans="3:3" x14ac:dyDescent="0.15">
      <c r="C835702" s="25" t="s">
        <v>300</v>
      </c>
    </row>
    <row r="835703" spans="3:3" x14ac:dyDescent="0.15">
      <c r="C835703" s="25" t="s">
        <v>302</v>
      </c>
    </row>
    <row r="835704" spans="3:3" x14ac:dyDescent="0.15">
      <c r="C835704" s="25" t="s">
        <v>302</v>
      </c>
    </row>
    <row r="835705" spans="3:3" x14ac:dyDescent="0.15">
      <c r="C835705" s="25" t="s">
        <v>302</v>
      </c>
    </row>
    <row r="835706" spans="3:3" x14ac:dyDescent="0.15">
      <c r="C835706" s="25" t="s">
        <v>301</v>
      </c>
    </row>
    <row r="835707" spans="3:3" x14ac:dyDescent="0.15">
      <c r="C835707" s="25" t="s">
        <v>301</v>
      </c>
    </row>
    <row r="835708" spans="3:3" x14ac:dyDescent="0.15">
      <c r="C835708" s="25" t="s">
        <v>292</v>
      </c>
    </row>
    <row r="835709" spans="3:3" x14ac:dyDescent="0.15">
      <c r="C835709" s="25" t="s">
        <v>292</v>
      </c>
    </row>
    <row r="835710" spans="3:3" x14ac:dyDescent="0.15">
      <c r="C835710" s="25" t="s">
        <v>291</v>
      </c>
    </row>
    <row r="835711" spans="3:3" x14ac:dyDescent="0.15">
      <c r="C835711" s="25" t="s">
        <v>298</v>
      </c>
    </row>
    <row r="835712" spans="3:3" x14ac:dyDescent="0.15">
      <c r="C835712" s="25" t="s">
        <v>299</v>
      </c>
    </row>
    <row r="835713" spans="3:3" x14ac:dyDescent="0.15">
      <c r="C835713" s="25" t="s">
        <v>298</v>
      </c>
    </row>
    <row r="835714" spans="3:3" x14ac:dyDescent="0.15">
      <c r="C835714" s="25" t="s">
        <v>297</v>
      </c>
    </row>
    <row r="835715" spans="3:3" x14ac:dyDescent="0.15">
      <c r="C835715" s="25" t="s">
        <v>296</v>
      </c>
    </row>
    <row r="835716" spans="3:3" x14ac:dyDescent="0.15">
      <c r="C835716" s="25" t="s">
        <v>297</v>
      </c>
    </row>
    <row r="835717" spans="3:3" x14ac:dyDescent="0.15">
      <c r="C835717" s="25" t="s">
        <v>296</v>
      </c>
    </row>
    <row r="835718" spans="3:3" x14ac:dyDescent="0.15">
      <c r="C835718" s="24">
        <v>0.1</v>
      </c>
    </row>
    <row r="835719" spans="3:3" x14ac:dyDescent="0.15">
      <c r="C835719" s="24">
        <v>0</v>
      </c>
    </row>
    <row r="835720" spans="3:3" x14ac:dyDescent="0.15">
      <c r="C835720" s="24">
        <v>0.2</v>
      </c>
    </row>
    <row r="835721" spans="3:3" x14ac:dyDescent="0.15">
      <c r="C835721" s="24">
        <v>0.6</v>
      </c>
    </row>
    <row r="835722" spans="3:3" x14ac:dyDescent="0.15">
      <c r="C835722" s="24">
        <v>0.6</v>
      </c>
    </row>
    <row r="835723" spans="3:3" x14ac:dyDescent="0.15">
      <c r="C835723" s="24">
        <v>1.2</v>
      </c>
    </row>
    <row r="835724" spans="3:3" x14ac:dyDescent="0.15">
      <c r="C835724" s="24">
        <v>1.2</v>
      </c>
    </row>
    <row r="835725" spans="3:3" x14ac:dyDescent="0.15">
      <c r="C835725" s="24">
        <v>1.2</v>
      </c>
    </row>
    <row r="835726" spans="3:3" x14ac:dyDescent="0.15">
      <c r="C835726" s="24">
        <v>1.6</v>
      </c>
    </row>
    <row r="835727" spans="3:3" x14ac:dyDescent="0.15">
      <c r="C835727" s="24">
        <v>1.6</v>
      </c>
    </row>
    <row r="835728" spans="3:3" x14ac:dyDescent="0.15">
      <c r="C835728" s="24">
        <v>2.8</v>
      </c>
    </row>
    <row r="835729" spans="3:3" x14ac:dyDescent="0.15">
      <c r="C835729" s="24">
        <v>2.8</v>
      </c>
    </row>
    <row r="835730" spans="3:3" x14ac:dyDescent="0.15">
      <c r="C835730" s="24">
        <v>3</v>
      </c>
    </row>
    <row r="835731" spans="3:3" x14ac:dyDescent="0.15">
      <c r="C835731" s="24">
        <v>0.75</v>
      </c>
    </row>
    <row r="835732" spans="3:3" x14ac:dyDescent="0.15">
      <c r="C835732" s="24">
        <v>0.75</v>
      </c>
    </row>
    <row r="835733" spans="3:3" x14ac:dyDescent="0.15">
      <c r="C835733" s="24">
        <v>0.05</v>
      </c>
    </row>
    <row r="835734" spans="3:3" x14ac:dyDescent="0.15">
      <c r="C835734" s="24">
        <v>0.05</v>
      </c>
    </row>
    <row r="835735" spans="3:3" x14ac:dyDescent="0.15">
      <c r="C835735" s="24">
        <v>0</v>
      </c>
    </row>
    <row r="835736" spans="3:3" x14ac:dyDescent="0.15">
      <c r="C835736" s="24">
        <v>0</v>
      </c>
    </row>
    <row r="835737" spans="3:3" x14ac:dyDescent="0.15">
      <c r="C835737" s="24">
        <v>0</v>
      </c>
    </row>
    <row r="835738" spans="3:3" x14ac:dyDescent="0.15">
      <c r="C835738" s="24">
        <v>0.01</v>
      </c>
    </row>
    <row r="835739" spans="3:3" x14ac:dyDescent="0.15">
      <c r="C835739" s="24">
        <v>0.01</v>
      </c>
    </row>
    <row r="835740" spans="3:3" x14ac:dyDescent="0.15">
      <c r="C835740" s="24">
        <v>0</v>
      </c>
    </row>
    <row r="835741" spans="3:3" x14ac:dyDescent="0.15">
      <c r="C835741" s="24">
        <v>0.3</v>
      </c>
    </row>
    <row r="835742" spans="3:3" x14ac:dyDescent="0.15">
      <c r="C835742" s="24">
        <v>0</v>
      </c>
    </row>
    <row r="835743" spans="3:3" x14ac:dyDescent="0.15">
      <c r="C835743" s="24">
        <v>0</v>
      </c>
    </row>
    <row r="835744" spans="3:3" x14ac:dyDescent="0.15">
      <c r="C835744" s="24">
        <v>0</v>
      </c>
    </row>
    <row r="835745" spans="3:3" x14ac:dyDescent="0.15">
      <c r="C835745" s="24">
        <v>0.3</v>
      </c>
    </row>
    <row r="835746" spans="3:3" x14ac:dyDescent="0.15">
      <c r="C835746" s="24">
        <v>0</v>
      </c>
    </row>
    <row r="835747" spans="3:3" x14ac:dyDescent="0.15">
      <c r="C835747" s="24">
        <v>0</v>
      </c>
    </row>
    <row r="835748" spans="3:3" x14ac:dyDescent="0.15">
      <c r="C835748" s="24">
        <v>1</v>
      </c>
    </row>
    <row r="835749" spans="3:3" x14ac:dyDescent="0.15">
      <c r="C835749" s="24">
        <v>1</v>
      </c>
    </row>
    <row r="835750" spans="3:3" x14ac:dyDescent="0.15">
      <c r="C835750" s="24">
        <v>0</v>
      </c>
    </row>
    <row r="835751" spans="3:3" x14ac:dyDescent="0.15">
      <c r="C835751" s="24">
        <v>0</v>
      </c>
    </row>
    <row r="835752" spans="3:3" x14ac:dyDescent="0.15">
      <c r="C835752" s="24">
        <v>0.5</v>
      </c>
    </row>
    <row r="835753" spans="3:3" x14ac:dyDescent="0.15">
      <c r="C835753" s="24">
        <v>0</v>
      </c>
    </row>
    <row r="835754" spans="3:3" x14ac:dyDescent="0.15">
      <c r="C835754" s="25">
        <v>0</v>
      </c>
    </row>
    <row r="835755" spans="3:3" x14ac:dyDescent="0.15">
      <c r="C835755" s="25">
        <v>0</v>
      </c>
    </row>
    <row r="835756" spans="3:3" x14ac:dyDescent="0.15">
      <c r="C835756" s="25">
        <v>0</v>
      </c>
    </row>
    <row r="835757" spans="3:3" x14ac:dyDescent="0.15">
      <c r="C835757" s="25">
        <v>0</v>
      </c>
    </row>
    <row r="835758" spans="3:3" x14ac:dyDescent="0.15">
      <c r="C835758" s="25">
        <v>0</v>
      </c>
    </row>
    <row r="835759" spans="3:3" x14ac:dyDescent="0.15">
      <c r="C835759" s="25">
        <v>0</v>
      </c>
    </row>
    <row r="835760" spans="3:3" x14ac:dyDescent="0.15">
      <c r="C835760" s="25">
        <v>0</v>
      </c>
    </row>
    <row r="835761" spans="3:3" x14ac:dyDescent="0.15">
      <c r="C835761" s="25">
        <v>0</v>
      </c>
    </row>
    <row r="835762" spans="3:3" x14ac:dyDescent="0.15">
      <c r="C835762" s="25">
        <v>0</v>
      </c>
    </row>
    <row r="835763" spans="3:3" x14ac:dyDescent="0.15">
      <c r="C835763" s="25">
        <v>0</v>
      </c>
    </row>
    <row r="835764" spans="3:3" x14ac:dyDescent="0.15">
      <c r="C835764" s="24">
        <v>0</v>
      </c>
    </row>
    <row r="835765" spans="3:3" x14ac:dyDescent="0.15">
      <c r="C835765" s="24">
        <v>0</v>
      </c>
    </row>
    <row r="835766" spans="3:3" x14ac:dyDescent="0.15">
      <c r="C835766" s="24">
        <v>0</v>
      </c>
    </row>
    <row r="835767" spans="3:3" x14ac:dyDescent="0.15">
      <c r="C835767" s="24">
        <v>0</v>
      </c>
    </row>
    <row r="835768" spans="3:3" x14ac:dyDescent="0.15">
      <c r="C835768" s="24">
        <v>0</v>
      </c>
    </row>
    <row r="835769" spans="3:3" x14ac:dyDescent="0.15">
      <c r="C835769" s="24">
        <v>0</v>
      </c>
    </row>
    <row r="835770" spans="3:3" x14ac:dyDescent="0.15">
      <c r="C835770" s="24">
        <v>0</v>
      </c>
    </row>
    <row r="835771" spans="3:3" x14ac:dyDescent="0.15">
      <c r="C835771" s="24">
        <v>0</v>
      </c>
    </row>
    <row r="835772" spans="3:3" x14ac:dyDescent="0.15">
      <c r="C835772" s="24">
        <v>0</v>
      </c>
    </row>
    <row r="835773" spans="3:3" x14ac:dyDescent="0.15">
      <c r="C835773" s="24">
        <v>0</v>
      </c>
    </row>
    <row r="835774" spans="3:3" x14ac:dyDescent="0.15">
      <c r="C835774" s="24">
        <v>0</v>
      </c>
    </row>
    <row r="835775" spans="3:3" x14ac:dyDescent="0.15">
      <c r="C835775" s="24">
        <v>0</v>
      </c>
    </row>
    <row r="835776" spans="3:3" x14ac:dyDescent="0.15">
      <c r="C835776" s="24">
        <v>0</v>
      </c>
    </row>
    <row r="835777" spans="3:3" x14ac:dyDescent="0.15">
      <c r="C835777" s="24">
        <v>0</v>
      </c>
    </row>
    <row r="835778" spans="3:3" x14ac:dyDescent="0.15">
      <c r="C835778" s="24">
        <v>0</v>
      </c>
    </row>
    <row r="835779" spans="3:3" x14ac:dyDescent="0.15">
      <c r="C835779" s="24">
        <v>0</v>
      </c>
    </row>
    <row r="835780" spans="3:3" x14ac:dyDescent="0.15">
      <c r="C835780" s="24">
        <v>0</v>
      </c>
    </row>
    <row r="835781" spans="3:3" x14ac:dyDescent="0.15">
      <c r="C835781" s="24">
        <v>0</v>
      </c>
    </row>
    <row r="835782" spans="3:3" x14ac:dyDescent="0.15">
      <c r="C835782" s="24">
        <v>0</v>
      </c>
    </row>
    <row r="835783" spans="3:3" x14ac:dyDescent="0.15">
      <c r="C835783" s="24">
        <v>0</v>
      </c>
    </row>
    <row r="835784" spans="3:3" x14ac:dyDescent="0.15">
      <c r="C835784" s="24">
        <v>0</v>
      </c>
    </row>
    <row r="835785" spans="3:3" x14ac:dyDescent="0.15">
      <c r="C835785" s="24">
        <v>0</v>
      </c>
    </row>
    <row r="835786" spans="3:3" x14ac:dyDescent="0.15">
      <c r="C835786" s="24">
        <v>0</v>
      </c>
    </row>
    <row r="835787" spans="3:3" x14ac:dyDescent="0.15">
      <c r="C835787" s="24">
        <v>0</v>
      </c>
    </row>
    <row r="835788" spans="3:3" x14ac:dyDescent="0.15">
      <c r="C835788" s="24">
        <v>0</v>
      </c>
    </row>
    <row r="835789" spans="3:3" x14ac:dyDescent="0.15">
      <c r="C835789" s="24">
        <v>0</v>
      </c>
    </row>
    <row r="835790" spans="3:3" x14ac:dyDescent="0.15">
      <c r="C835790" s="36">
        <f t="shared" ref="C835790:C835796" si="319">IF(C835783&lt;&gt;0,C835783,C835776)</f>
        <v>0</v>
      </c>
    </row>
    <row r="835791" spans="3:3" x14ac:dyDescent="0.15">
      <c r="C835791" s="36">
        <f t="shared" si="319"/>
        <v>0</v>
      </c>
    </row>
    <row r="835792" spans="3:3" x14ac:dyDescent="0.15">
      <c r="C835792" s="36">
        <f t="shared" si="319"/>
        <v>0</v>
      </c>
    </row>
    <row r="835793" spans="3:3" x14ac:dyDescent="0.15">
      <c r="C835793" s="36">
        <f t="shared" si="319"/>
        <v>0</v>
      </c>
    </row>
    <row r="835794" spans="3:3" x14ac:dyDescent="0.15">
      <c r="C835794" s="36">
        <f t="shared" si="319"/>
        <v>0</v>
      </c>
    </row>
    <row r="835795" spans="3:3" x14ac:dyDescent="0.15">
      <c r="C835795" s="36">
        <f t="shared" si="319"/>
        <v>0</v>
      </c>
    </row>
    <row r="835796" spans="3:3" x14ac:dyDescent="0.15">
      <c r="C835796" s="36">
        <f t="shared" si="319"/>
        <v>0</v>
      </c>
    </row>
    <row r="835797" spans="3:3" x14ac:dyDescent="0.15">
      <c r="C835797" s="36">
        <f t="shared" ref="C835797:C835803" si="320">IFERROR(IF(C835776&lt;&gt;0,C835790/C835776,1)*C835764,0)</f>
        <v>0</v>
      </c>
    </row>
    <row r="835798" spans="3:3" x14ac:dyDescent="0.15">
      <c r="C835798" s="36">
        <f t="shared" si="320"/>
        <v>0</v>
      </c>
    </row>
    <row r="835799" spans="3:3" x14ac:dyDescent="0.15">
      <c r="C835799" s="36">
        <f t="shared" si="320"/>
        <v>0</v>
      </c>
    </row>
    <row r="835800" spans="3:3" x14ac:dyDescent="0.15">
      <c r="C835800" s="36">
        <f t="shared" si="320"/>
        <v>0</v>
      </c>
    </row>
    <row r="835801" spans="3:3" x14ac:dyDescent="0.15">
      <c r="C835801" s="36">
        <f t="shared" si="320"/>
        <v>0</v>
      </c>
    </row>
    <row r="835802" spans="3:3" x14ac:dyDescent="0.15">
      <c r="C835802" s="36">
        <f t="shared" si="320"/>
        <v>0</v>
      </c>
    </row>
    <row r="835803" spans="3:3" x14ac:dyDescent="0.15">
      <c r="C835803" s="36">
        <f t="shared" si="320"/>
        <v>0</v>
      </c>
    </row>
    <row r="835804" spans="3:3" x14ac:dyDescent="0.15">
      <c r="C835804" s="37">
        <f>C835771</f>
        <v>0</v>
      </c>
    </row>
    <row r="835805" spans="3:3" x14ac:dyDescent="0.15">
      <c r="C835805" s="37">
        <f>C835772</f>
        <v>0</v>
      </c>
    </row>
    <row r="835806" spans="3:3" x14ac:dyDescent="0.15">
      <c r="C835806" s="37">
        <f>C835773</f>
        <v>0</v>
      </c>
    </row>
    <row r="835807" spans="3:3" x14ac:dyDescent="0.15">
      <c r="C835807" s="37">
        <f>C835774</f>
        <v>0</v>
      </c>
    </row>
    <row r="835808" spans="3:3" x14ac:dyDescent="0.15">
      <c r="C835808" s="37">
        <f>C835775</f>
        <v>0</v>
      </c>
    </row>
    <row r="835809" spans="3:3" x14ac:dyDescent="0.15">
      <c r="C835809" s="28">
        <v>0</v>
      </c>
    </row>
    <row r="835810" spans="3:3" x14ac:dyDescent="0.15">
      <c r="C835810" s="28">
        <v>0</v>
      </c>
    </row>
    <row r="835811" spans="3:3" x14ac:dyDescent="0.15">
      <c r="C835811" s="28">
        <v>0</v>
      </c>
    </row>
    <row r="835812" spans="3:3" x14ac:dyDescent="0.15">
      <c r="C835812" s="28">
        <v>0</v>
      </c>
    </row>
    <row r="835813" spans="3:3" x14ac:dyDescent="0.15">
      <c r="C835813" s="28">
        <v>0</v>
      </c>
    </row>
    <row r="835814" spans="3:3" x14ac:dyDescent="0.15">
      <c r="C835814" s="28">
        <v>0</v>
      </c>
    </row>
    <row r="835815" spans="3:3" x14ac:dyDescent="0.15">
      <c r="C835815" s="28">
        <v>0</v>
      </c>
    </row>
    <row r="835816" spans="3:3" x14ac:dyDescent="0.15">
      <c r="C835816" s="28">
        <v>0</v>
      </c>
    </row>
    <row r="835817" spans="3:3" x14ac:dyDescent="0.15">
      <c r="C835817" s="28">
        <v>0</v>
      </c>
    </row>
    <row r="835818" spans="3:3" x14ac:dyDescent="0.15">
      <c r="C835818" s="28">
        <v>0</v>
      </c>
    </row>
    <row r="835819" spans="3:3" x14ac:dyDescent="0.15">
      <c r="C835819" s="38">
        <v>1</v>
      </c>
    </row>
    <row r="835820" spans="3:3" x14ac:dyDescent="0.15">
      <c r="C835820" s="38">
        <v>1</v>
      </c>
    </row>
    <row r="835821" spans="3:3" x14ac:dyDescent="0.15">
      <c r="C835821" s="38">
        <v>1</v>
      </c>
    </row>
    <row r="835822" spans="3:3" x14ac:dyDescent="0.15">
      <c r="C835822" s="38">
        <v>1</v>
      </c>
    </row>
    <row r="835823" spans="3:3" x14ac:dyDescent="0.15">
      <c r="C835823" s="38">
        <v>1</v>
      </c>
    </row>
    <row r="835824" spans="3:3" x14ac:dyDescent="0.15">
      <c r="C835824" s="38">
        <v>1</v>
      </c>
    </row>
    <row r="835825" spans="3:3" x14ac:dyDescent="0.15">
      <c r="C835825" s="38">
        <v>1</v>
      </c>
    </row>
    <row r="835826" spans="3:3" x14ac:dyDescent="0.15">
      <c r="C835826" s="38">
        <v>1</v>
      </c>
    </row>
    <row r="835827" spans="3:3" x14ac:dyDescent="0.15">
      <c r="C835827" s="38">
        <v>1</v>
      </c>
    </row>
    <row r="835828" spans="3:3" x14ac:dyDescent="0.15">
      <c r="C835828" s="38">
        <v>1</v>
      </c>
    </row>
    <row r="835829" spans="3:3" x14ac:dyDescent="0.15">
      <c r="C835829" s="25" t="s">
        <v>104</v>
      </c>
    </row>
    <row r="835830" spans="3:3" x14ac:dyDescent="0.15">
      <c r="C835830" s="25" t="s">
        <v>294</v>
      </c>
    </row>
    <row r="835831" spans="3:3" x14ac:dyDescent="0.15">
      <c r="C835831" s="24">
        <v>216</v>
      </c>
    </row>
    <row r="835832" spans="3:3" x14ac:dyDescent="0.15">
      <c r="C835832" s="24">
        <v>12</v>
      </c>
    </row>
    <row r="835833" spans="3:3" x14ac:dyDescent="0.15">
      <c r="C835833" s="24">
        <v>4.5999999999999996</v>
      </c>
    </row>
    <row r="835834" spans="3:3" x14ac:dyDescent="0.15">
      <c r="C835834" s="24">
        <v>368</v>
      </c>
    </row>
    <row r="835835" spans="3:3" x14ac:dyDescent="0.15">
      <c r="C835835" s="24">
        <v>260</v>
      </c>
    </row>
    <row r="835836" spans="3:3" x14ac:dyDescent="0.15">
      <c r="C835836" s="24">
        <v>394</v>
      </c>
    </row>
    <row r="835837" spans="3:3" x14ac:dyDescent="0.15">
      <c r="C835837" s="24">
        <v>222</v>
      </c>
    </row>
    <row r="835838" spans="3:3" x14ac:dyDescent="0.15">
      <c r="C835838" s="24">
        <v>123</v>
      </c>
    </row>
    <row r="835839" spans="3:3" x14ac:dyDescent="0.15">
      <c r="C835839" s="25" t="s">
        <v>153</v>
      </c>
    </row>
    <row r="835840" spans="3:3" x14ac:dyDescent="0.15">
      <c r="C835840" s="24">
        <v>20</v>
      </c>
    </row>
    <row r="835841" spans="3:3" x14ac:dyDescent="0.15">
      <c r="C835841" s="24">
        <v>0.9</v>
      </c>
    </row>
    <row r="835842" spans="3:3" x14ac:dyDescent="0.15">
      <c r="C835842" s="24">
        <v>0.8</v>
      </c>
    </row>
    <row r="835843" spans="3:3" x14ac:dyDescent="0.15">
      <c r="C835843" s="24">
        <v>0.4</v>
      </c>
    </row>
    <row r="835844" spans="3:3" x14ac:dyDescent="0.15">
      <c r="C835844" s="24">
        <v>2.5</v>
      </c>
    </row>
    <row r="835845" spans="3:3" x14ac:dyDescent="0.15">
      <c r="C835845" s="24">
        <v>3</v>
      </c>
    </row>
    <row r="835846" spans="3:3" x14ac:dyDescent="0.15">
      <c r="C835846" s="24">
        <v>10</v>
      </c>
    </row>
    <row r="835847" spans="3:3" x14ac:dyDescent="0.15">
      <c r="C835847" s="31">
        <v>0.8</v>
      </c>
    </row>
    <row r="835848" spans="3:3" x14ac:dyDescent="0.15">
      <c r="C835848" s="31">
        <v>0.6</v>
      </c>
    </row>
    <row r="835849" spans="3:3" x14ac:dyDescent="0.15">
      <c r="C835849" s="31">
        <v>0.3</v>
      </c>
    </row>
    <row r="835850" spans="3:3" x14ac:dyDescent="0.15">
      <c r="C835850" s="31">
        <v>0.9</v>
      </c>
    </row>
    <row r="835851" spans="3:3" x14ac:dyDescent="0.15">
      <c r="C835851" s="24">
        <v>45</v>
      </c>
    </row>
    <row r="835852" spans="3:3" x14ac:dyDescent="0.15">
      <c r="C835852" s="39">
        <f t="shared" ref="C835852:C835858" si="321">IFERROR(IF(ISNUMBER(C835740),C835740,0)+IF(ISNUMBER(C835721),1/C835721-IF(AND(C835809="ReplaceInsulation",NOT(ISERROR(C835797))),C835733/0.04,0),0),0)</f>
        <v>1.6666666666666667</v>
      </c>
    </row>
    <row r="835853" spans="3:3" x14ac:dyDescent="0.15">
      <c r="C835853" s="39">
        <f t="shared" si="321"/>
        <v>1.9666666666666668</v>
      </c>
    </row>
    <row r="835854" spans="3:3" x14ac:dyDescent="0.15">
      <c r="C835854" s="39">
        <f t="shared" si="321"/>
        <v>0.83333333333333337</v>
      </c>
    </row>
    <row r="835855" spans="3:3" x14ac:dyDescent="0.15">
      <c r="C835855" s="39">
        <f t="shared" si="321"/>
        <v>0.83333333333333337</v>
      </c>
    </row>
    <row r="835856" spans="3:3" x14ac:dyDescent="0.15">
      <c r="C835856" s="39">
        <f t="shared" si="321"/>
        <v>0.83333333333333337</v>
      </c>
    </row>
    <row r="835857" spans="3:3" x14ac:dyDescent="0.15">
      <c r="C835857" s="39">
        <f t="shared" si="321"/>
        <v>0.92500000000000004</v>
      </c>
    </row>
    <row r="835858" spans="3:3" x14ac:dyDescent="0.15">
      <c r="C835858" s="39">
        <f t="shared" si="321"/>
        <v>0.625</v>
      </c>
    </row>
    <row r="835859" spans="3:3" x14ac:dyDescent="0.15">
      <c r="C835859" s="40">
        <f>IFERROR(IF(ISNUMBER(C835728),1/C835728,0),0)</f>
        <v>0.35714285714285715</v>
      </c>
    </row>
    <row r="835860" spans="3:3" x14ac:dyDescent="0.15">
      <c r="C835860" s="40">
        <f>IFERROR(IF(ISNUMBER(C835729),1/C835729,0),0)</f>
        <v>0.35714285714285715</v>
      </c>
    </row>
    <row r="835861" spans="3:3" x14ac:dyDescent="0.15">
      <c r="C835861" s="40">
        <f>IFERROR(IF(ISNUMBER(C835730),1/C835730,0),0)</f>
        <v>0.33333333333333331</v>
      </c>
    </row>
    <row r="835862" spans="3:3" x14ac:dyDescent="0.15">
      <c r="C835862" s="39">
        <f t="shared" ref="C835862:C835868" si="322">IFERROR(1/(IF(C835809="Replace",IF(ISNUMBER(C835740),C835740,0),C835852)+IF(ISNUMBER(C835797),C835797,0)),0)</f>
        <v>0.6</v>
      </c>
    </row>
    <row r="835863" spans="3:3" x14ac:dyDescent="0.15">
      <c r="C835863" s="39">
        <f t="shared" si="322"/>
        <v>0.50847457627118642</v>
      </c>
    </row>
    <row r="835864" spans="3:3" x14ac:dyDescent="0.15">
      <c r="C835864" s="39">
        <f t="shared" si="322"/>
        <v>1.2</v>
      </c>
    </row>
    <row r="835865" spans="3:3" x14ac:dyDescent="0.15">
      <c r="C835865" s="39">
        <f t="shared" si="322"/>
        <v>1.2</v>
      </c>
    </row>
    <row r="835866" spans="3:3" x14ac:dyDescent="0.15">
      <c r="C835866" s="39">
        <f t="shared" si="322"/>
        <v>1.2</v>
      </c>
    </row>
    <row r="835867" spans="3:3" x14ac:dyDescent="0.15">
      <c r="C835867" s="39">
        <f t="shared" si="322"/>
        <v>1.0810810810810809</v>
      </c>
    </row>
    <row r="835868" spans="3:3" x14ac:dyDescent="0.15">
      <c r="C835868" s="39">
        <f t="shared" si="322"/>
        <v>1.6</v>
      </c>
    </row>
    <row r="835869" spans="3:3" x14ac:dyDescent="0.15">
      <c r="C835869" s="41">
        <f>IFERROR(1/(IF(C835816="Replace",0,C835859)+IF(ISNUMBER(C835804),C835804,0)),0)</f>
        <v>2.8</v>
      </c>
    </row>
    <row r="835870" spans="3:3" x14ac:dyDescent="0.15">
      <c r="C835870" s="41">
        <f>IFERROR(1/(IF(C835817="Replace",0,C835860)+IF(ISNUMBER(C835805),C835805,0)),0)</f>
        <v>2.8</v>
      </c>
    </row>
    <row r="835871" spans="3:3" x14ac:dyDescent="0.15">
      <c r="C835871" s="41">
        <f>IFERROR(1/(IF(C835818="Replace",0,C835861)+IF(ISNUMBER(C835806),C835806,0)),0)</f>
        <v>3</v>
      </c>
    </row>
    <row r="835872" spans="3:3" x14ac:dyDescent="0.15">
      <c r="C835872" s="42">
        <f t="shared" ref="C835872:C835878" si="323">IF(C835721&gt;0,(1-C835819)*1/(1/C835721+C835740),0)+C835819*C835862</f>
        <v>0.6</v>
      </c>
    </row>
    <row r="835873" spans="3:3" x14ac:dyDescent="0.15">
      <c r="C835873" s="42">
        <f t="shared" si="323"/>
        <v>0.50847457627118642</v>
      </c>
    </row>
    <row r="835874" spans="3:3" x14ac:dyDescent="0.15">
      <c r="C835874" s="42">
        <f t="shared" si="323"/>
        <v>1.2</v>
      </c>
    </row>
    <row r="835875" spans="3:3" x14ac:dyDescent="0.15">
      <c r="C835875" s="42">
        <f t="shared" si="323"/>
        <v>1.2</v>
      </c>
    </row>
    <row r="835876" spans="3:3" x14ac:dyDescent="0.15">
      <c r="C835876" s="42">
        <f t="shared" si="323"/>
        <v>1.2</v>
      </c>
    </row>
    <row r="835877" spans="3:3" x14ac:dyDescent="0.15">
      <c r="C835877" s="42">
        <f t="shared" si="323"/>
        <v>1.0810810810810809</v>
      </c>
    </row>
    <row r="835878" spans="3:3" x14ac:dyDescent="0.15">
      <c r="C835878" s="42">
        <f t="shared" si="323"/>
        <v>1.6</v>
      </c>
    </row>
    <row r="835879" spans="3:3" x14ac:dyDescent="0.15">
      <c r="C835879" s="43">
        <f>(1-C835826)*C835728+C835826*C835869</f>
        <v>2.8</v>
      </c>
    </row>
    <row r="835880" spans="3:3" x14ac:dyDescent="0.15">
      <c r="C835880" s="43">
        <f>(1-C835827)*C835729+C835827*C835870</f>
        <v>2.8</v>
      </c>
    </row>
    <row r="835881" spans="3:3" x14ac:dyDescent="0.15">
      <c r="C835881" s="43">
        <f>(1-C835828)*C835730+C835828*C835871</f>
        <v>3</v>
      </c>
    </row>
    <row r="835882" spans="3:3" x14ac:dyDescent="0.15">
      <c r="C835882" s="39">
        <f>IFERROR((IF(C835797&gt;0,C835819*C835683,0)+IF(C835798&gt;0,C835820*C835684,0)+IF(C835799&gt;0,C835821*C835685,0)+IF(C835800&gt;0,C835822*C835686,0)+IF(C835801&gt;0,C835823*C835687,0)+IF(C835802&gt;0,C835824*C835688,0)+IF(C835803&gt;0,C835825*C835689,0)+IF(C835804&gt;0,C835826*C835690,0)+IF(C835805&gt;0,C835827*C835691,0)+IF(C835806&gt;0,C835828*C835692,0))/SUM(C835683:C835692),0)</f>
        <v>0</v>
      </c>
    </row>
    <row r="835883" spans="3:3" x14ac:dyDescent="0.15">
      <c r="C835883" s="30" t="str">
        <f>IF(OR(C835699="",C835698=C835699),C835698,IF(C835593="Variation",C835699,IF(C835882=0,C835698,IF(C835882=1,C835699,C835698&amp;"("&amp;TEXT(1-C835882,"##0%")&amp;")."&amp;C835699&amp;"("&amp;TEXT(C835882,"##0%")&amp;")"))))</f>
        <v>Medium</v>
      </c>
    </row>
    <row r="835884" spans="3:3" x14ac:dyDescent="0.15">
      <c r="C835884" s="39">
        <f>IFERROR(IF(C835699&lt;&gt;"",IF(C835593="Variation",C835719,(1-C835882)*C835718+C835882*C835719),C835718),0)</f>
        <v>0.1</v>
      </c>
    </row>
    <row r="835885" spans="3:3" x14ac:dyDescent="0.15">
      <c r="C835885" s="39">
        <f t="shared" ref="C835885:C835891" si="324">IF(ISERROR(C835872*C835683*C835747),0,C835872*C835683*C835747)</f>
        <v>0</v>
      </c>
    </row>
    <row r="835886" spans="3:3" x14ac:dyDescent="0.15">
      <c r="C835886" s="39">
        <f t="shared" si="324"/>
        <v>23.491525423728813</v>
      </c>
    </row>
    <row r="835887" spans="3:3" x14ac:dyDescent="0.15">
      <c r="C835887" s="39">
        <f t="shared" si="324"/>
        <v>48.503999999999998</v>
      </c>
    </row>
    <row r="835888" spans="3:3" x14ac:dyDescent="0.15">
      <c r="C835888" s="39">
        <f t="shared" si="324"/>
        <v>0</v>
      </c>
    </row>
    <row r="835889" spans="3:3" x14ac:dyDescent="0.15">
      <c r="C835889" s="39">
        <f t="shared" si="324"/>
        <v>0</v>
      </c>
    </row>
    <row r="835890" spans="3:3" x14ac:dyDescent="0.15">
      <c r="C835890" s="39">
        <f t="shared" si="324"/>
        <v>24.972972972972972</v>
      </c>
    </row>
    <row r="835891" spans="3:3" x14ac:dyDescent="0.15">
      <c r="C835891" s="39">
        <f t="shared" si="324"/>
        <v>0</v>
      </c>
    </row>
    <row r="835892" spans="3:3" x14ac:dyDescent="0.15">
      <c r="C835892" s="40">
        <f>IF(ISERROR(C835879*C835690*1),0,C835879*C835690*1)</f>
        <v>37.855999999999995</v>
      </c>
    </row>
    <row r="835893" spans="3:3" x14ac:dyDescent="0.15">
      <c r="C835893" s="40">
        <f>IF(ISERROR(C835880*C835691*1),0,C835880*C835691*1)</f>
        <v>0</v>
      </c>
    </row>
    <row r="835894" spans="3:3" x14ac:dyDescent="0.15">
      <c r="C835894" s="40">
        <f>IF(ISERROR(C835881*C835692*1),0,C835881*C835692*1)</f>
        <v>6</v>
      </c>
    </row>
    <row r="835895" spans="3:3" x14ac:dyDescent="0.15">
      <c r="C835895" s="39">
        <f>SUM(C835683:C835692)*C835884</f>
        <v>14.834000000000001</v>
      </c>
    </row>
    <row r="835896" spans="3:3" x14ac:dyDescent="0.15">
      <c r="C835896" s="39">
        <f>IFERROR(SUM(C835885:C835895)/C835612,0)</f>
        <v>1.3262204856155895</v>
      </c>
    </row>
    <row r="835897" spans="3:3" x14ac:dyDescent="0.15">
      <c r="C835897" s="39">
        <f>0.34*(C835843+C835720)*C835844</f>
        <v>0.51000000000000012</v>
      </c>
    </row>
    <row r="835898" spans="3:3" x14ac:dyDescent="0.15">
      <c r="C835898" s="44">
        <f>(C835840-C835833)*C835831</f>
        <v>3326.4</v>
      </c>
    </row>
    <row r="835899" spans="3:3" x14ac:dyDescent="0.15">
      <c r="C835899" s="39">
        <f>IF(C835896&lt;=1,C835841+(1-C835896)/0.5*(1-C835841),IF(C835896&gt;=4,C835842,C835841+(C835896-1)*(C835842-C835841)/(4-1)))</f>
        <v>0.88912598381281371</v>
      </c>
    </row>
    <row r="835900" spans="3:3" x14ac:dyDescent="0.15">
      <c r="C835900" s="44">
        <f>C835896*0.024*C835898*C835899</f>
        <v>94.13795245360761</v>
      </c>
    </row>
    <row r="835901" spans="3:3" x14ac:dyDescent="0.15">
      <c r="C835901" s="44">
        <f>C835897*0.024*C835898*C835899</f>
        <v>36.200885352072518</v>
      </c>
    </row>
    <row r="835902" spans="3:3" x14ac:dyDescent="0.15">
      <c r="C835902" s="44">
        <f>C835900+C835901</f>
        <v>130.33883780568013</v>
      </c>
    </row>
    <row r="835903" spans="3:3" x14ac:dyDescent="0.15">
      <c r="C835903" s="39">
        <f>IFERROR((IF(LEN(C835761)&gt;1,IF(ISERROR(C835807),0,C835807),IF(ISERROR(C835731),0,C835731))*C835690+IF(LEN(C835762)&gt;1,IF(ISERROR(C835808),0,C835808),IF(ISERROR(C835732),0,C835732))*C835691)/(C835690+C835691),0)</f>
        <v>0.75000000000000011</v>
      </c>
    </row>
    <row r="835904" spans="3:3" x14ac:dyDescent="0.15">
      <c r="C835904" s="45">
        <f>C835693*C835834*C835847*(1-C835849)*C835850*C835903</f>
        <v>0</v>
      </c>
    </row>
    <row r="835905" spans="3:3" x14ac:dyDescent="0.15">
      <c r="C835905" s="44">
        <f>C835694*C835835*C$835848*(1-C$835849)*C$835850*C$835903</f>
        <v>0</v>
      </c>
    </row>
    <row r="835906" spans="3:3" x14ac:dyDescent="0.15">
      <c r="C835906" s="44">
        <f>C835695*C835836*C$835848*(1-C$835849)*C$835850*C$835903</f>
        <v>908.11287000000016</v>
      </c>
    </row>
    <row r="835907" spans="3:3" x14ac:dyDescent="0.15">
      <c r="C835907" s="44">
        <f>C835696*C835837*C$835848*(1-C$835849)*C$835850*C$835903</f>
        <v>0</v>
      </c>
    </row>
    <row r="835908" spans="3:3" x14ac:dyDescent="0.15">
      <c r="C835908" s="44">
        <f>C835697*C835838*C$835848*(1-C$835849)*C$835850*C$835903</f>
        <v>187.95199499999998</v>
      </c>
    </row>
    <row r="835909" spans="3:3" x14ac:dyDescent="0.15">
      <c r="C835909" s="44">
        <f>IFERROR(SUM(C835904:C835908)/C835612,0)</f>
        <v>9.3385436227315317</v>
      </c>
    </row>
    <row r="835910" spans="3:3" x14ac:dyDescent="0.15">
      <c r="C835910" s="44">
        <f>C835845*0.024*C835831</f>
        <v>15.552000000000001</v>
      </c>
    </row>
    <row r="835911" spans="3:3" x14ac:dyDescent="0.15">
      <c r="C835911" s="44">
        <f>C835851/(C835896+C835897)</f>
        <v>24.506860887631277</v>
      </c>
    </row>
    <row r="835912" spans="3:3" x14ac:dyDescent="0.15">
      <c r="C835912" s="39">
        <f>0.8+C835911/30</f>
        <v>1.6168953629210425</v>
      </c>
    </row>
    <row r="835913" spans="3:3" x14ac:dyDescent="0.15">
      <c r="C835913" s="42">
        <f>IFERROR((C835909+C835910)/C835902,0)</f>
        <v>0.19096797272230098</v>
      </c>
    </row>
    <row r="835914" spans="3:3" x14ac:dyDescent="0.15">
      <c r="C835914" s="39">
        <f>(1-C835913^C835912)/(1-C835913^(C835912+1))</f>
        <v>0.94362386271828624</v>
      </c>
    </row>
    <row r="835915" spans="3:3" x14ac:dyDescent="0.15">
      <c r="C835915" s="46">
        <f>C835902-C835914*(C835909+C835910)</f>
        <v>106.8515268872402</v>
      </c>
    </row>
    <row r="835917" spans="3:3" x14ac:dyDescent="0.15">
      <c r="C835917" s="48">
        <v>106.8515268872402</v>
      </c>
    </row>
    <row r="851969" spans="3:3" x14ac:dyDescent="0.15">
      <c r="C851969" s="24" t="s">
        <v>370</v>
      </c>
    </row>
    <row r="851970" spans="3:3" x14ac:dyDescent="0.15">
      <c r="C851970" s="25">
        <v>0</v>
      </c>
    </row>
    <row r="851971" spans="3:3" x14ac:dyDescent="0.15">
      <c r="C851971" s="25">
        <v>0</v>
      </c>
    </row>
    <row r="851972" spans="3:3" x14ac:dyDescent="0.15">
      <c r="C851972" s="26">
        <v>40428</v>
      </c>
    </row>
    <row r="851973" spans="3:3" x14ac:dyDescent="0.15">
      <c r="C851973" s="26">
        <v>0</v>
      </c>
    </row>
    <row r="851974" spans="3:3" x14ac:dyDescent="0.15">
      <c r="C851974" s="25" t="s">
        <v>152</v>
      </c>
    </row>
    <row r="851975" spans="3:3" x14ac:dyDescent="0.15">
      <c r="C851975" s="25" t="s">
        <v>15</v>
      </c>
    </row>
    <row r="851976" spans="3:3" x14ac:dyDescent="0.15">
      <c r="C851976" s="25">
        <v>1</v>
      </c>
    </row>
    <row r="851977" spans="3:3" x14ac:dyDescent="0.15">
      <c r="C851977" s="25" t="s">
        <v>208</v>
      </c>
    </row>
    <row r="851978" spans="3:3" x14ac:dyDescent="0.15">
      <c r="C851978" s="25" t="s">
        <v>371</v>
      </c>
    </row>
    <row r="851979" spans="3:3" x14ac:dyDescent="0.15">
      <c r="C851979" s="25">
        <v>0</v>
      </c>
    </row>
    <row r="851980" spans="3:3" x14ac:dyDescent="0.15">
      <c r="C851980" s="25">
        <v>0</v>
      </c>
    </row>
    <row r="851981" spans="3:3" x14ac:dyDescent="0.15">
      <c r="C851981" s="25" t="s">
        <v>372</v>
      </c>
    </row>
    <row r="851982" spans="3:3" x14ac:dyDescent="0.15">
      <c r="C851982" s="25" t="s">
        <v>360</v>
      </c>
    </row>
    <row r="851983" spans="3:3" x14ac:dyDescent="0.15">
      <c r="C851983" s="25" t="s">
        <v>373</v>
      </c>
    </row>
    <row r="851984" spans="3:3" x14ac:dyDescent="0.15">
      <c r="C851984" s="25" t="s">
        <v>105</v>
      </c>
    </row>
    <row r="851985" spans="3:3" x14ac:dyDescent="0.15">
      <c r="C851985" s="25">
        <v>1958</v>
      </c>
    </row>
    <row r="851986" spans="3:3" x14ac:dyDescent="0.15">
      <c r="C851986" s="25">
        <v>1968</v>
      </c>
    </row>
    <row r="851987" spans="3:3" x14ac:dyDescent="0.15">
      <c r="C851987" s="25" t="s">
        <v>289</v>
      </c>
    </row>
    <row r="851988" spans="3:3" x14ac:dyDescent="0.15">
      <c r="C851988" s="24">
        <v>374.2</v>
      </c>
    </row>
    <row r="851989" spans="3:3" x14ac:dyDescent="0.15">
      <c r="C851989" s="24">
        <v>119.744</v>
      </c>
    </row>
    <row r="851990" spans="3:3" x14ac:dyDescent="0.15">
      <c r="C851990" s="24">
        <v>0</v>
      </c>
    </row>
    <row r="851991" spans="3:3" x14ac:dyDescent="0.15">
      <c r="C851991" s="24">
        <v>0</v>
      </c>
    </row>
    <row r="851992" spans="3:3" x14ac:dyDescent="0.15">
      <c r="C851992" s="24">
        <v>0</v>
      </c>
    </row>
    <row r="851993" spans="3:3" x14ac:dyDescent="0.15">
      <c r="C851993" s="24">
        <v>106.7</v>
      </c>
    </row>
    <row r="851994" spans="3:3" x14ac:dyDescent="0.15">
      <c r="C851994" s="27">
        <f>IF(C851991&gt;0,C851991,IF(C851990&gt;0,0.85*C851990,IF(C851993&gt;0,1.1*C851993,IF(C851992&gt;0,1.4*C851992,0.85/3*C851988))))</f>
        <v>117.37000000000002</v>
      </c>
    </row>
    <row r="851995" spans="3:3" x14ac:dyDescent="0.15">
      <c r="C851995" s="24">
        <v>0</v>
      </c>
    </row>
    <row r="851996" spans="3:3" x14ac:dyDescent="0.15">
      <c r="C851996" s="27">
        <f>IF(C851995&gt;0,C851995,C851994)</f>
        <v>117.37000000000002</v>
      </c>
    </row>
    <row r="851997" spans="3:3" x14ac:dyDescent="0.15">
      <c r="C851997" s="24">
        <v>1</v>
      </c>
    </row>
    <row r="851998" spans="3:3" x14ac:dyDescent="0.15">
      <c r="C851998" s="24">
        <v>2</v>
      </c>
    </row>
    <row r="851999" spans="3:3" x14ac:dyDescent="0.15">
      <c r="C851999" s="28" t="s">
        <v>374</v>
      </c>
    </row>
    <row r="852000" spans="3:3" x14ac:dyDescent="0.15">
      <c r="C852000" s="28" t="s">
        <v>375</v>
      </c>
    </row>
    <row r="852001" spans="3:3" x14ac:dyDescent="0.15">
      <c r="C852001" s="28" t="s">
        <v>2</v>
      </c>
    </row>
    <row r="852002" spans="3:3" x14ac:dyDescent="0.15">
      <c r="C852002" s="28" t="s">
        <v>376</v>
      </c>
    </row>
    <row r="852003" spans="3:3" x14ac:dyDescent="0.15">
      <c r="C852003" s="24">
        <v>0</v>
      </c>
    </row>
    <row r="852004" spans="3:3" x14ac:dyDescent="0.15">
      <c r="C852004" s="24">
        <v>0</v>
      </c>
    </row>
    <row r="852005" spans="3:3" x14ac:dyDescent="0.15">
      <c r="C852005" s="24">
        <v>0</v>
      </c>
    </row>
    <row r="852006" spans="3:3" x14ac:dyDescent="0.15">
      <c r="C852006" s="24">
        <v>0</v>
      </c>
    </row>
    <row r="852007" spans="3:3" x14ac:dyDescent="0.15">
      <c r="C852007" s="24">
        <v>0</v>
      </c>
    </row>
    <row r="852008" spans="3:3" x14ac:dyDescent="0.15">
      <c r="C852008" s="24">
        <v>0</v>
      </c>
    </row>
    <row r="852009" spans="3:3" x14ac:dyDescent="0.15">
      <c r="C852009" s="28">
        <v>0</v>
      </c>
    </row>
    <row r="852010" spans="3:3" x14ac:dyDescent="0.15">
      <c r="C852010" s="28">
        <v>0</v>
      </c>
    </row>
    <row r="852011" spans="3:3" x14ac:dyDescent="0.15">
      <c r="C852011" s="24">
        <v>0</v>
      </c>
    </row>
    <row r="852012" spans="3:3" x14ac:dyDescent="0.15">
      <c r="C852012" s="24">
        <v>0</v>
      </c>
    </row>
    <row r="852013" spans="3:3" x14ac:dyDescent="0.15">
      <c r="C852013" s="24">
        <v>46.2</v>
      </c>
    </row>
    <row r="852014" spans="3:3" x14ac:dyDescent="0.15">
      <c r="C852014" s="24">
        <v>40.42</v>
      </c>
    </row>
    <row r="852015" spans="3:3" x14ac:dyDescent="0.15">
      <c r="C852015" s="24">
        <v>0</v>
      </c>
    </row>
    <row r="852016" spans="3:3" x14ac:dyDescent="0.15">
      <c r="C852016" s="24">
        <v>0</v>
      </c>
    </row>
    <row r="852017" spans="3:3" x14ac:dyDescent="0.15">
      <c r="C852017" s="24">
        <v>46.2</v>
      </c>
    </row>
    <row r="852018" spans="3:3" x14ac:dyDescent="0.15">
      <c r="C852018" s="24">
        <v>0</v>
      </c>
    </row>
    <row r="852019" spans="3:3" x14ac:dyDescent="0.15">
      <c r="C852019" s="24">
        <v>13.52</v>
      </c>
    </row>
    <row r="852020" spans="3:3" x14ac:dyDescent="0.15">
      <c r="C852020" s="24">
        <v>0</v>
      </c>
    </row>
    <row r="852021" spans="3:3" x14ac:dyDescent="0.15">
      <c r="C852021" s="24">
        <v>2</v>
      </c>
    </row>
    <row r="852022" spans="3:3" x14ac:dyDescent="0.15">
      <c r="C852022" s="24">
        <v>0</v>
      </c>
    </row>
    <row r="852023" spans="3:3" x14ac:dyDescent="0.15">
      <c r="C852023" s="24">
        <v>0</v>
      </c>
    </row>
    <row r="852024" spans="3:3" x14ac:dyDescent="0.15">
      <c r="C852024" s="24">
        <v>8.1300000000000008</v>
      </c>
    </row>
    <row r="852025" spans="3:3" x14ac:dyDescent="0.15">
      <c r="C852025" s="24">
        <v>0</v>
      </c>
    </row>
    <row r="852026" spans="3:3" x14ac:dyDescent="0.15">
      <c r="C852026" s="24">
        <v>5.39</v>
      </c>
    </row>
    <row r="852027" spans="3:3" x14ac:dyDescent="0.15">
      <c r="C852027" s="28" t="s">
        <v>295</v>
      </c>
    </row>
    <row r="852028" spans="3:3" x14ac:dyDescent="0.15">
      <c r="C852028" s="29">
        <f>IF(OR(C$852000="C",C$852000="PI",C$852000="NI"),1.6,IF(C$852000="P",0.8,IF(C$852000="-",1.2,0)))</f>
        <v>1.2</v>
      </c>
    </row>
    <row r="852029" spans="3:3" x14ac:dyDescent="0.15">
      <c r="C852029" s="29">
        <f>IF(OR(C$852000="C",C$852000="PI",C$852000="NI"),15,IF(C$852000="P",7,IF(C$852000="-",5,0)))</f>
        <v>5</v>
      </c>
    </row>
    <row r="852030" spans="3:3" x14ac:dyDescent="0.15">
      <c r="C852030" s="29">
        <f>IF(OR(C$852000="C",C$852000="PI",C$852000="NI"),0,IF(C$852000="P",0.6,IF(C$852000="-",0,1.2)))</f>
        <v>0</v>
      </c>
    </row>
    <row r="852031" spans="3:3" x14ac:dyDescent="0.15">
      <c r="C852031" s="29">
        <f>IF(OR(C$852000="C",C$852000="PI",C$852000="NI"),0,IF(C$852000="P",3,IF(C$852000="-",0,5)))</f>
        <v>0</v>
      </c>
    </row>
    <row r="852032" spans="3:3" x14ac:dyDescent="0.15">
      <c r="C852032" s="29">
        <f>IF(LEFT(C$852000,1)="C",1,IF(LEFT(C$852000,1)="P",0.5,0))</f>
        <v>0</v>
      </c>
    </row>
    <row r="852033" spans="3:3" x14ac:dyDescent="0.15">
      <c r="C852033" s="29">
        <f>IF(LEFT(C$852001,1)="C",1,IF(LEFT(C$852001,1)="P",0.5,0))</f>
        <v>0</v>
      </c>
    </row>
    <row r="852034" spans="3:3" x14ac:dyDescent="0.15">
      <c r="C852034" s="29">
        <f>0.7*C852032+C851998+C852033</f>
        <v>2</v>
      </c>
    </row>
    <row r="852035" spans="3:3" x14ac:dyDescent="0.15">
      <c r="C852035" s="27">
        <f>IFERROR(C851996/C852034,0)</f>
        <v>58.685000000000009</v>
      </c>
    </row>
    <row r="852036" spans="3:3" x14ac:dyDescent="0.15">
      <c r="C852036" s="29">
        <f>IF(RIGHT(C$852000,1)="I",1,C852032)*0.7+C851998+IF(RIGHT(C$852001,1)="I",1,C852033)</f>
        <v>2</v>
      </c>
    </row>
    <row r="852037" spans="3:3" x14ac:dyDescent="0.15">
      <c r="C852037" s="27">
        <f>IF(ISNUMBER(#REF!),#REF!/2.5,1)</f>
        <v>1</v>
      </c>
    </row>
    <row r="852038" spans="3:3" x14ac:dyDescent="0.15">
      <c r="C852038" s="27">
        <f>IF(C852010="Simple",0.9,IF(C852010="Complex",1.3,1))</f>
        <v>1</v>
      </c>
    </row>
    <row r="852039" spans="3:3" x14ac:dyDescent="0.15">
      <c r="C852039" s="27">
        <f>IF(C852009="Simple",0.9,IF(C852009="Complex",1.2,1))</f>
        <v>1</v>
      </c>
    </row>
    <row r="852040" spans="3:3" x14ac:dyDescent="0.15">
      <c r="C852040" s="27">
        <f>C852037*C852039*(0.7*C852035+IF(C852002="B_N2",5,IF(C852002="B_N1",25,50)))</f>
        <v>46.079500000000003</v>
      </c>
    </row>
    <row r="852041" spans="3:3" x14ac:dyDescent="0.15">
      <c r="C852041" s="27">
        <f>ROUND(3/0.85,1)*C852037*C851996</f>
        <v>410.79500000000007</v>
      </c>
    </row>
    <row r="852042" spans="3:3" x14ac:dyDescent="0.15">
      <c r="C852042" s="27">
        <f>C$852038*(C$852028*C$852035+C$852029)</f>
        <v>75.422000000000011</v>
      </c>
    </row>
    <row r="852043" spans="3:3" x14ac:dyDescent="0.15">
      <c r="C852043" s="27">
        <f>(C$852030*C$852035+C$852031)</f>
        <v>0</v>
      </c>
    </row>
    <row r="852044" spans="3:3" x14ac:dyDescent="0.15">
      <c r="C852044" s="27">
        <f>C852036*C852040-C852045-C852049-C852050</f>
        <v>71.03240000000001</v>
      </c>
    </row>
    <row r="852045" spans="3:3" x14ac:dyDescent="0.15">
      <c r="C852045" s="27">
        <f>0.5*IF(RIGHT(C852001,1)="I",1,C852033)*C852040</f>
        <v>0</v>
      </c>
    </row>
    <row r="852046" spans="3:3" x14ac:dyDescent="0.15">
      <c r="C852046" s="30" t="str">
        <f>IF(C$852001="P","Unh","Soil")</f>
        <v>Soil</v>
      </c>
    </row>
    <row r="852047" spans="3:3" x14ac:dyDescent="0.15">
      <c r="C852047" s="27">
        <f>1.2*C852035+5</f>
        <v>75.422000000000011</v>
      </c>
    </row>
    <row r="852048" spans="3:3" x14ac:dyDescent="0.15">
      <c r="C852048" s="30" t="str">
        <f>IF(C$852001="-","Soil","Cellar")</f>
        <v>Cellar</v>
      </c>
    </row>
    <row r="852049" spans="3:3" x14ac:dyDescent="0.15">
      <c r="C852049" s="27">
        <f>(0.18*C$851996)-C852050</f>
        <v>18.452900000000003</v>
      </c>
    </row>
    <row r="852050" spans="3:3" x14ac:dyDescent="0.15">
      <c r="C852050" s="27">
        <f>0.01*C$851996+1.5</f>
        <v>2.6737000000000002</v>
      </c>
    </row>
    <row r="852051" spans="3:3" x14ac:dyDescent="0.15">
      <c r="C852051" s="27">
        <f>SUM(C852042:C852050)</f>
        <v>243.00300000000004</v>
      </c>
    </row>
    <row r="852052" spans="3:3" x14ac:dyDescent="0.15">
      <c r="C852052" s="27">
        <f>SUM(C852012:C852021)</f>
        <v>148.34</v>
      </c>
    </row>
    <row r="852053" spans="3:3" x14ac:dyDescent="0.15">
      <c r="C852053" s="30">
        <f>IFERROR(C852052/C852051,0)</f>
        <v>0.61044513853738425</v>
      </c>
    </row>
    <row r="852054" spans="3:3" x14ac:dyDescent="0.15">
      <c r="C852054" s="31">
        <v>0.8</v>
      </c>
    </row>
    <row r="852055" spans="3:3" x14ac:dyDescent="0.15">
      <c r="C852055" s="31">
        <v>1.25</v>
      </c>
    </row>
    <row r="852056" spans="3:3" x14ac:dyDescent="0.15">
      <c r="C852056" s="32">
        <f>IF(AND(C852053&gt;=C852054,C852053&lt;=C852055),1,0)</f>
        <v>0</v>
      </c>
    </row>
    <row r="852057" spans="3:3" x14ac:dyDescent="0.15">
      <c r="C852057" s="30">
        <f>IFERROR((C852017+C852018)/(C852047),0)</f>
        <v>0.61255336639176894</v>
      </c>
    </row>
    <row r="852058" spans="3:3" x14ac:dyDescent="0.15">
      <c r="C852058" s="31">
        <v>0.9</v>
      </c>
    </row>
    <row r="852059" spans="3:3" x14ac:dyDescent="0.15">
      <c r="C852059" s="31">
        <v>1.3</v>
      </c>
    </row>
    <row r="852060" spans="3:3" x14ac:dyDescent="0.15">
      <c r="C852060" s="32">
        <f>IF(AND(C852057&gt;=C852058,C852057&lt;=C852059),1,0)</f>
        <v>0</v>
      </c>
    </row>
    <row r="852061" spans="3:3" x14ac:dyDescent="0.15">
      <c r="C852061" s="33">
        <f>IF(C852032+C852033=0,1,0)</f>
        <v>1</v>
      </c>
    </row>
    <row r="852062" spans="3:3" x14ac:dyDescent="0.15">
      <c r="C852062" s="30">
        <f>IFERROR((C852019+C852020+C852021)/(C852049+C852050),0)</f>
        <v>0.73461891643709809</v>
      </c>
    </row>
    <row r="852063" spans="3:3" x14ac:dyDescent="0.15">
      <c r="C852063" s="31">
        <v>0.67</v>
      </c>
    </row>
    <row r="852064" spans="3:3" x14ac:dyDescent="0.15">
      <c r="C852064" s="31">
        <v>1.5</v>
      </c>
    </row>
    <row r="852065" spans="3:3" x14ac:dyDescent="0.15">
      <c r="C852065" s="34">
        <f>IF(AND(C852062&gt;=C852063,C852062&lt;=C852064),1,0)</f>
        <v>1</v>
      </c>
    </row>
    <row r="852066" spans="3:3" x14ac:dyDescent="0.15">
      <c r="C852066" s="34">
        <f>C852056*IF(C852061=1,C852060,1)*C852065</f>
        <v>0</v>
      </c>
    </row>
    <row r="852067" spans="3:3" x14ac:dyDescent="0.15">
      <c r="C852067" s="27">
        <f>IF(C$852027="Estimation",C852042,C852012)</f>
        <v>0</v>
      </c>
    </row>
    <row r="852068" spans="3:3" x14ac:dyDescent="0.15">
      <c r="C852068" s="27">
        <f>IF(C$852027="Estimation",C852043,C852013)</f>
        <v>46.2</v>
      </c>
    </row>
    <row r="852069" spans="3:3" x14ac:dyDescent="0.15">
      <c r="C852069" s="27">
        <f>IF(C$852027="Estimation",C852044,C852014)</f>
        <v>40.42</v>
      </c>
    </row>
    <row r="852070" spans="3:3" x14ac:dyDescent="0.15">
      <c r="C852070" s="27">
        <f>IF(C$852027="Estimation",IF(C852046="Soil",0,C852045),C852015)</f>
        <v>0</v>
      </c>
    </row>
    <row r="852071" spans="3:3" x14ac:dyDescent="0.15">
      <c r="C852071" s="27">
        <f>IF(C$852027="Estimation",C852045-C852070,C852016)</f>
        <v>0</v>
      </c>
    </row>
    <row r="852072" spans="3:3" x14ac:dyDescent="0.15">
      <c r="C852072" s="27">
        <f>IF(C$852027="Estimation",IF(C852048="Soil",0,C852047),C852017)</f>
        <v>46.2</v>
      </c>
    </row>
    <row r="852073" spans="3:3" x14ac:dyDescent="0.15">
      <c r="C852073" s="27">
        <f>IF(C$852027="Estimation",C852047-C852072,C852018)</f>
        <v>0</v>
      </c>
    </row>
    <row r="852074" spans="3:3" x14ac:dyDescent="0.15">
      <c r="C852074" s="27">
        <f>IF(C$852027="Estimation",C852049,C852019)</f>
        <v>13.52</v>
      </c>
    </row>
    <row r="852075" spans="3:3" x14ac:dyDescent="0.15">
      <c r="C852075" s="27">
        <f>IF(C$852027="Estimation",0,C852020)</f>
        <v>0</v>
      </c>
    </row>
    <row r="852076" spans="3:3" x14ac:dyDescent="0.15">
      <c r="C852076" s="27">
        <f>IF(C$852027="Estimation",C852050,C852021)</f>
        <v>2</v>
      </c>
    </row>
    <row r="852077" spans="3:3" x14ac:dyDescent="0.15">
      <c r="C852077" s="35">
        <f>IF(C$852027="Estimation",0,C852022)</f>
        <v>0</v>
      </c>
    </row>
    <row r="852078" spans="3:3" x14ac:dyDescent="0.15">
      <c r="C852078" s="35">
        <f>IF(C$852027="Estimation",0.5*SUM(C$852074:C$852075),C852023)</f>
        <v>0</v>
      </c>
    </row>
    <row r="852079" spans="3:3" x14ac:dyDescent="0.15">
      <c r="C852079" s="35">
        <f>IF(C$852027="Estimation",0,C852024)</f>
        <v>8.1300000000000008</v>
      </c>
    </row>
    <row r="852080" spans="3:3" x14ac:dyDescent="0.15">
      <c r="C852080" s="35">
        <f>IF(C$852027="Estimation",0.5*SUM(C$852074:C$852075),C852025)</f>
        <v>0</v>
      </c>
    </row>
    <row r="852081" spans="3:3" x14ac:dyDescent="0.15">
      <c r="C852081" s="35">
        <f>IF(C$852027="Estimation",0,C852026)</f>
        <v>5.39</v>
      </c>
    </row>
    <row r="852082" spans="3:3" x14ac:dyDescent="0.15">
      <c r="C852082" s="25" t="s">
        <v>288</v>
      </c>
    </row>
    <row r="852083" spans="3:3" x14ac:dyDescent="0.15">
      <c r="C852083" s="25">
        <v>0</v>
      </c>
    </row>
    <row r="852084" spans="3:3" x14ac:dyDescent="0.15">
      <c r="C852084" s="25" t="s">
        <v>288</v>
      </c>
    </row>
    <row r="852085" spans="3:3" x14ac:dyDescent="0.15">
      <c r="C852085" s="25" t="s">
        <v>377</v>
      </c>
    </row>
    <row r="852086" spans="3:3" x14ac:dyDescent="0.15">
      <c r="C852086" s="25" t="s">
        <v>300</v>
      </c>
    </row>
    <row r="852087" spans="3:3" x14ac:dyDescent="0.15">
      <c r="C852087" s="25" t="s">
        <v>302</v>
      </c>
    </row>
    <row r="852088" spans="3:3" x14ac:dyDescent="0.15">
      <c r="C852088" s="25" t="s">
        <v>302</v>
      </c>
    </row>
    <row r="852089" spans="3:3" x14ac:dyDescent="0.15">
      <c r="C852089" s="25" t="s">
        <v>302</v>
      </c>
    </row>
    <row r="852090" spans="3:3" x14ac:dyDescent="0.15">
      <c r="C852090" s="25" t="s">
        <v>301</v>
      </c>
    </row>
    <row r="852091" spans="3:3" x14ac:dyDescent="0.15">
      <c r="C852091" s="25" t="s">
        <v>301</v>
      </c>
    </row>
    <row r="852092" spans="3:3" x14ac:dyDescent="0.15">
      <c r="C852092" s="25" t="s">
        <v>292</v>
      </c>
    </row>
    <row r="852093" spans="3:3" x14ac:dyDescent="0.15">
      <c r="C852093" s="25" t="s">
        <v>292</v>
      </c>
    </row>
    <row r="852094" spans="3:3" x14ac:dyDescent="0.15">
      <c r="C852094" s="25" t="s">
        <v>291</v>
      </c>
    </row>
    <row r="852095" spans="3:3" x14ac:dyDescent="0.15">
      <c r="C852095" s="25" t="s">
        <v>298</v>
      </c>
    </row>
    <row r="852096" spans="3:3" x14ac:dyDescent="0.15">
      <c r="C852096" s="25" t="s">
        <v>299</v>
      </c>
    </row>
    <row r="852097" spans="3:3" x14ac:dyDescent="0.15">
      <c r="C852097" s="25" t="s">
        <v>298</v>
      </c>
    </row>
    <row r="852098" spans="3:3" x14ac:dyDescent="0.15">
      <c r="C852098" s="25" t="s">
        <v>297</v>
      </c>
    </row>
    <row r="852099" spans="3:3" x14ac:dyDescent="0.15">
      <c r="C852099" s="25" t="s">
        <v>296</v>
      </c>
    </row>
    <row r="852100" spans="3:3" x14ac:dyDescent="0.15">
      <c r="C852100" s="25" t="s">
        <v>297</v>
      </c>
    </row>
    <row r="852101" spans="3:3" x14ac:dyDescent="0.15">
      <c r="C852101" s="25" t="s">
        <v>296</v>
      </c>
    </row>
    <row r="852102" spans="3:3" x14ac:dyDescent="0.15">
      <c r="C852102" s="24">
        <v>0.1</v>
      </c>
    </row>
    <row r="852103" spans="3:3" x14ac:dyDescent="0.15">
      <c r="C852103" s="24">
        <v>0</v>
      </c>
    </row>
    <row r="852104" spans="3:3" x14ac:dyDescent="0.15">
      <c r="C852104" s="24">
        <v>0.2</v>
      </c>
    </row>
    <row r="852105" spans="3:3" x14ac:dyDescent="0.15">
      <c r="C852105" s="24">
        <v>0.6</v>
      </c>
    </row>
    <row r="852106" spans="3:3" x14ac:dyDescent="0.15">
      <c r="C852106" s="24">
        <v>0.6</v>
      </c>
    </row>
    <row r="852107" spans="3:3" x14ac:dyDescent="0.15">
      <c r="C852107" s="24">
        <v>1.2</v>
      </c>
    </row>
    <row r="852108" spans="3:3" x14ac:dyDescent="0.15">
      <c r="C852108" s="24">
        <v>1.2</v>
      </c>
    </row>
    <row r="852109" spans="3:3" x14ac:dyDescent="0.15">
      <c r="C852109" s="24">
        <v>1.2</v>
      </c>
    </row>
    <row r="852110" spans="3:3" x14ac:dyDescent="0.15">
      <c r="C852110" s="24">
        <v>1.6</v>
      </c>
    </row>
    <row r="852111" spans="3:3" x14ac:dyDescent="0.15">
      <c r="C852111" s="24">
        <v>1.6</v>
      </c>
    </row>
    <row r="852112" spans="3:3" x14ac:dyDescent="0.15">
      <c r="C852112" s="24">
        <v>2.8</v>
      </c>
    </row>
    <row r="852113" spans="3:3" x14ac:dyDescent="0.15">
      <c r="C852113" s="24">
        <v>2.8</v>
      </c>
    </row>
    <row r="852114" spans="3:3" x14ac:dyDescent="0.15">
      <c r="C852114" s="24">
        <v>3</v>
      </c>
    </row>
    <row r="852115" spans="3:3" x14ac:dyDescent="0.15">
      <c r="C852115" s="24">
        <v>0.75</v>
      </c>
    </row>
    <row r="852116" spans="3:3" x14ac:dyDescent="0.15">
      <c r="C852116" s="24">
        <v>0.75</v>
      </c>
    </row>
    <row r="852117" spans="3:3" x14ac:dyDescent="0.15">
      <c r="C852117" s="24">
        <v>0.05</v>
      </c>
    </row>
    <row r="852118" spans="3:3" x14ac:dyDescent="0.15">
      <c r="C852118" s="24">
        <v>0.05</v>
      </c>
    </row>
    <row r="852119" spans="3:3" x14ac:dyDescent="0.15">
      <c r="C852119" s="24">
        <v>0</v>
      </c>
    </row>
    <row r="852120" spans="3:3" x14ac:dyDescent="0.15">
      <c r="C852120" s="24">
        <v>0</v>
      </c>
    </row>
    <row r="852121" spans="3:3" x14ac:dyDescent="0.15">
      <c r="C852121" s="24">
        <v>0</v>
      </c>
    </row>
    <row r="852122" spans="3:3" x14ac:dyDescent="0.15">
      <c r="C852122" s="24">
        <v>0.01</v>
      </c>
    </row>
    <row r="852123" spans="3:3" x14ac:dyDescent="0.15">
      <c r="C852123" s="24">
        <v>0.01</v>
      </c>
    </row>
    <row r="852124" spans="3:3" x14ac:dyDescent="0.15">
      <c r="C852124" s="24">
        <v>0</v>
      </c>
    </row>
    <row r="852125" spans="3:3" x14ac:dyDescent="0.15">
      <c r="C852125" s="24">
        <v>0.3</v>
      </c>
    </row>
    <row r="852126" spans="3:3" x14ac:dyDescent="0.15">
      <c r="C852126" s="24">
        <v>0</v>
      </c>
    </row>
    <row r="852127" spans="3:3" x14ac:dyDescent="0.15">
      <c r="C852127" s="24">
        <v>0</v>
      </c>
    </row>
    <row r="852128" spans="3:3" x14ac:dyDescent="0.15">
      <c r="C852128" s="24">
        <v>0</v>
      </c>
    </row>
    <row r="852129" spans="3:3" x14ac:dyDescent="0.15">
      <c r="C852129" s="24">
        <v>0.3</v>
      </c>
    </row>
    <row r="852130" spans="3:3" x14ac:dyDescent="0.15">
      <c r="C852130" s="24">
        <v>0</v>
      </c>
    </row>
    <row r="852131" spans="3:3" x14ac:dyDescent="0.15">
      <c r="C852131" s="24">
        <v>0</v>
      </c>
    </row>
    <row r="852132" spans="3:3" x14ac:dyDescent="0.15">
      <c r="C852132" s="24">
        <v>1</v>
      </c>
    </row>
    <row r="852133" spans="3:3" x14ac:dyDescent="0.15">
      <c r="C852133" s="24">
        <v>1</v>
      </c>
    </row>
    <row r="852134" spans="3:3" x14ac:dyDescent="0.15">
      <c r="C852134" s="24">
        <v>0</v>
      </c>
    </row>
    <row r="852135" spans="3:3" x14ac:dyDescent="0.15">
      <c r="C852135" s="24">
        <v>0</v>
      </c>
    </row>
    <row r="852136" spans="3:3" x14ac:dyDescent="0.15">
      <c r="C852136" s="24">
        <v>0.5</v>
      </c>
    </row>
    <row r="852137" spans="3:3" x14ac:dyDescent="0.15">
      <c r="C852137" s="24">
        <v>0</v>
      </c>
    </row>
    <row r="852138" spans="3:3" x14ac:dyDescent="0.15">
      <c r="C852138" s="25">
        <v>0</v>
      </c>
    </row>
    <row r="852139" spans="3:3" x14ac:dyDescent="0.15">
      <c r="C852139" s="25">
        <v>0</v>
      </c>
    </row>
    <row r="852140" spans="3:3" x14ac:dyDescent="0.15">
      <c r="C852140" s="25">
        <v>0</v>
      </c>
    </row>
    <row r="852141" spans="3:3" x14ac:dyDescent="0.15">
      <c r="C852141" s="25">
        <v>0</v>
      </c>
    </row>
    <row r="852142" spans="3:3" x14ac:dyDescent="0.15">
      <c r="C852142" s="25">
        <v>0</v>
      </c>
    </row>
    <row r="852143" spans="3:3" x14ac:dyDescent="0.15">
      <c r="C852143" s="25">
        <v>0</v>
      </c>
    </row>
    <row r="852144" spans="3:3" x14ac:dyDescent="0.15">
      <c r="C852144" s="25">
        <v>0</v>
      </c>
    </row>
    <row r="852145" spans="3:3" x14ac:dyDescent="0.15">
      <c r="C852145" s="25">
        <v>0</v>
      </c>
    </row>
    <row r="852146" spans="3:3" x14ac:dyDescent="0.15">
      <c r="C852146" s="25">
        <v>0</v>
      </c>
    </row>
    <row r="852147" spans="3:3" x14ac:dyDescent="0.15">
      <c r="C852147" s="25">
        <v>0</v>
      </c>
    </row>
    <row r="852148" spans="3:3" x14ac:dyDescent="0.15">
      <c r="C852148" s="24">
        <v>0</v>
      </c>
    </row>
    <row r="852149" spans="3:3" x14ac:dyDescent="0.15">
      <c r="C852149" s="24">
        <v>0</v>
      </c>
    </row>
    <row r="852150" spans="3:3" x14ac:dyDescent="0.15">
      <c r="C852150" s="24">
        <v>0</v>
      </c>
    </row>
    <row r="852151" spans="3:3" x14ac:dyDescent="0.15">
      <c r="C852151" s="24">
        <v>0</v>
      </c>
    </row>
    <row r="852152" spans="3:3" x14ac:dyDescent="0.15">
      <c r="C852152" s="24">
        <v>0</v>
      </c>
    </row>
    <row r="852153" spans="3:3" x14ac:dyDescent="0.15">
      <c r="C852153" s="24">
        <v>0</v>
      </c>
    </row>
    <row r="852154" spans="3:3" x14ac:dyDescent="0.15">
      <c r="C852154" s="24">
        <v>0</v>
      </c>
    </row>
    <row r="852155" spans="3:3" x14ac:dyDescent="0.15">
      <c r="C852155" s="24">
        <v>0</v>
      </c>
    </row>
    <row r="852156" spans="3:3" x14ac:dyDescent="0.15">
      <c r="C852156" s="24">
        <v>0</v>
      </c>
    </row>
    <row r="852157" spans="3:3" x14ac:dyDescent="0.15">
      <c r="C852157" s="24">
        <v>0</v>
      </c>
    </row>
    <row r="852158" spans="3:3" x14ac:dyDescent="0.15">
      <c r="C852158" s="24">
        <v>0</v>
      </c>
    </row>
    <row r="852159" spans="3:3" x14ac:dyDescent="0.15">
      <c r="C852159" s="24">
        <v>0</v>
      </c>
    </row>
    <row r="852160" spans="3:3" x14ac:dyDescent="0.15">
      <c r="C852160" s="24">
        <v>0</v>
      </c>
    </row>
    <row r="852161" spans="3:3" x14ac:dyDescent="0.15">
      <c r="C852161" s="24">
        <v>0</v>
      </c>
    </row>
    <row r="852162" spans="3:3" x14ac:dyDescent="0.15">
      <c r="C852162" s="24">
        <v>0</v>
      </c>
    </row>
    <row r="852163" spans="3:3" x14ac:dyDescent="0.15">
      <c r="C852163" s="24">
        <v>0</v>
      </c>
    </row>
    <row r="852164" spans="3:3" x14ac:dyDescent="0.15">
      <c r="C852164" s="24">
        <v>0</v>
      </c>
    </row>
    <row r="852165" spans="3:3" x14ac:dyDescent="0.15">
      <c r="C852165" s="24">
        <v>0</v>
      </c>
    </row>
    <row r="852166" spans="3:3" x14ac:dyDescent="0.15">
      <c r="C852166" s="24">
        <v>0</v>
      </c>
    </row>
    <row r="852167" spans="3:3" x14ac:dyDescent="0.15">
      <c r="C852167" s="24">
        <v>0</v>
      </c>
    </row>
    <row r="852168" spans="3:3" x14ac:dyDescent="0.15">
      <c r="C852168" s="24">
        <v>0</v>
      </c>
    </row>
    <row r="852169" spans="3:3" x14ac:dyDescent="0.15">
      <c r="C852169" s="24">
        <v>0</v>
      </c>
    </row>
    <row r="852170" spans="3:3" x14ac:dyDescent="0.15">
      <c r="C852170" s="24">
        <v>0</v>
      </c>
    </row>
    <row r="852171" spans="3:3" x14ac:dyDescent="0.15">
      <c r="C852171" s="24">
        <v>0</v>
      </c>
    </row>
    <row r="852172" spans="3:3" x14ac:dyDescent="0.15">
      <c r="C852172" s="24">
        <v>0</v>
      </c>
    </row>
    <row r="852173" spans="3:3" x14ac:dyDescent="0.15">
      <c r="C852173" s="24">
        <v>0</v>
      </c>
    </row>
    <row r="852174" spans="3:3" x14ac:dyDescent="0.15">
      <c r="C852174" s="36">
        <f t="shared" ref="C852174:C852180" si="325">IF(C852167&lt;&gt;0,C852167,C852160)</f>
        <v>0</v>
      </c>
    </row>
    <row r="852175" spans="3:3" x14ac:dyDescent="0.15">
      <c r="C852175" s="36">
        <f t="shared" si="325"/>
        <v>0</v>
      </c>
    </row>
    <row r="852176" spans="3:3" x14ac:dyDescent="0.15">
      <c r="C852176" s="36">
        <f t="shared" si="325"/>
        <v>0</v>
      </c>
    </row>
    <row r="852177" spans="3:3" x14ac:dyDescent="0.15">
      <c r="C852177" s="36">
        <f t="shared" si="325"/>
        <v>0</v>
      </c>
    </row>
    <row r="852178" spans="3:3" x14ac:dyDescent="0.15">
      <c r="C852178" s="36">
        <f t="shared" si="325"/>
        <v>0</v>
      </c>
    </row>
    <row r="852179" spans="3:3" x14ac:dyDescent="0.15">
      <c r="C852179" s="36">
        <f t="shared" si="325"/>
        <v>0</v>
      </c>
    </row>
    <row r="852180" spans="3:3" x14ac:dyDescent="0.15">
      <c r="C852180" s="36">
        <f t="shared" si="325"/>
        <v>0</v>
      </c>
    </row>
    <row r="852181" spans="3:3" x14ac:dyDescent="0.15">
      <c r="C852181" s="36">
        <f t="shared" ref="C852181:C852187" si="326">IFERROR(IF(C852160&lt;&gt;0,C852174/C852160,1)*C852148,0)</f>
        <v>0</v>
      </c>
    </row>
    <row r="852182" spans="3:3" x14ac:dyDescent="0.15">
      <c r="C852182" s="36">
        <f t="shared" si="326"/>
        <v>0</v>
      </c>
    </row>
    <row r="852183" spans="3:3" x14ac:dyDescent="0.15">
      <c r="C852183" s="36">
        <f t="shared" si="326"/>
        <v>0</v>
      </c>
    </row>
    <row r="852184" spans="3:3" x14ac:dyDescent="0.15">
      <c r="C852184" s="36">
        <f t="shared" si="326"/>
        <v>0</v>
      </c>
    </row>
    <row r="852185" spans="3:3" x14ac:dyDescent="0.15">
      <c r="C852185" s="36">
        <f t="shared" si="326"/>
        <v>0</v>
      </c>
    </row>
    <row r="852186" spans="3:3" x14ac:dyDescent="0.15">
      <c r="C852186" s="36">
        <f t="shared" si="326"/>
        <v>0</v>
      </c>
    </row>
    <row r="852187" spans="3:3" x14ac:dyDescent="0.15">
      <c r="C852187" s="36">
        <f t="shared" si="326"/>
        <v>0</v>
      </c>
    </row>
    <row r="852188" spans="3:3" x14ac:dyDescent="0.15">
      <c r="C852188" s="37">
        <f>C852155</f>
        <v>0</v>
      </c>
    </row>
    <row r="852189" spans="3:3" x14ac:dyDescent="0.15">
      <c r="C852189" s="37">
        <f>C852156</f>
        <v>0</v>
      </c>
    </row>
    <row r="852190" spans="3:3" x14ac:dyDescent="0.15">
      <c r="C852190" s="37">
        <f>C852157</f>
        <v>0</v>
      </c>
    </row>
    <row r="852191" spans="3:3" x14ac:dyDescent="0.15">
      <c r="C852191" s="37">
        <f>C852158</f>
        <v>0</v>
      </c>
    </row>
    <row r="852192" spans="3:3" x14ac:dyDescent="0.15">
      <c r="C852192" s="37">
        <f>C852159</f>
        <v>0</v>
      </c>
    </row>
    <row r="852193" spans="3:3" x14ac:dyDescent="0.15">
      <c r="C852193" s="28">
        <v>0</v>
      </c>
    </row>
    <row r="852194" spans="3:3" x14ac:dyDescent="0.15">
      <c r="C852194" s="28">
        <v>0</v>
      </c>
    </row>
    <row r="852195" spans="3:3" x14ac:dyDescent="0.15">
      <c r="C852195" s="28">
        <v>0</v>
      </c>
    </row>
    <row r="852196" spans="3:3" x14ac:dyDescent="0.15">
      <c r="C852196" s="28">
        <v>0</v>
      </c>
    </row>
    <row r="852197" spans="3:3" x14ac:dyDescent="0.15">
      <c r="C852197" s="28">
        <v>0</v>
      </c>
    </row>
    <row r="852198" spans="3:3" x14ac:dyDescent="0.15">
      <c r="C852198" s="28">
        <v>0</v>
      </c>
    </row>
    <row r="852199" spans="3:3" x14ac:dyDescent="0.15">
      <c r="C852199" s="28">
        <v>0</v>
      </c>
    </row>
    <row r="852200" spans="3:3" x14ac:dyDescent="0.15">
      <c r="C852200" s="28">
        <v>0</v>
      </c>
    </row>
    <row r="852201" spans="3:3" x14ac:dyDescent="0.15">
      <c r="C852201" s="28">
        <v>0</v>
      </c>
    </row>
    <row r="852202" spans="3:3" x14ac:dyDescent="0.15">
      <c r="C852202" s="28">
        <v>0</v>
      </c>
    </row>
    <row r="852203" spans="3:3" x14ac:dyDescent="0.15">
      <c r="C852203" s="38">
        <v>1</v>
      </c>
    </row>
    <row r="852204" spans="3:3" x14ac:dyDescent="0.15">
      <c r="C852204" s="38">
        <v>1</v>
      </c>
    </row>
    <row r="852205" spans="3:3" x14ac:dyDescent="0.15">
      <c r="C852205" s="38">
        <v>1</v>
      </c>
    </row>
    <row r="852206" spans="3:3" x14ac:dyDescent="0.15">
      <c r="C852206" s="38">
        <v>1</v>
      </c>
    </row>
    <row r="852207" spans="3:3" x14ac:dyDescent="0.15">
      <c r="C852207" s="38">
        <v>1</v>
      </c>
    </row>
    <row r="852208" spans="3:3" x14ac:dyDescent="0.15">
      <c r="C852208" s="38">
        <v>1</v>
      </c>
    </row>
    <row r="852209" spans="3:3" x14ac:dyDescent="0.15">
      <c r="C852209" s="38">
        <v>1</v>
      </c>
    </row>
    <row r="852210" spans="3:3" x14ac:dyDescent="0.15">
      <c r="C852210" s="38">
        <v>1</v>
      </c>
    </row>
    <row r="852211" spans="3:3" x14ac:dyDescent="0.15">
      <c r="C852211" s="38">
        <v>1</v>
      </c>
    </row>
    <row r="852212" spans="3:3" x14ac:dyDescent="0.15">
      <c r="C852212" s="38">
        <v>1</v>
      </c>
    </row>
    <row r="852213" spans="3:3" x14ac:dyDescent="0.15">
      <c r="C852213" s="25" t="s">
        <v>104</v>
      </c>
    </row>
    <row r="852214" spans="3:3" x14ac:dyDescent="0.15">
      <c r="C852214" s="25" t="s">
        <v>294</v>
      </c>
    </row>
    <row r="852215" spans="3:3" x14ac:dyDescent="0.15">
      <c r="C852215" s="24">
        <v>216</v>
      </c>
    </row>
    <row r="852216" spans="3:3" x14ac:dyDescent="0.15">
      <c r="C852216" s="24">
        <v>12</v>
      </c>
    </row>
    <row r="852217" spans="3:3" x14ac:dyDescent="0.15">
      <c r="C852217" s="24">
        <v>4.5999999999999996</v>
      </c>
    </row>
    <row r="852218" spans="3:3" x14ac:dyDescent="0.15">
      <c r="C852218" s="24">
        <v>368</v>
      </c>
    </row>
    <row r="852219" spans="3:3" x14ac:dyDescent="0.15">
      <c r="C852219" s="24">
        <v>260</v>
      </c>
    </row>
    <row r="852220" spans="3:3" x14ac:dyDescent="0.15">
      <c r="C852220" s="24">
        <v>394</v>
      </c>
    </row>
    <row r="852221" spans="3:3" x14ac:dyDescent="0.15">
      <c r="C852221" s="24">
        <v>222</v>
      </c>
    </row>
    <row r="852222" spans="3:3" x14ac:dyDescent="0.15">
      <c r="C852222" s="24">
        <v>123</v>
      </c>
    </row>
    <row r="852223" spans="3:3" x14ac:dyDescent="0.15">
      <c r="C852223" s="25" t="s">
        <v>153</v>
      </c>
    </row>
    <row r="852224" spans="3:3" x14ac:dyDescent="0.15">
      <c r="C852224" s="24">
        <v>20</v>
      </c>
    </row>
    <row r="852225" spans="3:3" x14ac:dyDescent="0.15">
      <c r="C852225" s="24">
        <v>0.9</v>
      </c>
    </row>
    <row r="852226" spans="3:3" x14ac:dyDescent="0.15">
      <c r="C852226" s="24">
        <v>0.8</v>
      </c>
    </row>
    <row r="852227" spans="3:3" x14ac:dyDescent="0.15">
      <c r="C852227" s="24">
        <v>0.4</v>
      </c>
    </row>
    <row r="852228" spans="3:3" x14ac:dyDescent="0.15">
      <c r="C852228" s="24">
        <v>2.5</v>
      </c>
    </row>
    <row r="852229" spans="3:3" x14ac:dyDescent="0.15">
      <c r="C852229" s="24">
        <v>3</v>
      </c>
    </row>
    <row r="852230" spans="3:3" x14ac:dyDescent="0.15">
      <c r="C852230" s="24">
        <v>10</v>
      </c>
    </row>
    <row r="852231" spans="3:3" x14ac:dyDescent="0.15">
      <c r="C852231" s="31">
        <v>0.8</v>
      </c>
    </row>
    <row r="852232" spans="3:3" x14ac:dyDescent="0.15">
      <c r="C852232" s="31">
        <v>0.6</v>
      </c>
    </row>
    <row r="852233" spans="3:3" x14ac:dyDescent="0.15">
      <c r="C852233" s="31">
        <v>0.3</v>
      </c>
    </row>
    <row r="852234" spans="3:3" x14ac:dyDescent="0.15">
      <c r="C852234" s="31">
        <v>0.9</v>
      </c>
    </row>
    <row r="852235" spans="3:3" x14ac:dyDescent="0.15">
      <c r="C852235" s="24">
        <v>45</v>
      </c>
    </row>
    <row r="852236" spans="3:3" x14ac:dyDescent="0.15">
      <c r="C852236" s="39">
        <f t="shared" ref="C852236:C852242" si="327">IFERROR(IF(ISNUMBER(C852124),C852124,0)+IF(ISNUMBER(C852105),1/C852105-IF(AND(C852193="ReplaceInsulation",NOT(ISERROR(C852181))),C852117/0.04,0),0),0)</f>
        <v>1.6666666666666667</v>
      </c>
    </row>
    <row r="852237" spans="3:3" x14ac:dyDescent="0.15">
      <c r="C852237" s="39">
        <f t="shared" si="327"/>
        <v>1.9666666666666668</v>
      </c>
    </row>
    <row r="852238" spans="3:3" x14ac:dyDescent="0.15">
      <c r="C852238" s="39">
        <f t="shared" si="327"/>
        <v>0.83333333333333337</v>
      </c>
    </row>
    <row r="852239" spans="3:3" x14ac:dyDescent="0.15">
      <c r="C852239" s="39">
        <f t="shared" si="327"/>
        <v>0.83333333333333337</v>
      </c>
    </row>
    <row r="852240" spans="3:3" x14ac:dyDescent="0.15">
      <c r="C852240" s="39">
        <f t="shared" si="327"/>
        <v>0.83333333333333337</v>
      </c>
    </row>
    <row r="852241" spans="3:3" x14ac:dyDescent="0.15">
      <c r="C852241" s="39">
        <f t="shared" si="327"/>
        <v>0.92500000000000004</v>
      </c>
    </row>
    <row r="852242" spans="3:3" x14ac:dyDescent="0.15">
      <c r="C852242" s="39">
        <f t="shared" si="327"/>
        <v>0.625</v>
      </c>
    </row>
    <row r="852243" spans="3:3" x14ac:dyDescent="0.15">
      <c r="C852243" s="40">
        <f>IFERROR(IF(ISNUMBER(C852112),1/C852112,0),0)</f>
        <v>0.35714285714285715</v>
      </c>
    </row>
    <row r="852244" spans="3:3" x14ac:dyDescent="0.15">
      <c r="C852244" s="40">
        <f>IFERROR(IF(ISNUMBER(C852113),1/C852113,0),0)</f>
        <v>0.35714285714285715</v>
      </c>
    </row>
    <row r="852245" spans="3:3" x14ac:dyDescent="0.15">
      <c r="C852245" s="40">
        <f>IFERROR(IF(ISNUMBER(C852114),1/C852114,0),0)</f>
        <v>0.33333333333333331</v>
      </c>
    </row>
    <row r="852246" spans="3:3" x14ac:dyDescent="0.15">
      <c r="C852246" s="39">
        <f t="shared" ref="C852246:C852252" si="328">IFERROR(1/(IF(C852193="Replace",IF(ISNUMBER(C852124),C852124,0),C852236)+IF(ISNUMBER(C852181),C852181,0)),0)</f>
        <v>0.6</v>
      </c>
    </row>
    <row r="852247" spans="3:3" x14ac:dyDescent="0.15">
      <c r="C852247" s="39">
        <f t="shared" si="328"/>
        <v>0.50847457627118642</v>
      </c>
    </row>
    <row r="852248" spans="3:3" x14ac:dyDescent="0.15">
      <c r="C852248" s="39">
        <f t="shared" si="328"/>
        <v>1.2</v>
      </c>
    </row>
    <row r="852249" spans="3:3" x14ac:dyDescent="0.15">
      <c r="C852249" s="39">
        <f t="shared" si="328"/>
        <v>1.2</v>
      </c>
    </row>
    <row r="852250" spans="3:3" x14ac:dyDescent="0.15">
      <c r="C852250" s="39">
        <f t="shared" si="328"/>
        <v>1.2</v>
      </c>
    </row>
    <row r="852251" spans="3:3" x14ac:dyDescent="0.15">
      <c r="C852251" s="39">
        <f t="shared" si="328"/>
        <v>1.0810810810810809</v>
      </c>
    </row>
    <row r="852252" spans="3:3" x14ac:dyDescent="0.15">
      <c r="C852252" s="39">
        <f t="shared" si="328"/>
        <v>1.6</v>
      </c>
    </row>
    <row r="852253" spans="3:3" x14ac:dyDescent="0.15">
      <c r="C852253" s="41">
        <f>IFERROR(1/(IF(C852200="Replace",0,C852243)+IF(ISNUMBER(C852188),C852188,0)),0)</f>
        <v>2.8</v>
      </c>
    </row>
    <row r="852254" spans="3:3" x14ac:dyDescent="0.15">
      <c r="C852254" s="41">
        <f>IFERROR(1/(IF(C852201="Replace",0,C852244)+IF(ISNUMBER(C852189),C852189,0)),0)</f>
        <v>2.8</v>
      </c>
    </row>
    <row r="852255" spans="3:3" x14ac:dyDescent="0.15">
      <c r="C852255" s="41">
        <f>IFERROR(1/(IF(C852202="Replace",0,C852245)+IF(ISNUMBER(C852190),C852190,0)),0)</f>
        <v>3</v>
      </c>
    </row>
    <row r="852256" spans="3:3" x14ac:dyDescent="0.15">
      <c r="C852256" s="42">
        <f t="shared" ref="C852256:C852262" si="329">IF(C852105&gt;0,(1-C852203)*1/(1/C852105+C852124),0)+C852203*C852246</f>
        <v>0.6</v>
      </c>
    </row>
    <row r="852257" spans="3:3" x14ac:dyDescent="0.15">
      <c r="C852257" s="42">
        <f t="shared" si="329"/>
        <v>0.50847457627118642</v>
      </c>
    </row>
    <row r="852258" spans="3:3" x14ac:dyDescent="0.15">
      <c r="C852258" s="42">
        <f t="shared" si="329"/>
        <v>1.2</v>
      </c>
    </row>
    <row r="852259" spans="3:3" x14ac:dyDescent="0.15">
      <c r="C852259" s="42">
        <f t="shared" si="329"/>
        <v>1.2</v>
      </c>
    </row>
    <row r="852260" spans="3:3" x14ac:dyDescent="0.15">
      <c r="C852260" s="42">
        <f t="shared" si="329"/>
        <v>1.2</v>
      </c>
    </row>
    <row r="852261" spans="3:3" x14ac:dyDescent="0.15">
      <c r="C852261" s="42">
        <f t="shared" si="329"/>
        <v>1.0810810810810809</v>
      </c>
    </row>
    <row r="852262" spans="3:3" x14ac:dyDescent="0.15">
      <c r="C852262" s="42">
        <f t="shared" si="329"/>
        <v>1.6</v>
      </c>
    </row>
    <row r="852263" spans="3:3" x14ac:dyDescent="0.15">
      <c r="C852263" s="43">
        <f>(1-C852210)*C852112+C852210*C852253</f>
        <v>2.8</v>
      </c>
    </row>
    <row r="852264" spans="3:3" x14ac:dyDescent="0.15">
      <c r="C852264" s="43">
        <f>(1-C852211)*C852113+C852211*C852254</f>
        <v>2.8</v>
      </c>
    </row>
    <row r="852265" spans="3:3" x14ac:dyDescent="0.15">
      <c r="C852265" s="43">
        <f>(1-C852212)*C852114+C852212*C852255</f>
        <v>3</v>
      </c>
    </row>
    <row r="852266" spans="3:3" x14ac:dyDescent="0.15">
      <c r="C852266" s="39">
        <f>IFERROR((IF(C852181&gt;0,C852203*C852067,0)+IF(C852182&gt;0,C852204*C852068,0)+IF(C852183&gt;0,C852205*C852069,0)+IF(C852184&gt;0,C852206*C852070,0)+IF(C852185&gt;0,C852207*C852071,0)+IF(C852186&gt;0,C852208*C852072,0)+IF(C852187&gt;0,C852209*C852073,0)+IF(C852188&gt;0,C852210*C852074,0)+IF(C852189&gt;0,C852211*C852075,0)+IF(C852190&gt;0,C852212*C852076,0))/SUM(C852067:C852076),0)</f>
        <v>0</v>
      </c>
    </row>
    <row r="852267" spans="3:3" x14ac:dyDescent="0.15">
      <c r="C852267" s="30" t="str">
        <f>IF(OR(C852083="",C852082=C852083),C852082,IF(C851977="Variation",C852083,IF(C852266=0,C852082,IF(C852266=1,C852083,C852082&amp;"("&amp;TEXT(1-C852266,"##0%")&amp;")."&amp;C852083&amp;"("&amp;TEXT(C852266,"##0%")&amp;")"))))</f>
        <v>Medium</v>
      </c>
    </row>
    <row r="852268" spans="3:3" x14ac:dyDescent="0.15">
      <c r="C852268" s="39">
        <f>IFERROR(IF(C852083&lt;&gt;"",IF(C851977="Variation",C852103,(1-C852266)*C852102+C852266*C852103),C852102),0)</f>
        <v>0.1</v>
      </c>
    </row>
    <row r="852269" spans="3:3" x14ac:dyDescent="0.15">
      <c r="C852269" s="39">
        <f t="shared" ref="C852269:C852275" si="330">IF(ISERROR(C852256*C852067*C852131),0,C852256*C852067*C852131)</f>
        <v>0</v>
      </c>
    </row>
    <row r="852270" spans="3:3" x14ac:dyDescent="0.15">
      <c r="C852270" s="39">
        <f t="shared" si="330"/>
        <v>23.491525423728813</v>
      </c>
    </row>
    <row r="852271" spans="3:3" x14ac:dyDescent="0.15">
      <c r="C852271" s="39">
        <f t="shared" si="330"/>
        <v>48.503999999999998</v>
      </c>
    </row>
    <row r="852272" spans="3:3" x14ac:dyDescent="0.15">
      <c r="C852272" s="39">
        <f t="shared" si="330"/>
        <v>0</v>
      </c>
    </row>
    <row r="852273" spans="3:3" x14ac:dyDescent="0.15">
      <c r="C852273" s="39">
        <f t="shared" si="330"/>
        <v>0</v>
      </c>
    </row>
    <row r="852274" spans="3:3" x14ac:dyDescent="0.15">
      <c r="C852274" s="39">
        <f t="shared" si="330"/>
        <v>24.972972972972972</v>
      </c>
    </row>
    <row r="852275" spans="3:3" x14ac:dyDescent="0.15">
      <c r="C852275" s="39">
        <f t="shared" si="330"/>
        <v>0</v>
      </c>
    </row>
    <row r="852276" spans="3:3" x14ac:dyDescent="0.15">
      <c r="C852276" s="40">
        <f>IF(ISERROR(C852263*C852074*1),0,C852263*C852074*1)</f>
        <v>37.855999999999995</v>
      </c>
    </row>
    <row r="852277" spans="3:3" x14ac:dyDescent="0.15">
      <c r="C852277" s="40">
        <f>IF(ISERROR(C852264*C852075*1),0,C852264*C852075*1)</f>
        <v>0</v>
      </c>
    </row>
    <row r="852278" spans="3:3" x14ac:dyDescent="0.15">
      <c r="C852278" s="40">
        <f>IF(ISERROR(C852265*C852076*1),0,C852265*C852076*1)</f>
        <v>6</v>
      </c>
    </row>
    <row r="852279" spans="3:3" x14ac:dyDescent="0.15">
      <c r="C852279" s="39">
        <f>SUM(C852067:C852076)*C852268</f>
        <v>14.834000000000001</v>
      </c>
    </row>
    <row r="852280" spans="3:3" x14ac:dyDescent="0.15">
      <c r="C852280" s="39">
        <f>IFERROR(SUM(C852269:C852279)/C851996,0)</f>
        <v>1.3262204856155895</v>
      </c>
    </row>
    <row r="852281" spans="3:3" x14ac:dyDescent="0.15">
      <c r="C852281" s="39">
        <f>0.34*(C852227+C852104)*C852228</f>
        <v>0.51000000000000012</v>
      </c>
    </row>
    <row r="852282" spans="3:3" x14ac:dyDescent="0.15">
      <c r="C852282" s="44">
        <f>(C852224-C852217)*C852215</f>
        <v>3326.4</v>
      </c>
    </row>
    <row r="852283" spans="3:3" x14ac:dyDescent="0.15">
      <c r="C852283" s="39">
        <f>IF(C852280&lt;=1,C852225+(1-C852280)/0.5*(1-C852225),IF(C852280&gt;=4,C852226,C852225+(C852280-1)*(C852226-C852225)/(4-1)))</f>
        <v>0.88912598381281371</v>
      </c>
    </row>
    <row r="852284" spans="3:3" x14ac:dyDescent="0.15">
      <c r="C852284" s="44">
        <f>C852280*0.024*C852282*C852283</f>
        <v>94.13795245360761</v>
      </c>
    </row>
    <row r="852285" spans="3:3" x14ac:dyDescent="0.15">
      <c r="C852285" s="44">
        <f>C852281*0.024*C852282*C852283</f>
        <v>36.200885352072518</v>
      </c>
    </row>
    <row r="852286" spans="3:3" x14ac:dyDescent="0.15">
      <c r="C852286" s="44">
        <f>C852284+C852285</f>
        <v>130.33883780568013</v>
      </c>
    </row>
    <row r="852287" spans="3:3" x14ac:dyDescent="0.15">
      <c r="C852287" s="39">
        <f>IFERROR((IF(LEN(C852145)&gt;1,IF(ISERROR(C852191),0,C852191),IF(ISERROR(C852115),0,C852115))*C852074+IF(LEN(C852146)&gt;1,IF(ISERROR(C852192),0,C852192),IF(ISERROR(C852116),0,C852116))*C852075)/(C852074+C852075),0)</f>
        <v>0.75000000000000011</v>
      </c>
    </row>
    <row r="852288" spans="3:3" x14ac:dyDescent="0.15">
      <c r="C852288" s="45">
        <f>C852077*C852218*C852231*(1-C852233)*C852234*C852287</f>
        <v>0</v>
      </c>
    </row>
    <row r="852289" spans="3:3" x14ac:dyDescent="0.15">
      <c r="C852289" s="44">
        <f>C852078*C852219*C$852232*(1-C$852233)*C$852234*C$852287</f>
        <v>0</v>
      </c>
    </row>
    <row r="852290" spans="3:3" x14ac:dyDescent="0.15">
      <c r="C852290" s="44">
        <f>C852079*C852220*C$852232*(1-C$852233)*C$852234*C$852287</f>
        <v>908.11287000000016</v>
      </c>
    </row>
    <row r="852291" spans="3:3" x14ac:dyDescent="0.15">
      <c r="C852291" s="44">
        <f>C852080*C852221*C$852232*(1-C$852233)*C$852234*C$852287</f>
        <v>0</v>
      </c>
    </row>
    <row r="852292" spans="3:3" x14ac:dyDescent="0.15">
      <c r="C852292" s="44">
        <f>C852081*C852222*C$852232*(1-C$852233)*C$852234*C$852287</f>
        <v>187.95199499999998</v>
      </c>
    </row>
    <row r="852293" spans="3:3" x14ac:dyDescent="0.15">
      <c r="C852293" s="44">
        <f>IFERROR(SUM(C852288:C852292)/C851996,0)</f>
        <v>9.3385436227315317</v>
      </c>
    </row>
    <row r="852294" spans="3:3" x14ac:dyDescent="0.15">
      <c r="C852294" s="44">
        <f>C852229*0.024*C852215</f>
        <v>15.552000000000001</v>
      </c>
    </row>
    <row r="852295" spans="3:3" x14ac:dyDescent="0.15">
      <c r="C852295" s="44">
        <f>C852235/(C852280+C852281)</f>
        <v>24.506860887631277</v>
      </c>
    </row>
    <row r="852296" spans="3:3" x14ac:dyDescent="0.15">
      <c r="C852296" s="39">
        <f>0.8+C852295/30</f>
        <v>1.6168953629210425</v>
      </c>
    </row>
    <row r="852297" spans="3:3" x14ac:dyDescent="0.15">
      <c r="C852297" s="42">
        <f>IFERROR((C852293+C852294)/C852286,0)</f>
        <v>0.19096797272230098</v>
      </c>
    </row>
    <row r="852298" spans="3:3" x14ac:dyDescent="0.15">
      <c r="C852298" s="39">
        <f>(1-C852297^C852296)/(1-C852297^(C852296+1))</f>
        <v>0.94362386271828624</v>
      </c>
    </row>
    <row r="852299" spans="3:3" x14ac:dyDescent="0.15">
      <c r="C852299" s="46">
        <f>C852286-C852298*(C852293+C852294)</f>
        <v>106.8515268872402</v>
      </c>
    </row>
    <row r="852301" spans="3:3" x14ac:dyDescent="0.15">
      <c r="C852301" s="48">
        <v>106.8515268872402</v>
      </c>
    </row>
    <row r="868353" spans="3:3" x14ac:dyDescent="0.15">
      <c r="C868353" s="24" t="s">
        <v>370</v>
      </c>
    </row>
    <row r="868354" spans="3:3" x14ac:dyDescent="0.15">
      <c r="C868354" s="25">
        <v>0</v>
      </c>
    </row>
    <row r="868355" spans="3:3" x14ac:dyDescent="0.15">
      <c r="C868355" s="25">
        <v>0</v>
      </c>
    </row>
    <row r="868356" spans="3:3" x14ac:dyDescent="0.15">
      <c r="C868356" s="26">
        <v>40428</v>
      </c>
    </row>
    <row r="868357" spans="3:3" x14ac:dyDescent="0.15">
      <c r="C868357" s="26">
        <v>0</v>
      </c>
    </row>
    <row r="868358" spans="3:3" x14ac:dyDescent="0.15">
      <c r="C868358" s="25" t="s">
        <v>152</v>
      </c>
    </row>
    <row r="868359" spans="3:3" x14ac:dyDescent="0.15">
      <c r="C868359" s="25" t="s">
        <v>15</v>
      </c>
    </row>
    <row r="868360" spans="3:3" x14ac:dyDescent="0.15">
      <c r="C868360" s="25">
        <v>1</v>
      </c>
    </row>
    <row r="868361" spans="3:3" x14ac:dyDescent="0.15">
      <c r="C868361" s="25" t="s">
        <v>208</v>
      </c>
    </row>
    <row r="868362" spans="3:3" x14ac:dyDescent="0.15">
      <c r="C868362" s="25" t="s">
        <v>371</v>
      </c>
    </row>
    <row r="868363" spans="3:3" x14ac:dyDescent="0.15">
      <c r="C868363" s="25">
        <v>0</v>
      </c>
    </row>
    <row r="868364" spans="3:3" x14ac:dyDescent="0.15">
      <c r="C868364" s="25">
        <v>0</v>
      </c>
    </row>
    <row r="868365" spans="3:3" x14ac:dyDescent="0.15">
      <c r="C868365" s="25" t="s">
        <v>372</v>
      </c>
    </row>
    <row r="868366" spans="3:3" x14ac:dyDescent="0.15">
      <c r="C868366" s="25" t="s">
        <v>360</v>
      </c>
    </row>
    <row r="868367" spans="3:3" x14ac:dyDescent="0.15">
      <c r="C868367" s="25" t="s">
        <v>373</v>
      </c>
    </row>
    <row r="868368" spans="3:3" x14ac:dyDescent="0.15">
      <c r="C868368" s="25" t="s">
        <v>105</v>
      </c>
    </row>
    <row r="868369" spans="3:3" x14ac:dyDescent="0.15">
      <c r="C868369" s="25">
        <v>1958</v>
      </c>
    </row>
    <row r="868370" spans="3:3" x14ac:dyDescent="0.15">
      <c r="C868370" s="25">
        <v>1968</v>
      </c>
    </row>
    <row r="868371" spans="3:3" x14ac:dyDescent="0.15">
      <c r="C868371" s="25" t="s">
        <v>289</v>
      </c>
    </row>
    <row r="868372" spans="3:3" x14ac:dyDescent="0.15">
      <c r="C868372" s="24">
        <v>374.2</v>
      </c>
    </row>
    <row r="868373" spans="3:3" x14ac:dyDescent="0.15">
      <c r="C868373" s="24">
        <v>119.744</v>
      </c>
    </row>
    <row r="868374" spans="3:3" x14ac:dyDescent="0.15">
      <c r="C868374" s="24">
        <v>0</v>
      </c>
    </row>
    <row r="868375" spans="3:3" x14ac:dyDescent="0.15">
      <c r="C868375" s="24">
        <v>0</v>
      </c>
    </row>
    <row r="868376" spans="3:3" x14ac:dyDescent="0.15">
      <c r="C868376" s="24">
        <v>0</v>
      </c>
    </row>
    <row r="868377" spans="3:3" x14ac:dyDescent="0.15">
      <c r="C868377" s="24">
        <v>106.7</v>
      </c>
    </row>
    <row r="868378" spans="3:3" x14ac:dyDescent="0.15">
      <c r="C868378" s="27">
        <f>IF(C868375&gt;0,C868375,IF(C868374&gt;0,0.85*C868374,IF(C868377&gt;0,1.1*C868377,IF(C868376&gt;0,1.4*C868376,0.85/3*C868372))))</f>
        <v>117.37000000000002</v>
      </c>
    </row>
    <row r="868379" spans="3:3" x14ac:dyDescent="0.15">
      <c r="C868379" s="24">
        <v>0</v>
      </c>
    </row>
    <row r="868380" spans="3:3" x14ac:dyDescent="0.15">
      <c r="C868380" s="27">
        <f>IF(C868379&gt;0,C868379,C868378)</f>
        <v>117.37000000000002</v>
      </c>
    </row>
    <row r="868381" spans="3:3" x14ac:dyDescent="0.15">
      <c r="C868381" s="24">
        <v>1</v>
      </c>
    </row>
    <row r="868382" spans="3:3" x14ac:dyDescent="0.15">
      <c r="C868382" s="24">
        <v>2</v>
      </c>
    </row>
    <row r="868383" spans="3:3" x14ac:dyDescent="0.15">
      <c r="C868383" s="28" t="s">
        <v>374</v>
      </c>
    </row>
    <row r="868384" spans="3:3" x14ac:dyDescent="0.15">
      <c r="C868384" s="28" t="s">
        <v>375</v>
      </c>
    </row>
    <row r="868385" spans="3:3" x14ac:dyDescent="0.15">
      <c r="C868385" s="28" t="s">
        <v>2</v>
      </c>
    </row>
    <row r="868386" spans="3:3" x14ac:dyDescent="0.15">
      <c r="C868386" s="28" t="s">
        <v>376</v>
      </c>
    </row>
    <row r="868387" spans="3:3" x14ac:dyDescent="0.15">
      <c r="C868387" s="24">
        <v>0</v>
      </c>
    </row>
    <row r="868388" spans="3:3" x14ac:dyDescent="0.15">
      <c r="C868388" s="24">
        <v>0</v>
      </c>
    </row>
    <row r="868389" spans="3:3" x14ac:dyDescent="0.15">
      <c r="C868389" s="24">
        <v>0</v>
      </c>
    </row>
    <row r="868390" spans="3:3" x14ac:dyDescent="0.15">
      <c r="C868390" s="24">
        <v>0</v>
      </c>
    </row>
    <row r="868391" spans="3:3" x14ac:dyDescent="0.15">
      <c r="C868391" s="24">
        <v>0</v>
      </c>
    </row>
    <row r="868392" spans="3:3" x14ac:dyDescent="0.15">
      <c r="C868392" s="24">
        <v>0</v>
      </c>
    </row>
    <row r="868393" spans="3:3" x14ac:dyDescent="0.15">
      <c r="C868393" s="28">
        <v>0</v>
      </c>
    </row>
    <row r="868394" spans="3:3" x14ac:dyDescent="0.15">
      <c r="C868394" s="28">
        <v>0</v>
      </c>
    </row>
    <row r="868395" spans="3:3" x14ac:dyDescent="0.15">
      <c r="C868395" s="24">
        <v>0</v>
      </c>
    </row>
    <row r="868396" spans="3:3" x14ac:dyDescent="0.15">
      <c r="C868396" s="24">
        <v>0</v>
      </c>
    </row>
    <row r="868397" spans="3:3" x14ac:dyDescent="0.15">
      <c r="C868397" s="24">
        <v>46.2</v>
      </c>
    </row>
    <row r="868398" spans="3:3" x14ac:dyDescent="0.15">
      <c r="C868398" s="24">
        <v>40.42</v>
      </c>
    </row>
    <row r="868399" spans="3:3" x14ac:dyDescent="0.15">
      <c r="C868399" s="24">
        <v>0</v>
      </c>
    </row>
    <row r="868400" spans="3:3" x14ac:dyDescent="0.15">
      <c r="C868400" s="24">
        <v>0</v>
      </c>
    </row>
    <row r="868401" spans="3:3" x14ac:dyDescent="0.15">
      <c r="C868401" s="24">
        <v>46.2</v>
      </c>
    </row>
    <row r="868402" spans="3:3" x14ac:dyDescent="0.15">
      <c r="C868402" s="24">
        <v>0</v>
      </c>
    </row>
    <row r="868403" spans="3:3" x14ac:dyDescent="0.15">
      <c r="C868403" s="24">
        <v>13.52</v>
      </c>
    </row>
    <row r="868404" spans="3:3" x14ac:dyDescent="0.15">
      <c r="C868404" s="24">
        <v>0</v>
      </c>
    </row>
    <row r="868405" spans="3:3" x14ac:dyDescent="0.15">
      <c r="C868405" s="24">
        <v>2</v>
      </c>
    </row>
    <row r="868406" spans="3:3" x14ac:dyDescent="0.15">
      <c r="C868406" s="24">
        <v>0</v>
      </c>
    </row>
    <row r="868407" spans="3:3" x14ac:dyDescent="0.15">
      <c r="C868407" s="24">
        <v>0</v>
      </c>
    </row>
    <row r="868408" spans="3:3" x14ac:dyDescent="0.15">
      <c r="C868408" s="24">
        <v>8.1300000000000008</v>
      </c>
    </row>
    <row r="868409" spans="3:3" x14ac:dyDescent="0.15">
      <c r="C868409" s="24">
        <v>0</v>
      </c>
    </row>
    <row r="868410" spans="3:3" x14ac:dyDescent="0.15">
      <c r="C868410" s="24">
        <v>5.39</v>
      </c>
    </row>
    <row r="868411" spans="3:3" x14ac:dyDescent="0.15">
      <c r="C868411" s="28" t="s">
        <v>295</v>
      </c>
    </row>
    <row r="868412" spans="3:3" x14ac:dyDescent="0.15">
      <c r="C868412" s="29">
        <f>IF(OR(C$868384="C",C$868384="PI",C$868384="NI"),1.6,IF(C$868384="P",0.8,IF(C$868384="-",1.2,0)))</f>
        <v>1.2</v>
      </c>
    </row>
    <row r="868413" spans="3:3" x14ac:dyDescent="0.15">
      <c r="C868413" s="29">
        <f>IF(OR(C$868384="C",C$868384="PI",C$868384="NI"),15,IF(C$868384="P",7,IF(C$868384="-",5,0)))</f>
        <v>5</v>
      </c>
    </row>
    <row r="868414" spans="3:3" x14ac:dyDescent="0.15">
      <c r="C868414" s="29">
        <f>IF(OR(C$868384="C",C$868384="PI",C$868384="NI"),0,IF(C$868384="P",0.6,IF(C$868384="-",0,1.2)))</f>
        <v>0</v>
      </c>
    </row>
    <row r="868415" spans="3:3" x14ac:dyDescent="0.15">
      <c r="C868415" s="29">
        <f>IF(OR(C$868384="C",C$868384="PI",C$868384="NI"),0,IF(C$868384="P",3,IF(C$868384="-",0,5)))</f>
        <v>0</v>
      </c>
    </row>
    <row r="868416" spans="3:3" x14ac:dyDescent="0.15">
      <c r="C868416" s="29">
        <f>IF(LEFT(C$868384,1)="C",1,IF(LEFT(C$868384,1)="P",0.5,0))</f>
        <v>0</v>
      </c>
    </row>
    <row r="868417" spans="3:3" x14ac:dyDescent="0.15">
      <c r="C868417" s="29">
        <f>IF(LEFT(C$868385,1)="C",1,IF(LEFT(C$868385,1)="P",0.5,0))</f>
        <v>0</v>
      </c>
    </row>
    <row r="868418" spans="3:3" x14ac:dyDescent="0.15">
      <c r="C868418" s="29">
        <f>0.7*C868416+C868382+C868417</f>
        <v>2</v>
      </c>
    </row>
    <row r="868419" spans="3:3" x14ac:dyDescent="0.15">
      <c r="C868419" s="27">
        <f>IFERROR(C868380/C868418,0)</f>
        <v>58.685000000000009</v>
      </c>
    </row>
    <row r="868420" spans="3:3" x14ac:dyDescent="0.15">
      <c r="C868420" s="29">
        <f>IF(RIGHT(C$868384,1)="I",1,C868416)*0.7+C868382+IF(RIGHT(C$868385,1)="I",1,C868417)</f>
        <v>2</v>
      </c>
    </row>
    <row r="868421" spans="3:3" x14ac:dyDescent="0.15">
      <c r="C868421" s="27">
        <f>IF(ISNUMBER(#REF!),#REF!/2.5,1)</f>
        <v>1</v>
      </c>
    </row>
    <row r="868422" spans="3:3" x14ac:dyDescent="0.15">
      <c r="C868422" s="27">
        <f>IF(C868394="Simple",0.9,IF(C868394="Complex",1.3,1))</f>
        <v>1</v>
      </c>
    </row>
    <row r="868423" spans="3:3" x14ac:dyDescent="0.15">
      <c r="C868423" s="27">
        <f>IF(C868393="Simple",0.9,IF(C868393="Complex",1.2,1))</f>
        <v>1</v>
      </c>
    </row>
    <row r="868424" spans="3:3" x14ac:dyDescent="0.15">
      <c r="C868424" s="27">
        <f>C868421*C868423*(0.7*C868419+IF(C868386="B_N2",5,IF(C868386="B_N1",25,50)))</f>
        <v>46.079500000000003</v>
      </c>
    </row>
    <row r="868425" spans="3:3" x14ac:dyDescent="0.15">
      <c r="C868425" s="27">
        <f>ROUND(3/0.85,1)*C868421*C868380</f>
        <v>410.79500000000007</v>
      </c>
    </row>
    <row r="868426" spans="3:3" x14ac:dyDescent="0.15">
      <c r="C868426" s="27">
        <f>C$868422*(C$868412*C$868419+C$868413)</f>
        <v>75.422000000000011</v>
      </c>
    </row>
    <row r="868427" spans="3:3" x14ac:dyDescent="0.15">
      <c r="C868427" s="27">
        <f>(C$868414*C$868419+C$868415)</f>
        <v>0</v>
      </c>
    </row>
    <row r="868428" spans="3:3" x14ac:dyDescent="0.15">
      <c r="C868428" s="27">
        <f>C868420*C868424-C868429-C868433-C868434</f>
        <v>71.03240000000001</v>
      </c>
    </row>
    <row r="868429" spans="3:3" x14ac:dyDescent="0.15">
      <c r="C868429" s="27">
        <f>0.5*IF(RIGHT(C868385,1)="I",1,C868417)*C868424</f>
        <v>0</v>
      </c>
    </row>
    <row r="868430" spans="3:3" x14ac:dyDescent="0.15">
      <c r="C868430" s="30" t="str">
        <f>IF(C$868385="P","Unh","Soil")</f>
        <v>Soil</v>
      </c>
    </row>
    <row r="868431" spans="3:3" x14ac:dyDescent="0.15">
      <c r="C868431" s="27">
        <f>1.2*C868419+5</f>
        <v>75.422000000000011</v>
      </c>
    </row>
    <row r="868432" spans="3:3" x14ac:dyDescent="0.15">
      <c r="C868432" s="30" t="str">
        <f>IF(C$868385="-","Soil","Cellar")</f>
        <v>Cellar</v>
      </c>
    </row>
    <row r="868433" spans="3:3" x14ac:dyDescent="0.15">
      <c r="C868433" s="27">
        <f>(0.18*C$868380)-C868434</f>
        <v>18.452900000000003</v>
      </c>
    </row>
    <row r="868434" spans="3:3" x14ac:dyDescent="0.15">
      <c r="C868434" s="27">
        <f>0.01*C$868380+1.5</f>
        <v>2.6737000000000002</v>
      </c>
    </row>
    <row r="868435" spans="3:3" x14ac:dyDescent="0.15">
      <c r="C868435" s="27">
        <f>SUM(C868426:C868434)</f>
        <v>243.00300000000004</v>
      </c>
    </row>
    <row r="868436" spans="3:3" x14ac:dyDescent="0.15">
      <c r="C868436" s="27">
        <f>SUM(C868396:C868405)</f>
        <v>148.34</v>
      </c>
    </row>
    <row r="868437" spans="3:3" x14ac:dyDescent="0.15">
      <c r="C868437" s="30">
        <f>IFERROR(C868436/C868435,0)</f>
        <v>0.61044513853738425</v>
      </c>
    </row>
    <row r="868438" spans="3:3" x14ac:dyDescent="0.15">
      <c r="C868438" s="31">
        <v>0.8</v>
      </c>
    </row>
    <row r="868439" spans="3:3" x14ac:dyDescent="0.15">
      <c r="C868439" s="31">
        <v>1.25</v>
      </c>
    </row>
    <row r="868440" spans="3:3" x14ac:dyDescent="0.15">
      <c r="C868440" s="32">
        <f>IF(AND(C868437&gt;=C868438,C868437&lt;=C868439),1,0)</f>
        <v>0</v>
      </c>
    </row>
    <row r="868441" spans="3:3" x14ac:dyDescent="0.15">
      <c r="C868441" s="30">
        <f>IFERROR((C868401+C868402)/(C868431),0)</f>
        <v>0.61255336639176894</v>
      </c>
    </row>
    <row r="868442" spans="3:3" x14ac:dyDescent="0.15">
      <c r="C868442" s="31">
        <v>0.9</v>
      </c>
    </row>
    <row r="868443" spans="3:3" x14ac:dyDescent="0.15">
      <c r="C868443" s="31">
        <v>1.3</v>
      </c>
    </row>
    <row r="868444" spans="3:3" x14ac:dyDescent="0.15">
      <c r="C868444" s="32">
        <f>IF(AND(C868441&gt;=C868442,C868441&lt;=C868443),1,0)</f>
        <v>0</v>
      </c>
    </row>
    <row r="868445" spans="3:3" x14ac:dyDescent="0.15">
      <c r="C868445" s="33">
        <f>IF(C868416+C868417=0,1,0)</f>
        <v>1</v>
      </c>
    </row>
    <row r="868446" spans="3:3" x14ac:dyDescent="0.15">
      <c r="C868446" s="30">
        <f>IFERROR((C868403+C868404+C868405)/(C868433+C868434),0)</f>
        <v>0.73461891643709809</v>
      </c>
    </row>
    <row r="868447" spans="3:3" x14ac:dyDescent="0.15">
      <c r="C868447" s="31">
        <v>0.67</v>
      </c>
    </row>
    <row r="868448" spans="3:3" x14ac:dyDescent="0.15">
      <c r="C868448" s="31">
        <v>1.5</v>
      </c>
    </row>
    <row r="868449" spans="3:3" x14ac:dyDescent="0.15">
      <c r="C868449" s="34">
        <f>IF(AND(C868446&gt;=C868447,C868446&lt;=C868448),1,0)</f>
        <v>1</v>
      </c>
    </row>
    <row r="868450" spans="3:3" x14ac:dyDescent="0.15">
      <c r="C868450" s="34">
        <f>C868440*IF(C868445=1,C868444,1)*C868449</f>
        <v>0</v>
      </c>
    </row>
    <row r="868451" spans="3:3" x14ac:dyDescent="0.15">
      <c r="C868451" s="27">
        <f>IF(C$868411="Estimation",C868426,C868396)</f>
        <v>0</v>
      </c>
    </row>
    <row r="868452" spans="3:3" x14ac:dyDescent="0.15">
      <c r="C868452" s="27">
        <f>IF(C$868411="Estimation",C868427,C868397)</f>
        <v>46.2</v>
      </c>
    </row>
    <row r="868453" spans="3:3" x14ac:dyDescent="0.15">
      <c r="C868453" s="27">
        <f>IF(C$868411="Estimation",C868428,C868398)</f>
        <v>40.42</v>
      </c>
    </row>
    <row r="868454" spans="3:3" x14ac:dyDescent="0.15">
      <c r="C868454" s="27">
        <f>IF(C$868411="Estimation",IF(C868430="Soil",0,C868429),C868399)</f>
        <v>0</v>
      </c>
    </row>
    <row r="868455" spans="3:3" x14ac:dyDescent="0.15">
      <c r="C868455" s="27">
        <f>IF(C$868411="Estimation",C868429-C868454,C868400)</f>
        <v>0</v>
      </c>
    </row>
    <row r="868456" spans="3:3" x14ac:dyDescent="0.15">
      <c r="C868456" s="27">
        <f>IF(C$868411="Estimation",IF(C868432="Soil",0,C868431),C868401)</f>
        <v>46.2</v>
      </c>
    </row>
    <row r="868457" spans="3:3" x14ac:dyDescent="0.15">
      <c r="C868457" s="27">
        <f>IF(C$868411="Estimation",C868431-C868456,C868402)</f>
        <v>0</v>
      </c>
    </row>
    <row r="868458" spans="3:3" x14ac:dyDescent="0.15">
      <c r="C868458" s="27">
        <f>IF(C$868411="Estimation",C868433,C868403)</f>
        <v>13.52</v>
      </c>
    </row>
    <row r="868459" spans="3:3" x14ac:dyDescent="0.15">
      <c r="C868459" s="27">
        <f>IF(C$868411="Estimation",0,C868404)</f>
        <v>0</v>
      </c>
    </row>
    <row r="868460" spans="3:3" x14ac:dyDescent="0.15">
      <c r="C868460" s="27">
        <f>IF(C$868411="Estimation",C868434,C868405)</f>
        <v>2</v>
      </c>
    </row>
    <row r="868461" spans="3:3" x14ac:dyDescent="0.15">
      <c r="C868461" s="35">
        <f>IF(C$868411="Estimation",0,C868406)</f>
        <v>0</v>
      </c>
    </row>
    <row r="868462" spans="3:3" x14ac:dyDescent="0.15">
      <c r="C868462" s="35">
        <f>IF(C$868411="Estimation",0.5*SUM(C$868458:C$868459),C868407)</f>
        <v>0</v>
      </c>
    </row>
    <row r="868463" spans="3:3" x14ac:dyDescent="0.15">
      <c r="C868463" s="35">
        <f>IF(C$868411="Estimation",0,C868408)</f>
        <v>8.1300000000000008</v>
      </c>
    </row>
    <row r="868464" spans="3:3" x14ac:dyDescent="0.15">
      <c r="C868464" s="35">
        <f>IF(C$868411="Estimation",0.5*SUM(C$868458:C$868459),C868409)</f>
        <v>0</v>
      </c>
    </row>
    <row r="868465" spans="3:3" x14ac:dyDescent="0.15">
      <c r="C868465" s="35">
        <f>IF(C$868411="Estimation",0,C868410)</f>
        <v>5.39</v>
      </c>
    </row>
    <row r="868466" spans="3:3" x14ac:dyDescent="0.15">
      <c r="C868466" s="25" t="s">
        <v>288</v>
      </c>
    </row>
    <row r="868467" spans="3:3" x14ac:dyDescent="0.15">
      <c r="C868467" s="25">
        <v>0</v>
      </c>
    </row>
    <row r="868468" spans="3:3" x14ac:dyDescent="0.15">
      <c r="C868468" s="25" t="s">
        <v>288</v>
      </c>
    </row>
    <row r="868469" spans="3:3" x14ac:dyDescent="0.15">
      <c r="C868469" s="25" t="s">
        <v>377</v>
      </c>
    </row>
    <row r="868470" spans="3:3" x14ac:dyDescent="0.15">
      <c r="C868470" s="25" t="s">
        <v>300</v>
      </c>
    </row>
    <row r="868471" spans="3:3" x14ac:dyDescent="0.15">
      <c r="C868471" s="25" t="s">
        <v>302</v>
      </c>
    </row>
    <row r="868472" spans="3:3" x14ac:dyDescent="0.15">
      <c r="C868472" s="25" t="s">
        <v>302</v>
      </c>
    </row>
    <row r="868473" spans="3:3" x14ac:dyDescent="0.15">
      <c r="C868473" s="25" t="s">
        <v>302</v>
      </c>
    </row>
    <row r="868474" spans="3:3" x14ac:dyDescent="0.15">
      <c r="C868474" s="25" t="s">
        <v>301</v>
      </c>
    </row>
    <row r="868475" spans="3:3" x14ac:dyDescent="0.15">
      <c r="C868475" s="25" t="s">
        <v>301</v>
      </c>
    </row>
    <row r="868476" spans="3:3" x14ac:dyDescent="0.15">
      <c r="C868476" s="25" t="s">
        <v>292</v>
      </c>
    </row>
    <row r="868477" spans="3:3" x14ac:dyDescent="0.15">
      <c r="C868477" s="25" t="s">
        <v>292</v>
      </c>
    </row>
    <row r="868478" spans="3:3" x14ac:dyDescent="0.15">
      <c r="C868478" s="25" t="s">
        <v>291</v>
      </c>
    </row>
    <row r="868479" spans="3:3" x14ac:dyDescent="0.15">
      <c r="C868479" s="25" t="s">
        <v>298</v>
      </c>
    </row>
    <row r="868480" spans="3:3" x14ac:dyDescent="0.15">
      <c r="C868480" s="25" t="s">
        <v>299</v>
      </c>
    </row>
    <row r="868481" spans="3:3" x14ac:dyDescent="0.15">
      <c r="C868481" s="25" t="s">
        <v>298</v>
      </c>
    </row>
    <row r="868482" spans="3:3" x14ac:dyDescent="0.15">
      <c r="C868482" s="25" t="s">
        <v>297</v>
      </c>
    </row>
    <row r="868483" spans="3:3" x14ac:dyDescent="0.15">
      <c r="C868483" s="25" t="s">
        <v>296</v>
      </c>
    </row>
    <row r="868484" spans="3:3" x14ac:dyDescent="0.15">
      <c r="C868484" s="25" t="s">
        <v>297</v>
      </c>
    </row>
    <row r="868485" spans="3:3" x14ac:dyDescent="0.15">
      <c r="C868485" s="25" t="s">
        <v>296</v>
      </c>
    </row>
    <row r="868486" spans="3:3" x14ac:dyDescent="0.15">
      <c r="C868486" s="24">
        <v>0.1</v>
      </c>
    </row>
    <row r="868487" spans="3:3" x14ac:dyDescent="0.15">
      <c r="C868487" s="24">
        <v>0</v>
      </c>
    </row>
    <row r="868488" spans="3:3" x14ac:dyDescent="0.15">
      <c r="C868488" s="24">
        <v>0.2</v>
      </c>
    </row>
    <row r="868489" spans="3:3" x14ac:dyDescent="0.15">
      <c r="C868489" s="24">
        <v>0.6</v>
      </c>
    </row>
    <row r="868490" spans="3:3" x14ac:dyDescent="0.15">
      <c r="C868490" s="24">
        <v>0.6</v>
      </c>
    </row>
    <row r="868491" spans="3:3" x14ac:dyDescent="0.15">
      <c r="C868491" s="24">
        <v>1.2</v>
      </c>
    </row>
    <row r="868492" spans="3:3" x14ac:dyDescent="0.15">
      <c r="C868492" s="24">
        <v>1.2</v>
      </c>
    </row>
    <row r="868493" spans="3:3" x14ac:dyDescent="0.15">
      <c r="C868493" s="24">
        <v>1.2</v>
      </c>
    </row>
    <row r="868494" spans="3:3" x14ac:dyDescent="0.15">
      <c r="C868494" s="24">
        <v>1.6</v>
      </c>
    </row>
    <row r="868495" spans="3:3" x14ac:dyDescent="0.15">
      <c r="C868495" s="24">
        <v>1.6</v>
      </c>
    </row>
    <row r="868496" spans="3:3" x14ac:dyDescent="0.15">
      <c r="C868496" s="24">
        <v>2.8</v>
      </c>
    </row>
    <row r="868497" spans="3:3" x14ac:dyDescent="0.15">
      <c r="C868497" s="24">
        <v>2.8</v>
      </c>
    </row>
    <row r="868498" spans="3:3" x14ac:dyDescent="0.15">
      <c r="C868498" s="24">
        <v>3</v>
      </c>
    </row>
    <row r="868499" spans="3:3" x14ac:dyDescent="0.15">
      <c r="C868499" s="24">
        <v>0.75</v>
      </c>
    </row>
    <row r="868500" spans="3:3" x14ac:dyDescent="0.15">
      <c r="C868500" s="24">
        <v>0.75</v>
      </c>
    </row>
    <row r="868501" spans="3:3" x14ac:dyDescent="0.15">
      <c r="C868501" s="24">
        <v>0.05</v>
      </c>
    </row>
    <row r="868502" spans="3:3" x14ac:dyDescent="0.15">
      <c r="C868502" s="24">
        <v>0.05</v>
      </c>
    </row>
    <row r="868503" spans="3:3" x14ac:dyDescent="0.15">
      <c r="C868503" s="24">
        <v>0</v>
      </c>
    </row>
    <row r="868504" spans="3:3" x14ac:dyDescent="0.15">
      <c r="C868504" s="24">
        <v>0</v>
      </c>
    </row>
    <row r="868505" spans="3:3" x14ac:dyDescent="0.15">
      <c r="C868505" s="24">
        <v>0</v>
      </c>
    </row>
    <row r="868506" spans="3:3" x14ac:dyDescent="0.15">
      <c r="C868506" s="24">
        <v>0.01</v>
      </c>
    </row>
    <row r="868507" spans="3:3" x14ac:dyDescent="0.15">
      <c r="C868507" s="24">
        <v>0.01</v>
      </c>
    </row>
    <row r="868508" spans="3:3" x14ac:dyDescent="0.15">
      <c r="C868508" s="24">
        <v>0</v>
      </c>
    </row>
    <row r="868509" spans="3:3" x14ac:dyDescent="0.15">
      <c r="C868509" s="24">
        <v>0.3</v>
      </c>
    </row>
    <row r="868510" spans="3:3" x14ac:dyDescent="0.15">
      <c r="C868510" s="24">
        <v>0</v>
      </c>
    </row>
    <row r="868511" spans="3:3" x14ac:dyDescent="0.15">
      <c r="C868511" s="24">
        <v>0</v>
      </c>
    </row>
    <row r="868512" spans="3:3" x14ac:dyDescent="0.15">
      <c r="C868512" s="24">
        <v>0</v>
      </c>
    </row>
    <row r="868513" spans="3:3" x14ac:dyDescent="0.15">
      <c r="C868513" s="24">
        <v>0.3</v>
      </c>
    </row>
    <row r="868514" spans="3:3" x14ac:dyDescent="0.15">
      <c r="C868514" s="24">
        <v>0</v>
      </c>
    </row>
    <row r="868515" spans="3:3" x14ac:dyDescent="0.15">
      <c r="C868515" s="24">
        <v>0</v>
      </c>
    </row>
    <row r="868516" spans="3:3" x14ac:dyDescent="0.15">
      <c r="C868516" s="24">
        <v>1</v>
      </c>
    </row>
    <row r="868517" spans="3:3" x14ac:dyDescent="0.15">
      <c r="C868517" s="24">
        <v>1</v>
      </c>
    </row>
    <row r="868518" spans="3:3" x14ac:dyDescent="0.15">
      <c r="C868518" s="24">
        <v>0</v>
      </c>
    </row>
    <row r="868519" spans="3:3" x14ac:dyDescent="0.15">
      <c r="C868519" s="24">
        <v>0</v>
      </c>
    </row>
    <row r="868520" spans="3:3" x14ac:dyDescent="0.15">
      <c r="C868520" s="24">
        <v>0.5</v>
      </c>
    </row>
    <row r="868521" spans="3:3" x14ac:dyDescent="0.15">
      <c r="C868521" s="24">
        <v>0</v>
      </c>
    </row>
    <row r="868522" spans="3:3" x14ac:dyDescent="0.15">
      <c r="C868522" s="25">
        <v>0</v>
      </c>
    </row>
    <row r="868523" spans="3:3" x14ac:dyDescent="0.15">
      <c r="C868523" s="25">
        <v>0</v>
      </c>
    </row>
    <row r="868524" spans="3:3" x14ac:dyDescent="0.15">
      <c r="C868524" s="25">
        <v>0</v>
      </c>
    </row>
    <row r="868525" spans="3:3" x14ac:dyDescent="0.15">
      <c r="C868525" s="25">
        <v>0</v>
      </c>
    </row>
    <row r="868526" spans="3:3" x14ac:dyDescent="0.15">
      <c r="C868526" s="25">
        <v>0</v>
      </c>
    </row>
    <row r="868527" spans="3:3" x14ac:dyDescent="0.15">
      <c r="C868527" s="25">
        <v>0</v>
      </c>
    </row>
    <row r="868528" spans="3:3" x14ac:dyDescent="0.15">
      <c r="C868528" s="25">
        <v>0</v>
      </c>
    </row>
    <row r="868529" spans="3:3" x14ac:dyDescent="0.15">
      <c r="C868529" s="25">
        <v>0</v>
      </c>
    </row>
    <row r="868530" spans="3:3" x14ac:dyDescent="0.15">
      <c r="C868530" s="25">
        <v>0</v>
      </c>
    </row>
    <row r="868531" spans="3:3" x14ac:dyDescent="0.15">
      <c r="C868531" s="25">
        <v>0</v>
      </c>
    </row>
    <row r="868532" spans="3:3" x14ac:dyDescent="0.15">
      <c r="C868532" s="24">
        <v>0</v>
      </c>
    </row>
    <row r="868533" spans="3:3" x14ac:dyDescent="0.15">
      <c r="C868533" s="24">
        <v>0</v>
      </c>
    </row>
    <row r="868534" spans="3:3" x14ac:dyDescent="0.15">
      <c r="C868534" s="24">
        <v>0</v>
      </c>
    </row>
    <row r="868535" spans="3:3" x14ac:dyDescent="0.15">
      <c r="C868535" s="24">
        <v>0</v>
      </c>
    </row>
    <row r="868536" spans="3:3" x14ac:dyDescent="0.15">
      <c r="C868536" s="24">
        <v>0</v>
      </c>
    </row>
    <row r="868537" spans="3:3" x14ac:dyDescent="0.15">
      <c r="C868537" s="24">
        <v>0</v>
      </c>
    </row>
    <row r="868538" spans="3:3" x14ac:dyDescent="0.15">
      <c r="C868538" s="24">
        <v>0</v>
      </c>
    </row>
    <row r="868539" spans="3:3" x14ac:dyDescent="0.15">
      <c r="C868539" s="24">
        <v>0</v>
      </c>
    </row>
    <row r="868540" spans="3:3" x14ac:dyDescent="0.15">
      <c r="C868540" s="24">
        <v>0</v>
      </c>
    </row>
    <row r="868541" spans="3:3" x14ac:dyDescent="0.15">
      <c r="C868541" s="24">
        <v>0</v>
      </c>
    </row>
    <row r="868542" spans="3:3" x14ac:dyDescent="0.15">
      <c r="C868542" s="24">
        <v>0</v>
      </c>
    </row>
    <row r="868543" spans="3:3" x14ac:dyDescent="0.15">
      <c r="C868543" s="24">
        <v>0</v>
      </c>
    </row>
    <row r="868544" spans="3:3" x14ac:dyDescent="0.15">
      <c r="C868544" s="24">
        <v>0</v>
      </c>
    </row>
    <row r="868545" spans="3:3" x14ac:dyDescent="0.15">
      <c r="C868545" s="24">
        <v>0</v>
      </c>
    </row>
    <row r="868546" spans="3:3" x14ac:dyDescent="0.15">
      <c r="C868546" s="24">
        <v>0</v>
      </c>
    </row>
    <row r="868547" spans="3:3" x14ac:dyDescent="0.15">
      <c r="C868547" s="24">
        <v>0</v>
      </c>
    </row>
    <row r="868548" spans="3:3" x14ac:dyDescent="0.15">
      <c r="C868548" s="24">
        <v>0</v>
      </c>
    </row>
    <row r="868549" spans="3:3" x14ac:dyDescent="0.15">
      <c r="C868549" s="24">
        <v>0</v>
      </c>
    </row>
    <row r="868550" spans="3:3" x14ac:dyDescent="0.15">
      <c r="C868550" s="24">
        <v>0</v>
      </c>
    </row>
    <row r="868551" spans="3:3" x14ac:dyDescent="0.15">
      <c r="C868551" s="24">
        <v>0</v>
      </c>
    </row>
    <row r="868552" spans="3:3" x14ac:dyDescent="0.15">
      <c r="C868552" s="24">
        <v>0</v>
      </c>
    </row>
    <row r="868553" spans="3:3" x14ac:dyDescent="0.15">
      <c r="C868553" s="24">
        <v>0</v>
      </c>
    </row>
    <row r="868554" spans="3:3" x14ac:dyDescent="0.15">
      <c r="C868554" s="24">
        <v>0</v>
      </c>
    </row>
    <row r="868555" spans="3:3" x14ac:dyDescent="0.15">
      <c r="C868555" s="24">
        <v>0</v>
      </c>
    </row>
    <row r="868556" spans="3:3" x14ac:dyDescent="0.15">
      <c r="C868556" s="24">
        <v>0</v>
      </c>
    </row>
    <row r="868557" spans="3:3" x14ac:dyDescent="0.15">
      <c r="C868557" s="24">
        <v>0</v>
      </c>
    </row>
    <row r="868558" spans="3:3" x14ac:dyDescent="0.15">
      <c r="C868558" s="36">
        <f t="shared" ref="C868558:C868564" si="331">IF(C868551&lt;&gt;0,C868551,C868544)</f>
        <v>0</v>
      </c>
    </row>
    <row r="868559" spans="3:3" x14ac:dyDescent="0.15">
      <c r="C868559" s="36">
        <f t="shared" si="331"/>
        <v>0</v>
      </c>
    </row>
    <row r="868560" spans="3:3" x14ac:dyDescent="0.15">
      <c r="C868560" s="36">
        <f t="shared" si="331"/>
        <v>0</v>
      </c>
    </row>
    <row r="868561" spans="3:3" x14ac:dyDescent="0.15">
      <c r="C868561" s="36">
        <f t="shared" si="331"/>
        <v>0</v>
      </c>
    </row>
    <row r="868562" spans="3:3" x14ac:dyDescent="0.15">
      <c r="C868562" s="36">
        <f t="shared" si="331"/>
        <v>0</v>
      </c>
    </row>
    <row r="868563" spans="3:3" x14ac:dyDescent="0.15">
      <c r="C868563" s="36">
        <f t="shared" si="331"/>
        <v>0</v>
      </c>
    </row>
    <row r="868564" spans="3:3" x14ac:dyDescent="0.15">
      <c r="C868564" s="36">
        <f t="shared" si="331"/>
        <v>0</v>
      </c>
    </row>
    <row r="868565" spans="3:3" x14ac:dyDescent="0.15">
      <c r="C868565" s="36">
        <f t="shared" ref="C868565:C868571" si="332">IFERROR(IF(C868544&lt;&gt;0,C868558/C868544,1)*C868532,0)</f>
        <v>0</v>
      </c>
    </row>
    <row r="868566" spans="3:3" x14ac:dyDescent="0.15">
      <c r="C868566" s="36">
        <f t="shared" si="332"/>
        <v>0</v>
      </c>
    </row>
    <row r="868567" spans="3:3" x14ac:dyDescent="0.15">
      <c r="C868567" s="36">
        <f t="shared" si="332"/>
        <v>0</v>
      </c>
    </row>
    <row r="868568" spans="3:3" x14ac:dyDescent="0.15">
      <c r="C868568" s="36">
        <f t="shared" si="332"/>
        <v>0</v>
      </c>
    </row>
    <row r="868569" spans="3:3" x14ac:dyDescent="0.15">
      <c r="C868569" s="36">
        <f t="shared" si="332"/>
        <v>0</v>
      </c>
    </row>
    <row r="868570" spans="3:3" x14ac:dyDescent="0.15">
      <c r="C868570" s="36">
        <f t="shared" si="332"/>
        <v>0</v>
      </c>
    </row>
    <row r="868571" spans="3:3" x14ac:dyDescent="0.15">
      <c r="C868571" s="36">
        <f t="shared" si="332"/>
        <v>0</v>
      </c>
    </row>
    <row r="868572" spans="3:3" x14ac:dyDescent="0.15">
      <c r="C868572" s="37">
        <f>C868539</f>
        <v>0</v>
      </c>
    </row>
    <row r="868573" spans="3:3" x14ac:dyDescent="0.15">
      <c r="C868573" s="37">
        <f>C868540</f>
        <v>0</v>
      </c>
    </row>
    <row r="868574" spans="3:3" x14ac:dyDescent="0.15">
      <c r="C868574" s="37">
        <f>C868541</f>
        <v>0</v>
      </c>
    </row>
    <row r="868575" spans="3:3" x14ac:dyDescent="0.15">
      <c r="C868575" s="37">
        <f>C868542</f>
        <v>0</v>
      </c>
    </row>
    <row r="868576" spans="3:3" x14ac:dyDescent="0.15">
      <c r="C868576" s="37">
        <f>C868543</f>
        <v>0</v>
      </c>
    </row>
    <row r="868577" spans="3:3" x14ac:dyDescent="0.15">
      <c r="C868577" s="28">
        <v>0</v>
      </c>
    </row>
    <row r="868578" spans="3:3" x14ac:dyDescent="0.15">
      <c r="C868578" s="28">
        <v>0</v>
      </c>
    </row>
    <row r="868579" spans="3:3" x14ac:dyDescent="0.15">
      <c r="C868579" s="28">
        <v>0</v>
      </c>
    </row>
    <row r="868580" spans="3:3" x14ac:dyDescent="0.15">
      <c r="C868580" s="28">
        <v>0</v>
      </c>
    </row>
    <row r="868581" spans="3:3" x14ac:dyDescent="0.15">
      <c r="C868581" s="28">
        <v>0</v>
      </c>
    </row>
    <row r="868582" spans="3:3" x14ac:dyDescent="0.15">
      <c r="C868582" s="28">
        <v>0</v>
      </c>
    </row>
    <row r="868583" spans="3:3" x14ac:dyDescent="0.15">
      <c r="C868583" s="28">
        <v>0</v>
      </c>
    </row>
    <row r="868584" spans="3:3" x14ac:dyDescent="0.15">
      <c r="C868584" s="28">
        <v>0</v>
      </c>
    </row>
    <row r="868585" spans="3:3" x14ac:dyDescent="0.15">
      <c r="C868585" s="28">
        <v>0</v>
      </c>
    </row>
    <row r="868586" spans="3:3" x14ac:dyDescent="0.15">
      <c r="C868586" s="28">
        <v>0</v>
      </c>
    </row>
    <row r="868587" spans="3:3" x14ac:dyDescent="0.15">
      <c r="C868587" s="38">
        <v>1</v>
      </c>
    </row>
    <row r="868588" spans="3:3" x14ac:dyDescent="0.15">
      <c r="C868588" s="38">
        <v>1</v>
      </c>
    </row>
    <row r="868589" spans="3:3" x14ac:dyDescent="0.15">
      <c r="C868589" s="38">
        <v>1</v>
      </c>
    </row>
    <row r="868590" spans="3:3" x14ac:dyDescent="0.15">
      <c r="C868590" s="38">
        <v>1</v>
      </c>
    </row>
    <row r="868591" spans="3:3" x14ac:dyDescent="0.15">
      <c r="C868591" s="38">
        <v>1</v>
      </c>
    </row>
    <row r="868592" spans="3:3" x14ac:dyDescent="0.15">
      <c r="C868592" s="38">
        <v>1</v>
      </c>
    </row>
    <row r="868593" spans="3:3" x14ac:dyDescent="0.15">
      <c r="C868593" s="38">
        <v>1</v>
      </c>
    </row>
    <row r="868594" spans="3:3" x14ac:dyDescent="0.15">
      <c r="C868594" s="38">
        <v>1</v>
      </c>
    </row>
    <row r="868595" spans="3:3" x14ac:dyDescent="0.15">
      <c r="C868595" s="38">
        <v>1</v>
      </c>
    </row>
    <row r="868596" spans="3:3" x14ac:dyDescent="0.15">
      <c r="C868596" s="38">
        <v>1</v>
      </c>
    </row>
    <row r="868597" spans="3:3" x14ac:dyDescent="0.15">
      <c r="C868597" s="25" t="s">
        <v>104</v>
      </c>
    </row>
    <row r="868598" spans="3:3" x14ac:dyDescent="0.15">
      <c r="C868598" s="25" t="s">
        <v>294</v>
      </c>
    </row>
    <row r="868599" spans="3:3" x14ac:dyDescent="0.15">
      <c r="C868599" s="24">
        <v>216</v>
      </c>
    </row>
    <row r="868600" spans="3:3" x14ac:dyDescent="0.15">
      <c r="C868600" s="24">
        <v>12</v>
      </c>
    </row>
    <row r="868601" spans="3:3" x14ac:dyDescent="0.15">
      <c r="C868601" s="24">
        <v>4.5999999999999996</v>
      </c>
    </row>
    <row r="868602" spans="3:3" x14ac:dyDescent="0.15">
      <c r="C868602" s="24">
        <v>368</v>
      </c>
    </row>
    <row r="868603" spans="3:3" x14ac:dyDescent="0.15">
      <c r="C868603" s="24">
        <v>260</v>
      </c>
    </row>
    <row r="868604" spans="3:3" x14ac:dyDescent="0.15">
      <c r="C868604" s="24">
        <v>394</v>
      </c>
    </row>
    <row r="868605" spans="3:3" x14ac:dyDescent="0.15">
      <c r="C868605" s="24">
        <v>222</v>
      </c>
    </row>
    <row r="868606" spans="3:3" x14ac:dyDescent="0.15">
      <c r="C868606" s="24">
        <v>123</v>
      </c>
    </row>
    <row r="868607" spans="3:3" x14ac:dyDescent="0.15">
      <c r="C868607" s="25" t="s">
        <v>153</v>
      </c>
    </row>
    <row r="868608" spans="3:3" x14ac:dyDescent="0.15">
      <c r="C868608" s="24">
        <v>20</v>
      </c>
    </row>
    <row r="868609" spans="3:3" x14ac:dyDescent="0.15">
      <c r="C868609" s="24">
        <v>0.9</v>
      </c>
    </row>
    <row r="868610" spans="3:3" x14ac:dyDescent="0.15">
      <c r="C868610" s="24">
        <v>0.8</v>
      </c>
    </row>
    <row r="868611" spans="3:3" x14ac:dyDescent="0.15">
      <c r="C868611" s="24">
        <v>0.4</v>
      </c>
    </row>
    <row r="868612" spans="3:3" x14ac:dyDescent="0.15">
      <c r="C868612" s="24">
        <v>2.5</v>
      </c>
    </row>
    <row r="868613" spans="3:3" x14ac:dyDescent="0.15">
      <c r="C868613" s="24">
        <v>3</v>
      </c>
    </row>
    <row r="868614" spans="3:3" x14ac:dyDescent="0.15">
      <c r="C868614" s="24">
        <v>10</v>
      </c>
    </row>
    <row r="868615" spans="3:3" x14ac:dyDescent="0.15">
      <c r="C868615" s="31">
        <v>0.8</v>
      </c>
    </row>
    <row r="868616" spans="3:3" x14ac:dyDescent="0.15">
      <c r="C868616" s="31">
        <v>0.6</v>
      </c>
    </row>
    <row r="868617" spans="3:3" x14ac:dyDescent="0.15">
      <c r="C868617" s="31">
        <v>0.3</v>
      </c>
    </row>
    <row r="868618" spans="3:3" x14ac:dyDescent="0.15">
      <c r="C868618" s="31">
        <v>0.9</v>
      </c>
    </row>
    <row r="868619" spans="3:3" x14ac:dyDescent="0.15">
      <c r="C868619" s="24">
        <v>45</v>
      </c>
    </row>
    <row r="868620" spans="3:3" x14ac:dyDescent="0.15">
      <c r="C868620" s="39">
        <f t="shared" ref="C868620:C868626" si="333">IFERROR(IF(ISNUMBER(C868508),C868508,0)+IF(ISNUMBER(C868489),1/C868489-IF(AND(C868577="ReplaceInsulation",NOT(ISERROR(C868565))),C868501/0.04,0),0),0)</f>
        <v>1.6666666666666667</v>
      </c>
    </row>
    <row r="868621" spans="3:3" x14ac:dyDescent="0.15">
      <c r="C868621" s="39">
        <f t="shared" si="333"/>
        <v>1.9666666666666668</v>
      </c>
    </row>
    <row r="868622" spans="3:3" x14ac:dyDescent="0.15">
      <c r="C868622" s="39">
        <f t="shared" si="333"/>
        <v>0.83333333333333337</v>
      </c>
    </row>
    <row r="868623" spans="3:3" x14ac:dyDescent="0.15">
      <c r="C868623" s="39">
        <f t="shared" si="333"/>
        <v>0.83333333333333337</v>
      </c>
    </row>
    <row r="868624" spans="3:3" x14ac:dyDescent="0.15">
      <c r="C868624" s="39">
        <f t="shared" si="333"/>
        <v>0.83333333333333337</v>
      </c>
    </row>
    <row r="868625" spans="3:3" x14ac:dyDescent="0.15">
      <c r="C868625" s="39">
        <f t="shared" si="333"/>
        <v>0.92500000000000004</v>
      </c>
    </row>
    <row r="868626" spans="3:3" x14ac:dyDescent="0.15">
      <c r="C868626" s="39">
        <f t="shared" si="333"/>
        <v>0.625</v>
      </c>
    </row>
    <row r="868627" spans="3:3" x14ac:dyDescent="0.15">
      <c r="C868627" s="40">
        <f>IFERROR(IF(ISNUMBER(C868496),1/C868496,0),0)</f>
        <v>0.35714285714285715</v>
      </c>
    </row>
    <row r="868628" spans="3:3" x14ac:dyDescent="0.15">
      <c r="C868628" s="40">
        <f>IFERROR(IF(ISNUMBER(C868497),1/C868497,0),0)</f>
        <v>0.35714285714285715</v>
      </c>
    </row>
    <row r="868629" spans="3:3" x14ac:dyDescent="0.15">
      <c r="C868629" s="40">
        <f>IFERROR(IF(ISNUMBER(C868498),1/C868498,0),0)</f>
        <v>0.33333333333333331</v>
      </c>
    </row>
    <row r="868630" spans="3:3" x14ac:dyDescent="0.15">
      <c r="C868630" s="39">
        <f t="shared" ref="C868630:C868636" si="334">IFERROR(1/(IF(C868577="Replace",IF(ISNUMBER(C868508),C868508,0),C868620)+IF(ISNUMBER(C868565),C868565,0)),0)</f>
        <v>0.6</v>
      </c>
    </row>
    <row r="868631" spans="3:3" x14ac:dyDescent="0.15">
      <c r="C868631" s="39">
        <f t="shared" si="334"/>
        <v>0.50847457627118642</v>
      </c>
    </row>
    <row r="868632" spans="3:3" x14ac:dyDescent="0.15">
      <c r="C868632" s="39">
        <f t="shared" si="334"/>
        <v>1.2</v>
      </c>
    </row>
    <row r="868633" spans="3:3" x14ac:dyDescent="0.15">
      <c r="C868633" s="39">
        <f t="shared" si="334"/>
        <v>1.2</v>
      </c>
    </row>
    <row r="868634" spans="3:3" x14ac:dyDescent="0.15">
      <c r="C868634" s="39">
        <f t="shared" si="334"/>
        <v>1.2</v>
      </c>
    </row>
    <row r="868635" spans="3:3" x14ac:dyDescent="0.15">
      <c r="C868635" s="39">
        <f t="shared" si="334"/>
        <v>1.0810810810810809</v>
      </c>
    </row>
    <row r="868636" spans="3:3" x14ac:dyDescent="0.15">
      <c r="C868636" s="39">
        <f t="shared" si="334"/>
        <v>1.6</v>
      </c>
    </row>
    <row r="868637" spans="3:3" x14ac:dyDescent="0.15">
      <c r="C868637" s="41">
        <f>IFERROR(1/(IF(C868584="Replace",0,C868627)+IF(ISNUMBER(C868572),C868572,0)),0)</f>
        <v>2.8</v>
      </c>
    </row>
    <row r="868638" spans="3:3" x14ac:dyDescent="0.15">
      <c r="C868638" s="41">
        <f>IFERROR(1/(IF(C868585="Replace",0,C868628)+IF(ISNUMBER(C868573),C868573,0)),0)</f>
        <v>2.8</v>
      </c>
    </row>
    <row r="868639" spans="3:3" x14ac:dyDescent="0.15">
      <c r="C868639" s="41">
        <f>IFERROR(1/(IF(C868586="Replace",0,C868629)+IF(ISNUMBER(C868574),C868574,0)),0)</f>
        <v>3</v>
      </c>
    </row>
    <row r="868640" spans="3:3" x14ac:dyDescent="0.15">
      <c r="C868640" s="42">
        <f t="shared" ref="C868640:C868646" si="335">IF(C868489&gt;0,(1-C868587)*1/(1/C868489+C868508),0)+C868587*C868630</f>
        <v>0.6</v>
      </c>
    </row>
    <row r="868641" spans="3:3" x14ac:dyDescent="0.15">
      <c r="C868641" s="42">
        <f t="shared" si="335"/>
        <v>0.50847457627118642</v>
      </c>
    </row>
    <row r="868642" spans="3:3" x14ac:dyDescent="0.15">
      <c r="C868642" s="42">
        <f t="shared" si="335"/>
        <v>1.2</v>
      </c>
    </row>
    <row r="868643" spans="3:3" x14ac:dyDescent="0.15">
      <c r="C868643" s="42">
        <f t="shared" si="335"/>
        <v>1.2</v>
      </c>
    </row>
    <row r="868644" spans="3:3" x14ac:dyDescent="0.15">
      <c r="C868644" s="42">
        <f t="shared" si="335"/>
        <v>1.2</v>
      </c>
    </row>
    <row r="868645" spans="3:3" x14ac:dyDescent="0.15">
      <c r="C868645" s="42">
        <f t="shared" si="335"/>
        <v>1.0810810810810809</v>
      </c>
    </row>
    <row r="868646" spans="3:3" x14ac:dyDescent="0.15">
      <c r="C868646" s="42">
        <f t="shared" si="335"/>
        <v>1.6</v>
      </c>
    </row>
    <row r="868647" spans="3:3" x14ac:dyDescent="0.15">
      <c r="C868647" s="43">
        <f>(1-C868594)*C868496+C868594*C868637</f>
        <v>2.8</v>
      </c>
    </row>
    <row r="868648" spans="3:3" x14ac:dyDescent="0.15">
      <c r="C868648" s="43">
        <f>(1-C868595)*C868497+C868595*C868638</f>
        <v>2.8</v>
      </c>
    </row>
    <row r="868649" spans="3:3" x14ac:dyDescent="0.15">
      <c r="C868649" s="43">
        <f>(1-C868596)*C868498+C868596*C868639</f>
        <v>3</v>
      </c>
    </row>
    <row r="868650" spans="3:3" x14ac:dyDescent="0.15">
      <c r="C868650" s="39">
        <f>IFERROR((IF(C868565&gt;0,C868587*C868451,0)+IF(C868566&gt;0,C868588*C868452,0)+IF(C868567&gt;0,C868589*C868453,0)+IF(C868568&gt;0,C868590*C868454,0)+IF(C868569&gt;0,C868591*C868455,0)+IF(C868570&gt;0,C868592*C868456,0)+IF(C868571&gt;0,C868593*C868457,0)+IF(C868572&gt;0,C868594*C868458,0)+IF(C868573&gt;0,C868595*C868459,0)+IF(C868574&gt;0,C868596*C868460,0))/SUM(C868451:C868460),0)</f>
        <v>0</v>
      </c>
    </row>
    <row r="868651" spans="3:3" x14ac:dyDescent="0.15">
      <c r="C868651" s="30" t="str">
        <f>IF(OR(C868467="",C868466=C868467),C868466,IF(C868361="Variation",C868467,IF(C868650=0,C868466,IF(C868650=1,C868467,C868466&amp;"("&amp;TEXT(1-C868650,"##0%")&amp;")."&amp;C868467&amp;"("&amp;TEXT(C868650,"##0%")&amp;")"))))</f>
        <v>Medium</v>
      </c>
    </row>
    <row r="868652" spans="3:3" x14ac:dyDescent="0.15">
      <c r="C868652" s="39">
        <f>IFERROR(IF(C868467&lt;&gt;"",IF(C868361="Variation",C868487,(1-C868650)*C868486+C868650*C868487),C868486),0)</f>
        <v>0.1</v>
      </c>
    </row>
    <row r="868653" spans="3:3" x14ac:dyDescent="0.15">
      <c r="C868653" s="39">
        <f t="shared" ref="C868653:C868659" si="336">IF(ISERROR(C868640*C868451*C868515),0,C868640*C868451*C868515)</f>
        <v>0</v>
      </c>
    </row>
    <row r="868654" spans="3:3" x14ac:dyDescent="0.15">
      <c r="C868654" s="39">
        <f t="shared" si="336"/>
        <v>23.491525423728813</v>
      </c>
    </row>
    <row r="868655" spans="3:3" x14ac:dyDescent="0.15">
      <c r="C868655" s="39">
        <f t="shared" si="336"/>
        <v>48.503999999999998</v>
      </c>
    </row>
    <row r="868656" spans="3:3" x14ac:dyDescent="0.15">
      <c r="C868656" s="39">
        <f t="shared" si="336"/>
        <v>0</v>
      </c>
    </row>
    <row r="868657" spans="3:3" x14ac:dyDescent="0.15">
      <c r="C868657" s="39">
        <f t="shared" si="336"/>
        <v>0</v>
      </c>
    </row>
    <row r="868658" spans="3:3" x14ac:dyDescent="0.15">
      <c r="C868658" s="39">
        <f t="shared" si="336"/>
        <v>24.972972972972972</v>
      </c>
    </row>
    <row r="868659" spans="3:3" x14ac:dyDescent="0.15">
      <c r="C868659" s="39">
        <f t="shared" si="336"/>
        <v>0</v>
      </c>
    </row>
    <row r="868660" spans="3:3" x14ac:dyDescent="0.15">
      <c r="C868660" s="40">
        <f>IF(ISERROR(C868647*C868458*1),0,C868647*C868458*1)</f>
        <v>37.855999999999995</v>
      </c>
    </row>
    <row r="868661" spans="3:3" x14ac:dyDescent="0.15">
      <c r="C868661" s="40">
        <f>IF(ISERROR(C868648*C868459*1),0,C868648*C868459*1)</f>
        <v>0</v>
      </c>
    </row>
    <row r="868662" spans="3:3" x14ac:dyDescent="0.15">
      <c r="C868662" s="40">
        <f>IF(ISERROR(C868649*C868460*1),0,C868649*C868460*1)</f>
        <v>6</v>
      </c>
    </row>
    <row r="868663" spans="3:3" x14ac:dyDescent="0.15">
      <c r="C868663" s="39">
        <f>SUM(C868451:C868460)*C868652</f>
        <v>14.834000000000001</v>
      </c>
    </row>
    <row r="868664" spans="3:3" x14ac:dyDescent="0.15">
      <c r="C868664" s="39">
        <f>IFERROR(SUM(C868653:C868663)/C868380,0)</f>
        <v>1.3262204856155895</v>
      </c>
    </row>
    <row r="868665" spans="3:3" x14ac:dyDescent="0.15">
      <c r="C868665" s="39">
        <f>0.34*(C868611+C868488)*C868612</f>
        <v>0.51000000000000012</v>
      </c>
    </row>
    <row r="868666" spans="3:3" x14ac:dyDescent="0.15">
      <c r="C868666" s="44">
        <f>(C868608-C868601)*C868599</f>
        <v>3326.4</v>
      </c>
    </row>
    <row r="868667" spans="3:3" x14ac:dyDescent="0.15">
      <c r="C868667" s="39">
        <f>IF(C868664&lt;=1,C868609+(1-C868664)/0.5*(1-C868609),IF(C868664&gt;=4,C868610,C868609+(C868664-1)*(C868610-C868609)/(4-1)))</f>
        <v>0.88912598381281371</v>
      </c>
    </row>
    <row r="868668" spans="3:3" x14ac:dyDescent="0.15">
      <c r="C868668" s="44">
        <f>C868664*0.024*C868666*C868667</f>
        <v>94.13795245360761</v>
      </c>
    </row>
    <row r="868669" spans="3:3" x14ac:dyDescent="0.15">
      <c r="C868669" s="44">
        <f>C868665*0.024*C868666*C868667</f>
        <v>36.200885352072518</v>
      </c>
    </row>
    <row r="868670" spans="3:3" x14ac:dyDescent="0.15">
      <c r="C868670" s="44">
        <f>C868668+C868669</f>
        <v>130.33883780568013</v>
      </c>
    </row>
    <row r="868671" spans="3:3" x14ac:dyDescent="0.15">
      <c r="C868671" s="39">
        <f>IFERROR((IF(LEN(C868529)&gt;1,IF(ISERROR(C868575),0,C868575),IF(ISERROR(C868499),0,C868499))*C868458+IF(LEN(C868530)&gt;1,IF(ISERROR(C868576),0,C868576),IF(ISERROR(C868500),0,C868500))*C868459)/(C868458+C868459),0)</f>
        <v>0.75000000000000011</v>
      </c>
    </row>
    <row r="868672" spans="3:3" x14ac:dyDescent="0.15">
      <c r="C868672" s="45">
        <f>C868461*C868602*C868615*(1-C868617)*C868618*C868671</f>
        <v>0</v>
      </c>
    </row>
    <row r="868673" spans="3:3" x14ac:dyDescent="0.15">
      <c r="C868673" s="44">
        <f>C868462*C868603*C$868616*(1-C$868617)*C$868618*C$868671</f>
        <v>0</v>
      </c>
    </row>
    <row r="868674" spans="3:3" x14ac:dyDescent="0.15">
      <c r="C868674" s="44">
        <f>C868463*C868604*C$868616*(1-C$868617)*C$868618*C$868671</f>
        <v>908.11287000000016</v>
      </c>
    </row>
    <row r="868675" spans="3:3" x14ac:dyDescent="0.15">
      <c r="C868675" s="44">
        <f>C868464*C868605*C$868616*(1-C$868617)*C$868618*C$868671</f>
        <v>0</v>
      </c>
    </row>
    <row r="868676" spans="3:3" x14ac:dyDescent="0.15">
      <c r="C868676" s="44">
        <f>C868465*C868606*C$868616*(1-C$868617)*C$868618*C$868671</f>
        <v>187.95199499999998</v>
      </c>
    </row>
    <row r="868677" spans="3:3" x14ac:dyDescent="0.15">
      <c r="C868677" s="44">
        <f>IFERROR(SUM(C868672:C868676)/C868380,0)</f>
        <v>9.3385436227315317</v>
      </c>
    </row>
    <row r="868678" spans="3:3" x14ac:dyDescent="0.15">
      <c r="C868678" s="44">
        <f>C868613*0.024*C868599</f>
        <v>15.552000000000001</v>
      </c>
    </row>
    <row r="868679" spans="3:3" x14ac:dyDescent="0.15">
      <c r="C868679" s="44">
        <f>C868619/(C868664+C868665)</f>
        <v>24.506860887631277</v>
      </c>
    </row>
    <row r="868680" spans="3:3" x14ac:dyDescent="0.15">
      <c r="C868680" s="39">
        <f>0.8+C868679/30</f>
        <v>1.6168953629210425</v>
      </c>
    </row>
    <row r="868681" spans="3:3" x14ac:dyDescent="0.15">
      <c r="C868681" s="42">
        <f>IFERROR((C868677+C868678)/C868670,0)</f>
        <v>0.19096797272230098</v>
      </c>
    </row>
    <row r="868682" spans="3:3" x14ac:dyDescent="0.15">
      <c r="C868682" s="39">
        <f>(1-C868681^C868680)/(1-C868681^(C868680+1))</f>
        <v>0.94362386271828624</v>
      </c>
    </row>
    <row r="868683" spans="3:3" x14ac:dyDescent="0.15">
      <c r="C868683" s="46">
        <f>C868670-C868682*(C868677+C868678)</f>
        <v>106.8515268872402</v>
      </c>
    </row>
    <row r="868685" spans="3:3" x14ac:dyDescent="0.15">
      <c r="C868685" s="48">
        <v>106.8515268872402</v>
      </c>
    </row>
    <row r="884737" spans="3:3" x14ac:dyDescent="0.15">
      <c r="C884737" s="24" t="s">
        <v>370</v>
      </c>
    </row>
    <row r="884738" spans="3:3" x14ac:dyDescent="0.15">
      <c r="C884738" s="25">
        <v>0</v>
      </c>
    </row>
    <row r="884739" spans="3:3" x14ac:dyDescent="0.15">
      <c r="C884739" s="25">
        <v>0</v>
      </c>
    </row>
    <row r="884740" spans="3:3" x14ac:dyDescent="0.15">
      <c r="C884740" s="26">
        <v>40428</v>
      </c>
    </row>
    <row r="884741" spans="3:3" x14ac:dyDescent="0.15">
      <c r="C884741" s="26">
        <v>0</v>
      </c>
    </row>
    <row r="884742" spans="3:3" x14ac:dyDescent="0.15">
      <c r="C884742" s="25" t="s">
        <v>152</v>
      </c>
    </row>
    <row r="884743" spans="3:3" x14ac:dyDescent="0.15">
      <c r="C884743" s="25" t="s">
        <v>15</v>
      </c>
    </row>
    <row r="884744" spans="3:3" x14ac:dyDescent="0.15">
      <c r="C884744" s="25">
        <v>1</v>
      </c>
    </row>
    <row r="884745" spans="3:3" x14ac:dyDescent="0.15">
      <c r="C884745" s="25" t="s">
        <v>208</v>
      </c>
    </row>
    <row r="884746" spans="3:3" x14ac:dyDescent="0.15">
      <c r="C884746" s="25" t="s">
        <v>371</v>
      </c>
    </row>
    <row r="884747" spans="3:3" x14ac:dyDescent="0.15">
      <c r="C884747" s="25">
        <v>0</v>
      </c>
    </row>
    <row r="884748" spans="3:3" x14ac:dyDescent="0.15">
      <c r="C884748" s="25">
        <v>0</v>
      </c>
    </row>
    <row r="884749" spans="3:3" x14ac:dyDescent="0.15">
      <c r="C884749" s="25" t="s">
        <v>372</v>
      </c>
    </row>
    <row r="884750" spans="3:3" x14ac:dyDescent="0.15">
      <c r="C884750" s="25" t="s">
        <v>360</v>
      </c>
    </row>
    <row r="884751" spans="3:3" x14ac:dyDescent="0.15">
      <c r="C884751" s="25" t="s">
        <v>373</v>
      </c>
    </row>
    <row r="884752" spans="3:3" x14ac:dyDescent="0.15">
      <c r="C884752" s="25" t="s">
        <v>105</v>
      </c>
    </row>
    <row r="884753" spans="3:3" x14ac:dyDescent="0.15">
      <c r="C884753" s="25">
        <v>1958</v>
      </c>
    </row>
    <row r="884754" spans="3:3" x14ac:dyDescent="0.15">
      <c r="C884754" s="25">
        <v>1968</v>
      </c>
    </row>
    <row r="884755" spans="3:3" x14ac:dyDescent="0.15">
      <c r="C884755" s="25" t="s">
        <v>289</v>
      </c>
    </row>
    <row r="884756" spans="3:3" x14ac:dyDescent="0.15">
      <c r="C884756" s="24">
        <v>374.2</v>
      </c>
    </row>
    <row r="884757" spans="3:3" x14ac:dyDescent="0.15">
      <c r="C884757" s="24">
        <v>119.744</v>
      </c>
    </row>
    <row r="884758" spans="3:3" x14ac:dyDescent="0.15">
      <c r="C884758" s="24">
        <v>0</v>
      </c>
    </row>
    <row r="884759" spans="3:3" x14ac:dyDescent="0.15">
      <c r="C884759" s="24">
        <v>0</v>
      </c>
    </row>
    <row r="884760" spans="3:3" x14ac:dyDescent="0.15">
      <c r="C884760" s="24">
        <v>0</v>
      </c>
    </row>
    <row r="884761" spans="3:3" x14ac:dyDescent="0.15">
      <c r="C884761" s="24">
        <v>106.7</v>
      </c>
    </row>
    <row r="884762" spans="3:3" x14ac:dyDescent="0.15">
      <c r="C884762" s="27">
        <f>IF(C884759&gt;0,C884759,IF(C884758&gt;0,0.85*C884758,IF(C884761&gt;0,1.1*C884761,IF(C884760&gt;0,1.4*C884760,0.85/3*C884756))))</f>
        <v>117.37000000000002</v>
      </c>
    </row>
    <row r="884763" spans="3:3" x14ac:dyDescent="0.15">
      <c r="C884763" s="24">
        <v>0</v>
      </c>
    </row>
    <row r="884764" spans="3:3" x14ac:dyDescent="0.15">
      <c r="C884764" s="27">
        <f>IF(C884763&gt;0,C884763,C884762)</f>
        <v>117.37000000000002</v>
      </c>
    </row>
    <row r="884765" spans="3:3" x14ac:dyDescent="0.15">
      <c r="C884765" s="24">
        <v>1</v>
      </c>
    </row>
    <row r="884766" spans="3:3" x14ac:dyDescent="0.15">
      <c r="C884766" s="24">
        <v>2</v>
      </c>
    </row>
    <row r="884767" spans="3:3" x14ac:dyDescent="0.15">
      <c r="C884767" s="28" t="s">
        <v>374</v>
      </c>
    </row>
    <row r="884768" spans="3:3" x14ac:dyDescent="0.15">
      <c r="C884768" s="28" t="s">
        <v>375</v>
      </c>
    </row>
    <row r="884769" spans="3:3" x14ac:dyDescent="0.15">
      <c r="C884769" s="28" t="s">
        <v>2</v>
      </c>
    </row>
    <row r="884770" spans="3:3" x14ac:dyDescent="0.15">
      <c r="C884770" s="28" t="s">
        <v>376</v>
      </c>
    </row>
    <row r="884771" spans="3:3" x14ac:dyDescent="0.15">
      <c r="C884771" s="24">
        <v>0</v>
      </c>
    </row>
    <row r="884772" spans="3:3" x14ac:dyDescent="0.15">
      <c r="C884772" s="24">
        <v>0</v>
      </c>
    </row>
    <row r="884773" spans="3:3" x14ac:dyDescent="0.15">
      <c r="C884773" s="24">
        <v>0</v>
      </c>
    </row>
    <row r="884774" spans="3:3" x14ac:dyDescent="0.15">
      <c r="C884774" s="24">
        <v>0</v>
      </c>
    </row>
    <row r="884775" spans="3:3" x14ac:dyDescent="0.15">
      <c r="C884775" s="24">
        <v>0</v>
      </c>
    </row>
    <row r="884776" spans="3:3" x14ac:dyDescent="0.15">
      <c r="C884776" s="24">
        <v>0</v>
      </c>
    </row>
    <row r="884777" spans="3:3" x14ac:dyDescent="0.15">
      <c r="C884777" s="28">
        <v>0</v>
      </c>
    </row>
    <row r="884778" spans="3:3" x14ac:dyDescent="0.15">
      <c r="C884778" s="28">
        <v>0</v>
      </c>
    </row>
    <row r="884779" spans="3:3" x14ac:dyDescent="0.15">
      <c r="C884779" s="24">
        <v>0</v>
      </c>
    </row>
    <row r="884780" spans="3:3" x14ac:dyDescent="0.15">
      <c r="C884780" s="24">
        <v>0</v>
      </c>
    </row>
    <row r="884781" spans="3:3" x14ac:dyDescent="0.15">
      <c r="C884781" s="24">
        <v>46.2</v>
      </c>
    </row>
    <row r="884782" spans="3:3" x14ac:dyDescent="0.15">
      <c r="C884782" s="24">
        <v>40.42</v>
      </c>
    </row>
    <row r="884783" spans="3:3" x14ac:dyDescent="0.15">
      <c r="C884783" s="24">
        <v>0</v>
      </c>
    </row>
    <row r="884784" spans="3:3" x14ac:dyDescent="0.15">
      <c r="C884784" s="24">
        <v>0</v>
      </c>
    </row>
    <row r="884785" spans="3:3" x14ac:dyDescent="0.15">
      <c r="C884785" s="24">
        <v>46.2</v>
      </c>
    </row>
    <row r="884786" spans="3:3" x14ac:dyDescent="0.15">
      <c r="C884786" s="24">
        <v>0</v>
      </c>
    </row>
    <row r="884787" spans="3:3" x14ac:dyDescent="0.15">
      <c r="C884787" s="24">
        <v>13.52</v>
      </c>
    </row>
    <row r="884788" spans="3:3" x14ac:dyDescent="0.15">
      <c r="C884788" s="24">
        <v>0</v>
      </c>
    </row>
    <row r="884789" spans="3:3" x14ac:dyDescent="0.15">
      <c r="C884789" s="24">
        <v>2</v>
      </c>
    </row>
    <row r="884790" spans="3:3" x14ac:dyDescent="0.15">
      <c r="C884790" s="24">
        <v>0</v>
      </c>
    </row>
    <row r="884791" spans="3:3" x14ac:dyDescent="0.15">
      <c r="C884791" s="24">
        <v>0</v>
      </c>
    </row>
    <row r="884792" spans="3:3" x14ac:dyDescent="0.15">
      <c r="C884792" s="24">
        <v>8.1300000000000008</v>
      </c>
    </row>
    <row r="884793" spans="3:3" x14ac:dyDescent="0.15">
      <c r="C884793" s="24">
        <v>0</v>
      </c>
    </row>
    <row r="884794" spans="3:3" x14ac:dyDescent="0.15">
      <c r="C884794" s="24">
        <v>5.39</v>
      </c>
    </row>
    <row r="884795" spans="3:3" x14ac:dyDescent="0.15">
      <c r="C884795" s="28" t="s">
        <v>295</v>
      </c>
    </row>
    <row r="884796" spans="3:3" x14ac:dyDescent="0.15">
      <c r="C884796" s="29">
        <f>IF(OR(C$884768="C",C$884768="PI",C$884768="NI"),1.6,IF(C$884768="P",0.8,IF(C$884768="-",1.2,0)))</f>
        <v>1.2</v>
      </c>
    </row>
    <row r="884797" spans="3:3" x14ac:dyDescent="0.15">
      <c r="C884797" s="29">
        <f>IF(OR(C$884768="C",C$884768="PI",C$884768="NI"),15,IF(C$884768="P",7,IF(C$884768="-",5,0)))</f>
        <v>5</v>
      </c>
    </row>
    <row r="884798" spans="3:3" x14ac:dyDescent="0.15">
      <c r="C884798" s="29">
        <f>IF(OR(C$884768="C",C$884768="PI",C$884768="NI"),0,IF(C$884768="P",0.6,IF(C$884768="-",0,1.2)))</f>
        <v>0</v>
      </c>
    </row>
    <row r="884799" spans="3:3" x14ac:dyDescent="0.15">
      <c r="C884799" s="29">
        <f>IF(OR(C$884768="C",C$884768="PI",C$884768="NI"),0,IF(C$884768="P",3,IF(C$884768="-",0,5)))</f>
        <v>0</v>
      </c>
    </row>
    <row r="884800" spans="3:3" x14ac:dyDescent="0.15">
      <c r="C884800" s="29">
        <f>IF(LEFT(C$884768,1)="C",1,IF(LEFT(C$884768,1)="P",0.5,0))</f>
        <v>0</v>
      </c>
    </row>
    <row r="884801" spans="3:3" x14ac:dyDescent="0.15">
      <c r="C884801" s="29">
        <f>IF(LEFT(C$884769,1)="C",1,IF(LEFT(C$884769,1)="P",0.5,0))</f>
        <v>0</v>
      </c>
    </row>
    <row r="884802" spans="3:3" x14ac:dyDescent="0.15">
      <c r="C884802" s="29">
        <f>0.7*C884800+C884766+C884801</f>
        <v>2</v>
      </c>
    </row>
    <row r="884803" spans="3:3" x14ac:dyDescent="0.15">
      <c r="C884803" s="27">
        <f>IFERROR(C884764/C884802,0)</f>
        <v>58.685000000000009</v>
      </c>
    </row>
    <row r="884804" spans="3:3" x14ac:dyDescent="0.15">
      <c r="C884804" s="29">
        <f>IF(RIGHT(C$884768,1)="I",1,C884800)*0.7+C884766+IF(RIGHT(C$884769,1)="I",1,C884801)</f>
        <v>2</v>
      </c>
    </row>
    <row r="884805" spans="3:3" x14ac:dyDescent="0.15">
      <c r="C884805" s="27">
        <f>IF(ISNUMBER(#REF!),#REF!/2.5,1)</f>
        <v>1</v>
      </c>
    </row>
    <row r="884806" spans="3:3" x14ac:dyDescent="0.15">
      <c r="C884806" s="27">
        <f>IF(C884778="Simple",0.9,IF(C884778="Complex",1.3,1))</f>
        <v>1</v>
      </c>
    </row>
    <row r="884807" spans="3:3" x14ac:dyDescent="0.15">
      <c r="C884807" s="27">
        <f>IF(C884777="Simple",0.9,IF(C884777="Complex",1.2,1))</f>
        <v>1</v>
      </c>
    </row>
    <row r="884808" spans="3:3" x14ac:dyDescent="0.15">
      <c r="C884808" s="27">
        <f>C884805*C884807*(0.7*C884803+IF(C884770="B_N2",5,IF(C884770="B_N1",25,50)))</f>
        <v>46.079500000000003</v>
      </c>
    </row>
    <row r="884809" spans="3:3" x14ac:dyDescent="0.15">
      <c r="C884809" s="27">
        <f>ROUND(3/0.85,1)*C884805*C884764</f>
        <v>410.79500000000007</v>
      </c>
    </row>
    <row r="884810" spans="3:3" x14ac:dyDescent="0.15">
      <c r="C884810" s="27">
        <f>C$884806*(C$884796*C$884803+C$884797)</f>
        <v>75.422000000000011</v>
      </c>
    </row>
    <row r="884811" spans="3:3" x14ac:dyDescent="0.15">
      <c r="C884811" s="27">
        <f>(C$884798*C$884803+C$884799)</f>
        <v>0</v>
      </c>
    </row>
    <row r="884812" spans="3:3" x14ac:dyDescent="0.15">
      <c r="C884812" s="27">
        <f>C884804*C884808-C884813-C884817-C884818</f>
        <v>71.03240000000001</v>
      </c>
    </row>
    <row r="884813" spans="3:3" x14ac:dyDescent="0.15">
      <c r="C884813" s="27">
        <f>0.5*IF(RIGHT(C884769,1)="I",1,C884801)*C884808</f>
        <v>0</v>
      </c>
    </row>
    <row r="884814" spans="3:3" x14ac:dyDescent="0.15">
      <c r="C884814" s="30" t="str">
        <f>IF(C$884769="P","Unh","Soil")</f>
        <v>Soil</v>
      </c>
    </row>
    <row r="884815" spans="3:3" x14ac:dyDescent="0.15">
      <c r="C884815" s="27">
        <f>1.2*C884803+5</f>
        <v>75.422000000000011</v>
      </c>
    </row>
    <row r="884816" spans="3:3" x14ac:dyDescent="0.15">
      <c r="C884816" s="30" t="str">
        <f>IF(C$884769="-","Soil","Cellar")</f>
        <v>Cellar</v>
      </c>
    </row>
    <row r="884817" spans="3:3" x14ac:dyDescent="0.15">
      <c r="C884817" s="27">
        <f>(0.18*C$884764)-C884818</f>
        <v>18.452900000000003</v>
      </c>
    </row>
    <row r="884818" spans="3:3" x14ac:dyDescent="0.15">
      <c r="C884818" s="27">
        <f>0.01*C$884764+1.5</f>
        <v>2.6737000000000002</v>
      </c>
    </row>
    <row r="884819" spans="3:3" x14ac:dyDescent="0.15">
      <c r="C884819" s="27">
        <f>SUM(C884810:C884818)</f>
        <v>243.00300000000004</v>
      </c>
    </row>
    <row r="884820" spans="3:3" x14ac:dyDescent="0.15">
      <c r="C884820" s="27">
        <f>SUM(C884780:C884789)</f>
        <v>148.34</v>
      </c>
    </row>
    <row r="884821" spans="3:3" x14ac:dyDescent="0.15">
      <c r="C884821" s="30">
        <f>IFERROR(C884820/C884819,0)</f>
        <v>0.61044513853738425</v>
      </c>
    </row>
    <row r="884822" spans="3:3" x14ac:dyDescent="0.15">
      <c r="C884822" s="31">
        <v>0.8</v>
      </c>
    </row>
    <row r="884823" spans="3:3" x14ac:dyDescent="0.15">
      <c r="C884823" s="31">
        <v>1.25</v>
      </c>
    </row>
    <row r="884824" spans="3:3" x14ac:dyDescent="0.15">
      <c r="C884824" s="32">
        <f>IF(AND(C884821&gt;=C884822,C884821&lt;=C884823),1,0)</f>
        <v>0</v>
      </c>
    </row>
    <row r="884825" spans="3:3" x14ac:dyDescent="0.15">
      <c r="C884825" s="30">
        <f>IFERROR((C884785+C884786)/(C884815),0)</f>
        <v>0.61255336639176894</v>
      </c>
    </row>
    <row r="884826" spans="3:3" x14ac:dyDescent="0.15">
      <c r="C884826" s="31">
        <v>0.9</v>
      </c>
    </row>
    <row r="884827" spans="3:3" x14ac:dyDescent="0.15">
      <c r="C884827" s="31">
        <v>1.3</v>
      </c>
    </row>
    <row r="884828" spans="3:3" x14ac:dyDescent="0.15">
      <c r="C884828" s="32">
        <f>IF(AND(C884825&gt;=C884826,C884825&lt;=C884827),1,0)</f>
        <v>0</v>
      </c>
    </row>
    <row r="884829" spans="3:3" x14ac:dyDescent="0.15">
      <c r="C884829" s="33">
        <f>IF(C884800+C884801=0,1,0)</f>
        <v>1</v>
      </c>
    </row>
    <row r="884830" spans="3:3" x14ac:dyDescent="0.15">
      <c r="C884830" s="30">
        <f>IFERROR((C884787+C884788+C884789)/(C884817+C884818),0)</f>
        <v>0.73461891643709809</v>
      </c>
    </row>
    <row r="884831" spans="3:3" x14ac:dyDescent="0.15">
      <c r="C884831" s="31">
        <v>0.67</v>
      </c>
    </row>
    <row r="884832" spans="3:3" x14ac:dyDescent="0.15">
      <c r="C884832" s="31">
        <v>1.5</v>
      </c>
    </row>
    <row r="884833" spans="3:3" x14ac:dyDescent="0.15">
      <c r="C884833" s="34">
        <f>IF(AND(C884830&gt;=C884831,C884830&lt;=C884832),1,0)</f>
        <v>1</v>
      </c>
    </row>
    <row r="884834" spans="3:3" x14ac:dyDescent="0.15">
      <c r="C884834" s="34">
        <f>C884824*IF(C884829=1,C884828,1)*C884833</f>
        <v>0</v>
      </c>
    </row>
    <row r="884835" spans="3:3" x14ac:dyDescent="0.15">
      <c r="C884835" s="27">
        <f>IF(C$884795="Estimation",C884810,C884780)</f>
        <v>0</v>
      </c>
    </row>
    <row r="884836" spans="3:3" x14ac:dyDescent="0.15">
      <c r="C884836" s="27">
        <f>IF(C$884795="Estimation",C884811,C884781)</f>
        <v>46.2</v>
      </c>
    </row>
    <row r="884837" spans="3:3" x14ac:dyDescent="0.15">
      <c r="C884837" s="27">
        <f>IF(C$884795="Estimation",C884812,C884782)</f>
        <v>40.42</v>
      </c>
    </row>
    <row r="884838" spans="3:3" x14ac:dyDescent="0.15">
      <c r="C884838" s="27">
        <f>IF(C$884795="Estimation",IF(C884814="Soil",0,C884813),C884783)</f>
        <v>0</v>
      </c>
    </row>
    <row r="884839" spans="3:3" x14ac:dyDescent="0.15">
      <c r="C884839" s="27">
        <f>IF(C$884795="Estimation",C884813-C884838,C884784)</f>
        <v>0</v>
      </c>
    </row>
    <row r="884840" spans="3:3" x14ac:dyDescent="0.15">
      <c r="C884840" s="27">
        <f>IF(C$884795="Estimation",IF(C884816="Soil",0,C884815),C884785)</f>
        <v>46.2</v>
      </c>
    </row>
    <row r="884841" spans="3:3" x14ac:dyDescent="0.15">
      <c r="C884841" s="27">
        <f>IF(C$884795="Estimation",C884815-C884840,C884786)</f>
        <v>0</v>
      </c>
    </row>
    <row r="884842" spans="3:3" x14ac:dyDescent="0.15">
      <c r="C884842" s="27">
        <f>IF(C$884795="Estimation",C884817,C884787)</f>
        <v>13.52</v>
      </c>
    </row>
    <row r="884843" spans="3:3" x14ac:dyDescent="0.15">
      <c r="C884843" s="27">
        <f>IF(C$884795="Estimation",0,C884788)</f>
        <v>0</v>
      </c>
    </row>
    <row r="884844" spans="3:3" x14ac:dyDescent="0.15">
      <c r="C884844" s="27">
        <f>IF(C$884795="Estimation",C884818,C884789)</f>
        <v>2</v>
      </c>
    </row>
    <row r="884845" spans="3:3" x14ac:dyDescent="0.15">
      <c r="C884845" s="35">
        <f>IF(C$884795="Estimation",0,C884790)</f>
        <v>0</v>
      </c>
    </row>
    <row r="884846" spans="3:3" x14ac:dyDescent="0.15">
      <c r="C884846" s="35">
        <f>IF(C$884795="Estimation",0.5*SUM(C$884842:C$884843),C884791)</f>
        <v>0</v>
      </c>
    </row>
    <row r="884847" spans="3:3" x14ac:dyDescent="0.15">
      <c r="C884847" s="35">
        <f>IF(C$884795="Estimation",0,C884792)</f>
        <v>8.1300000000000008</v>
      </c>
    </row>
    <row r="884848" spans="3:3" x14ac:dyDescent="0.15">
      <c r="C884848" s="35">
        <f>IF(C$884795="Estimation",0.5*SUM(C$884842:C$884843),C884793)</f>
        <v>0</v>
      </c>
    </row>
    <row r="884849" spans="3:3" x14ac:dyDescent="0.15">
      <c r="C884849" s="35">
        <f>IF(C$884795="Estimation",0,C884794)</f>
        <v>5.39</v>
      </c>
    </row>
    <row r="884850" spans="3:3" x14ac:dyDescent="0.15">
      <c r="C884850" s="25" t="s">
        <v>288</v>
      </c>
    </row>
    <row r="884851" spans="3:3" x14ac:dyDescent="0.15">
      <c r="C884851" s="25">
        <v>0</v>
      </c>
    </row>
    <row r="884852" spans="3:3" x14ac:dyDescent="0.15">
      <c r="C884852" s="25" t="s">
        <v>288</v>
      </c>
    </row>
    <row r="884853" spans="3:3" x14ac:dyDescent="0.15">
      <c r="C884853" s="25" t="s">
        <v>377</v>
      </c>
    </row>
    <row r="884854" spans="3:3" x14ac:dyDescent="0.15">
      <c r="C884854" s="25" t="s">
        <v>300</v>
      </c>
    </row>
    <row r="884855" spans="3:3" x14ac:dyDescent="0.15">
      <c r="C884855" s="25" t="s">
        <v>302</v>
      </c>
    </row>
    <row r="884856" spans="3:3" x14ac:dyDescent="0.15">
      <c r="C884856" s="25" t="s">
        <v>302</v>
      </c>
    </row>
    <row r="884857" spans="3:3" x14ac:dyDescent="0.15">
      <c r="C884857" s="25" t="s">
        <v>302</v>
      </c>
    </row>
    <row r="884858" spans="3:3" x14ac:dyDescent="0.15">
      <c r="C884858" s="25" t="s">
        <v>301</v>
      </c>
    </row>
    <row r="884859" spans="3:3" x14ac:dyDescent="0.15">
      <c r="C884859" s="25" t="s">
        <v>301</v>
      </c>
    </row>
    <row r="884860" spans="3:3" x14ac:dyDescent="0.15">
      <c r="C884860" s="25" t="s">
        <v>292</v>
      </c>
    </row>
    <row r="884861" spans="3:3" x14ac:dyDescent="0.15">
      <c r="C884861" s="25" t="s">
        <v>292</v>
      </c>
    </row>
    <row r="884862" spans="3:3" x14ac:dyDescent="0.15">
      <c r="C884862" s="25" t="s">
        <v>291</v>
      </c>
    </row>
    <row r="884863" spans="3:3" x14ac:dyDescent="0.15">
      <c r="C884863" s="25" t="s">
        <v>298</v>
      </c>
    </row>
    <row r="884864" spans="3:3" x14ac:dyDescent="0.15">
      <c r="C884864" s="25" t="s">
        <v>299</v>
      </c>
    </row>
    <row r="884865" spans="3:3" x14ac:dyDescent="0.15">
      <c r="C884865" s="25" t="s">
        <v>298</v>
      </c>
    </row>
    <row r="884866" spans="3:3" x14ac:dyDescent="0.15">
      <c r="C884866" s="25" t="s">
        <v>297</v>
      </c>
    </row>
    <row r="884867" spans="3:3" x14ac:dyDescent="0.15">
      <c r="C884867" s="25" t="s">
        <v>296</v>
      </c>
    </row>
    <row r="884868" spans="3:3" x14ac:dyDescent="0.15">
      <c r="C884868" s="25" t="s">
        <v>297</v>
      </c>
    </row>
    <row r="884869" spans="3:3" x14ac:dyDescent="0.15">
      <c r="C884869" s="25" t="s">
        <v>296</v>
      </c>
    </row>
    <row r="884870" spans="3:3" x14ac:dyDescent="0.15">
      <c r="C884870" s="24">
        <v>0.1</v>
      </c>
    </row>
    <row r="884871" spans="3:3" x14ac:dyDescent="0.15">
      <c r="C884871" s="24">
        <v>0</v>
      </c>
    </row>
    <row r="884872" spans="3:3" x14ac:dyDescent="0.15">
      <c r="C884872" s="24">
        <v>0.2</v>
      </c>
    </row>
    <row r="884873" spans="3:3" x14ac:dyDescent="0.15">
      <c r="C884873" s="24">
        <v>0.6</v>
      </c>
    </row>
    <row r="884874" spans="3:3" x14ac:dyDescent="0.15">
      <c r="C884874" s="24">
        <v>0.6</v>
      </c>
    </row>
    <row r="884875" spans="3:3" x14ac:dyDescent="0.15">
      <c r="C884875" s="24">
        <v>1.2</v>
      </c>
    </row>
    <row r="884876" spans="3:3" x14ac:dyDescent="0.15">
      <c r="C884876" s="24">
        <v>1.2</v>
      </c>
    </row>
    <row r="884877" spans="3:3" x14ac:dyDescent="0.15">
      <c r="C884877" s="24">
        <v>1.2</v>
      </c>
    </row>
    <row r="884878" spans="3:3" x14ac:dyDescent="0.15">
      <c r="C884878" s="24">
        <v>1.6</v>
      </c>
    </row>
    <row r="884879" spans="3:3" x14ac:dyDescent="0.15">
      <c r="C884879" s="24">
        <v>1.6</v>
      </c>
    </row>
    <row r="884880" spans="3:3" x14ac:dyDescent="0.15">
      <c r="C884880" s="24">
        <v>2.8</v>
      </c>
    </row>
    <row r="884881" spans="3:3" x14ac:dyDescent="0.15">
      <c r="C884881" s="24">
        <v>2.8</v>
      </c>
    </row>
    <row r="884882" spans="3:3" x14ac:dyDescent="0.15">
      <c r="C884882" s="24">
        <v>3</v>
      </c>
    </row>
    <row r="884883" spans="3:3" x14ac:dyDescent="0.15">
      <c r="C884883" s="24">
        <v>0.75</v>
      </c>
    </row>
    <row r="884884" spans="3:3" x14ac:dyDescent="0.15">
      <c r="C884884" s="24">
        <v>0.75</v>
      </c>
    </row>
    <row r="884885" spans="3:3" x14ac:dyDescent="0.15">
      <c r="C884885" s="24">
        <v>0.05</v>
      </c>
    </row>
    <row r="884886" spans="3:3" x14ac:dyDescent="0.15">
      <c r="C884886" s="24">
        <v>0.05</v>
      </c>
    </row>
    <row r="884887" spans="3:3" x14ac:dyDescent="0.15">
      <c r="C884887" s="24">
        <v>0</v>
      </c>
    </row>
    <row r="884888" spans="3:3" x14ac:dyDescent="0.15">
      <c r="C884888" s="24">
        <v>0</v>
      </c>
    </row>
    <row r="884889" spans="3:3" x14ac:dyDescent="0.15">
      <c r="C884889" s="24">
        <v>0</v>
      </c>
    </row>
    <row r="884890" spans="3:3" x14ac:dyDescent="0.15">
      <c r="C884890" s="24">
        <v>0.01</v>
      </c>
    </row>
    <row r="884891" spans="3:3" x14ac:dyDescent="0.15">
      <c r="C884891" s="24">
        <v>0.01</v>
      </c>
    </row>
    <row r="884892" spans="3:3" x14ac:dyDescent="0.15">
      <c r="C884892" s="24">
        <v>0</v>
      </c>
    </row>
    <row r="884893" spans="3:3" x14ac:dyDescent="0.15">
      <c r="C884893" s="24">
        <v>0.3</v>
      </c>
    </row>
    <row r="884894" spans="3:3" x14ac:dyDescent="0.15">
      <c r="C884894" s="24">
        <v>0</v>
      </c>
    </row>
    <row r="884895" spans="3:3" x14ac:dyDescent="0.15">
      <c r="C884895" s="24">
        <v>0</v>
      </c>
    </row>
    <row r="884896" spans="3:3" x14ac:dyDescent="0.15">
      <c r="C884896" s="24">
        <v>0</v>
      </c>
    </row>
    <row r="884897" spans="3:3" x14ac:dyDescent="0.15">
      <c r="C884897" s="24">
        <v>0.3</v>
      </c>
    </row>
    <row r="884898" spans="3:3" x14ac:dyDescent="0.15">
      <c r="C884898" s="24">
        <v>0</v>
      </c>
    </row>
    <row r="884899" spans="3:3" x14ac:dyDescent="0.15">
      <c r="C884899" s="24">
        <v>0</v>
      </c>
    </row>
    <row r="884900" spans="3:3" x14ac:dyDescent="0.15">
      <c r="C884900" s="24">
        <v>1</v>
      </c>
    </row>
    <row r="884901" spans="3:3" x14ac:dyDescent="0.15">
      <c r="C884901" s="24">
        <v>1</v>
      </c>
    </row>
    <row r="884902" spans="3:3" x14ac:dyDescent="0.15">
      <c r="C884902" s="24">
        <v>0</v>
      </c>
    </row>
    <row r="884903" spans="3:3" x14ac:dyDescent="0.15">
      <c r="C884903" s="24">
        <v>0</v>
      </c>
    </row>
    <row r="884904" spans="3:3" x14ac:dyDescent="0.15">
      <c r="C884904" s="24">
        <v>0.5</v>
      </c>
    </row>
    <row r="884905" spans="3:3" x14ac:dyDescent="0.15">
      <c r="C884905" s="24">
        <v>0</v>
      </c>
    </row>
    <row r="884906" spans="3:3" x14ac:dyDescent="0.15">
      <c r="C884906" s="25">
        <v>0</v>
      </c>
    </row>
    <row r="884907" spans="3:3" x14ac:dyDescent="0.15">
      <c r="C884907" s="25">
        <v>0</v>
      </c>
    </row>
    <row r="884908" spans="3:3" x14ac:dyDescent="0.15">
      <c r="C884908" s="25">
        <v>0</v>
      </c>
    </row>
    <row r="884909" spans="3:3" x14ac:dyDescent="0.15">
      <c r="C884909" s="25">
        <v>0</v>
      </c>
    </row>
    <row r="884910" spans="3:3" x14ac:dyDescent="0.15">
      <c r="C884910" s="25">
        <v>0</v>
      </c>
    </row>
    <row r="884911" spans="3:3" x14ac:dyDescent="0.15">
      <c r="C884911" s="25">
        <v>0</v>
      </c>
    </row>
    <row r="884912" spans="3:3" x14ac:dyDescent="0.15">
      <c r="C884912" s="25">
        <v>0</v>
      </c>
    </row>
    <row r="884913" spans="3:3" x14ac:dyDescent="0.15">
      <c r="C884913" s="25">
        <v>0</v>
      </c>
    </row>
    <row r="884914" spans="3:3" x14ac:dyDescent="0.15">
      <c r="C884914" s="25">
        <v>0</v>
      </c>
    </row>
    <row r="884915" spans="3:3" x14ac:dyDescent="0.15">
      <c r="C884915" s="25">
        <v>0</v>
      </c>
    </row>
    <row r="884916" spans="3:3" x14ac:dyDescent="0.15">
      <c r="C884916" s="24">
        <v>0</v>
      </c>
    </row>
    <row r="884917" spans="3:3" x14ac:dyDescent="0.15">
      <c r="C884917" s="24">
        <v>0</v>
      </c>
    </row>
    <row r="884918" spans="3:3" x14ac:dyDescent="0.15">
      <c r="C884918" s="24">
        <v>0</v>
      </c>
    </row>
    <row r="884919" spans="3:3" x14ac:dyDescent="0.15">
      <c r="C884919" s="24">
        <v>0</v>
      </c>
    </row>
    <row r="884920" spans="3:3" x14ac:dyDescent="0.15">
      <c r="C884920" s="24">
        <v>0</v>
      </c>
    </row>
    <row r="884921" spans="3:3" x14ac:dyDescent="0.15">
      <c r="C884921" s="24">
        <v>0</v>
      </c>
    </row>
    <row r="884922" spans="3:3" x14ac:dyDescent="0.15">
      <c r="C884922" s="24">
        <v>0</v>
      </c>
    </row>
    <row r="884923" spans="3:3" x14ac:dyDescent="0.15">
      <c r="C884923" s="24">
        <v>0</v>
      </c>
    </row>
    <row r="884924" spans="3:3" x14ac:dyDescent="0.15">
      <c r="C884924" s="24">
        <v>0</v>
      </c>
    </row>
    <row r="884925" spans="3:3" x14ac:dyDescent="0.15">
      <c r="C884925" s="24">
        <v>0</v>
      </c>
    </row>
    <row r="884926" spans="3:3" x14ac:dyDescent="0.15">
      <c r="C884926" s="24">
        <v>0</v>
      </c>
    </row>
    <row r="884927" spans="3:3" x14ac:dyDescent="0.15">
      <c r="C884927" s="24">
        <v>0</v>
      </c>
    </row>
    <row r="884928" spans="3:3" x14ac:dyDescent="0.15">
      <c r="C884928" s="24">
        <v>0</v>
      </c>
    </row>
    <row r="884929" spans="3:3" x14ac:dyDescent="0.15">
      <c r="C884929" s="24">
        <v>0</v>
      </c>
    </row>
    <row r="884930" spans="3:3" x14ac:dyDescent="0.15">
      <c r="C884930" s="24">
        <v>0</v>
      </c>
    </row>
    <row r="884931" spans="3:3" x14ac:dyDescent="0.15">
      <c r="C884931" s="24">
        <v>0</v>
      </c>
    </row>
    <row r="884932" spans="3:3" x14ac:dyDescent="0.15">
      <c r="C884932" s="24">
        <v>0</v>
      </c>
    </row>
    <row r="884933" spans="3:3" x14ac:dyDescent="0.15">
      <c r="C884933" s="24">
        <v>0</v>
      </c>
    </row>
    <row r="884934" spans="3:3" x14ac:dyDescent="0.15">
      <c r="C884934" s="24">
        <v>0</v>
      </c>
    </row>
    <row r="884935" spans="3:3" x14ac:dyDescent="0.15">
      <c r="C884935" s="24">
        <v>0</v>
      </c>
    </row>
    <row r="884936" spans="3:3" x14ac:dyDescent="0.15">
      <c r="C884936" s="24">
        <v>0</v>
      </c>
    </row>
    <row r="884937" spans="3:3" x14ac:dyDescent="0.15">
      <c r="C884937" s="24">
        <v>0</v>
      </c>
    </row>
    <row r="884938" spans="3:3" x14ac:dyDescent="0.15">
      <c r="C884938" s="24">
        <v>0</v>
      </c>
    </row>
    <row r="884939" spans="3:3" x14ac:dyDescent="0.15">
      <c r="C884939" s="24">
        <v>0</v>
      </c>
    </row>
    <row r="884940" spans="3:3" x14ac:dyDescent="0.15">
      <c r="C884940" s="24">
        <v>0</v>
      </c>
    </row>
    <row r="884941" spans="3:3" x14ac:dyDescent="0.15">
      <c r="C884941" s="24">
        <v>0</v>
      </c>
    </row>
    <row r="884942" spans="3:3" x14ac:dyDescent="0.15">
      <c r="C884942" s="36">
        <f t="shared" ref="C884942:C884948" si="337">IF(C884935&lt;&gt;0,C884935,C884928)</f>
        <v>0</v>
      </c>
    </row>
    <row r="884943" spans="3:3" x14ac:dyDescent="0.15">
      <c r="C884943" s="36">
        <f t="shared" si="337"/>
        <v>0</v>
      </c>
    </row>
    <row r="884944" spans="3:3" x14ac:dyDescent="0.15">
      <c r="C884944" s="36">
        <f t="shared" si="337"/>
        <v>0</v>
      </c>
    </row>
    <row r="884945" spans="3:3" x14ac:dyDescent="0.15">
      <c r="C884945" s="36">
        <f t="shared" si="337"/>
        <v>0</v>
      </c>
    </row>
    <row r="884946" spans="3:3" x14ac:dyDescent="0.15">
      <c r="C884946" s="36">
        <f t="shared" si="337"/>
        <v>0</v>
      </c>
    </row>
    <row r="884947" spans="3:3" x14ac:dyDescent="0.15">
      <c r="C884947" s="36">
        <f t="shared" si="337"/>
        <v>0</v>
      </c>
    </row>
    <row r="884948" spans="3:3" x14ac:dyDescent="0.15">
      <c r="C884948" s="36">
        <f t="shared" si="337"/>
        <v>0</v>
      </c>
    </row>
    <row r="884949" spans="3:3" x14ac:dyDescent="0.15">
      <c r="C884949" s="36">
        <f t="shared" ref="C884949:C884955" si="338">IFERROR(IF(C884928&lt;&gt;0,C884942/C884928,1)*C884916,0)</f>
        <v>0</v>
      </c>
    </row>
    <row r="884950" spans="3:3" x14ac:dyDescent="0.15">
      <c r="C884950" s="36">
        <f t="shared" si="338"/>
        <v>0</v>
      </c>
    </row>
    <row r="884951" spans="3:3" x14ac:dyDescent="0.15">
      <c r="C884951" s="36">
        <f t="shared" si="338"/>
        <v>0</v>
      </c>
    </row>
    <row r="884952" spans="3:3" x14ac:dyDescent="0.15">
      <c r="C884952" s="36">
        <f t="shared" si="338"/>
        <v>0</v>
      </c>
    </row>
    <row r="884953" spans="3:3" x14ac:dyDescent="0.15">
      <c r="C884953" s="36">
        <f t="shared" si="338"/>
        <v>0</v>
      </c>
    </row>
    <row r="884954" spans="3:3" x14ac:dyDescent="0.15">
      <c r="C884954" s="36">
        <f t="shared" si="338"/>
        <v>0</v>
      </c>
    </row>
    <row r="884955" spans="3:3" x14ac:dyDescent="0.15">
      <c r="C884955" s="36">
        <f t="shared" si="338"/>
        <v>0</v>
      </c>
    </row>
    <row r="884956" spans="3:3" x14ac:dyDescent="0.15">
      <c r="C884956" s="37">
        <f>C884923</f>
        <v>0</v>
      </c>
    </row>
    <row r="884957" spans="3:3" x14ac:dyDescent="0.15">
      <c r="C884957" s="37">
        <f>C884924</f>
        <v>0</v>
      </c>
    </row>
    <row r="884958" spans="3:3" x14ac:dyDescent="0.15">
      <c r="C884958" s="37">
        <f>C884925</f>
        <v>0</v>
      </c>
    </row>
    <row r="884959" spans="3:3" x14ac:dyDescent="0.15">
      <c r="C884959" s="37">
        <f>C884926</f>
        <v>0</v>
      </c>
    </row>
    <row r="884960" spans="3:3" x14ac:dyDescent="0.15">
      <c r="C884960" s="37">
        <f>C884927</f>
        <v>0</v>
      </c>
    </row>
    <row r="884961" spans="3:3" x14ac:dyDescent="0.15">
      <c r="C884961" s="28">
        <v>0</v>
      </c>
    </row>
    <row r="884962" spans="3:3" x14ac:dyDescent="0.15">
      <c r="C884962" s="28">
        <v>0</v>
      </c>
    </row>
    <row r="884963" spans="3:3" x14ac:dyDescent="0.15">
      <c r="C884963" s="28">
        <v>0</v>
      </c>
    </row>
    <row r="884964" spans="3:3" x14ac:dyDescent="0.15">
      <c r="C884964" s="28">
        <v>0</v>
      </c>
    </row>
    <row r="884965" spans="3:3" x14ac:dyDescent="0.15">
      <c r="C884965" s="28">
        <v>0</v>
      </c>
    </row>
    <row r="884966" spans="3:3" x14ac:dyDescent="0.15">
      <c r="C884966" s="28">
        <v>0</v>
      </c>
    </row>
    <row r="884967" spans="3:3" x14ac:dyDescent="0.15">
      <c r="C884967" s="28">
        <v>0</v>
      </c>
    </row>
    <row r="884968" spans="3:3" x14ac:dyDescent="0.15">
      <c r="C884968" s="28">
        <v>0</v>
      </c>
    </row>
    <row r="884969" spans="3:3" x14ac:dyDescent="0.15">
      <c r="C884969" s="28">
        <v>0</v>
      </c>
    </row>
    <row r="884970" spans="3:3" x14ac:dyDescent="0.15">
      <c r="C884970" s="28">
        <v>0</v>
      </c>
    </row>
    <row r="884971" spans="3:3" x14ac:dyDescent="0.15">
      <c r="C884971" s="38">
        <v>1</v>
      </c>
    </row>
    <row r="884972" spans="3:3" x14ac:dyDescent="0.15">
      <c r="C884972" s="38">
        <v>1</v>
      </c>
    </row>
    <row r="884973" spans="3:3" x14ac:dyDescent="0.15">
      <c r="C884973" s="38">
        <v>1</v>
      </c>
    </row>
    <row r="884974" spans="3:3" x14ac:dyDescent="0.15">
      <c r="C884974" s="38">
        <v>1</v>
      </c>
    </row>
    <row r="884975" spans="3:3" x14ac:dyDescent="0.15">
      <c r="C884975" s="38">
        <v>1</v>
      </c>
    </row>
    <row r="884976" spans="3:3" x14ac:dyDescent="0.15">
      <c r="C884976" s="38">
        <v>1</v>
      </c>
    </row>
    <row r="884977" spans="3:3" x14ac:dyDescent="0.15">
      <c r="C884977" s="38">
        <v>1</v>
      </c>
    </row>
    <row r="884978" spans="3:3" x14ac:dyDescent="0.15">
      <c r="C884978" s="38">
        <v>1</v>
      </c>
    </row>
    <row r="884979" spans="3:3" x14ac:dyDescent="0.15">
      <c r="C884979" s="38">
        <v>1</v>
      </c>
    </row>
    <row r="884980" spans="3:3" x14ac:dyDescent="0.15">
      <c r="C884980" s="38">
        <v>1</v>
      </c>
    </row>
    <row r="884981" spans="3:3" x14ac:dyDescent="0.15">
      <c r="C884981" s="25" t="s">
        <v>104</v>
      </c>
    </row>
    <row r="884982" spans="3:3" x14ac:dyDescent="0.15">
      <c r="C884982" s="25" t="s">
        <v>294</v>
      </c>
    </row>
    <row r="884983" spans="3:3" x14ac:dyDescent="0.15">
      <c r="C884983" s="24">
        <v>216</v>
      </c>
    </row>
    <row r="884984" spans="3:3" x14ac:dyDescent="0.15">
      <c r="C884984" s="24">
        <v>12</v>
      </c>
    </row>
    <row r="884985" spans="3:3" x14ac:dyDescent="0.15">
      <c r="C884985" s="24">
        <v>4.5999999999999996</v>
      </c>
    </row>
    <row r="884986" spans="3:3" x14ac:dyDescent="0.15">
      <c r="C884986" s="24">
        <v>368</v>
      </c>
    </row>
    <row r="884987" spans="3:3" x14ac:dyDescent="0.15">
      <c r="C884987" s="24">
        <v>260</v>
      </c>
    </row>
    <row r="884988" spans="3:3" x14ac:dyDescent="0.15">
      <c r="C884988" s="24">
        <v>394</v>
      </c>
    </row>
    <row r="884989" spans="3:3" x14ac:dyDescent="0.15">
      <c r="C884989" s="24">
        <v>222</v>
      </c>
    </row>
    <row r="884990" spans="3:3" x14ac:dyDescent="0.15">
      <c r="C884990" s="24">
        <v>123</v>
      </c>
    </row>
    <row r="884991" spans="3:3" x14ac:dyDescent="0.15">
      <c r="C884991" s="25" t="s">
        <v>153</v>
      </c>
    </row>
    <row r="884992" spans="3:3" x14ac:dyDescent="0.15">
      <c r="C884992" s="24">
        <v>20</v>
      </c>
    </row>
    <row r="884993" spans="3:3" x14ac:dyDescent="0.15">
      <c r="C884993" s="24">
        <v>0.9</v>
      </c>
    </row>
    <row r="884994" spans="3:3" x14ac:dyDescent="0.15">
      <c r="C884994" s="24">
        <v>0.8</v>
      </c>
    </row>
    <row r="884995" spans="3:3" x14ac:dyDescent="0.15">
      <c r="C884995" s="24">
        <v>0.4</v>
      </c>
    </row>
    <row r="884996" spans="3:3" x14ac:dyDescent="0.15">
      <c r="C884996" s="24">
        <v>2.5</v>
      </c>
    </row>
    <row r="884997" spans="3:3" x14ac:dyDescent="0.15">
      <c r="C884997" s="24">
        <v>3</v>
      </c>
    </row>
    <row r="884998" spans="3:3" x14ac:dyDescent="0.15">
      <c r="C884998" s="24">
        <v>10</v>
      </c>
    </row>
    <row r="884999" spans="3:3" x14ac:dyDescent="0.15">
      <c r="C884999" s="31">
        <v>0.8</v>
      </c>
    </row>
    <row r="885000" spans="3:3" x14ac:dyDescent="0.15">
      <c r="C885000" s="31">
        <v>0.6</v>
      </c>
    </row>
    <row r="885001" spans="3:3" x14ac:dyDescent="0.15">
      <c r="C885001" s="31">
        <v>0.3</v>
      </c>
    </row>
    <row r="885002" spans="3:3" x14ac:dyDescent="0.15">
      <c r="C885002" s="31">
        <v>0.9</v>
      </c>
    </row>
    <row r="885003" spans="3:3" x14ac:dyDescent="0.15">
      <c r="C885003" s="24">
        <v>45</v>
      </c>
    </row>
    <row r="885004" spans="3:3" x14ac:dyDescent="0.15">
      <c r="C885004" s="39">
        <f t="shared" ref="C885004:C885010" si="339">IFERROR(IF(ISNUMBER(C884892),C884892,0)+IF(ISNUMBER(C884873),1/C884873-IF(AND(C884961="ReplaceInsulation",NOT(ISERROR(C884949))),C884885/0.04,0),0),0)</f>
        <v>1.6666666666666667</v>
      </c>
    </row>
    <row r="885005" spans="3:3" x14ac:dyDescent="0.15">
      <c r="C885005" s="39">
        <f t="shared" si="339"/>
        <v>1.9666666666666668</v>
      </c>
    </row>
    <row r="885006" spans="3:3" x14ac:dyDescent="0.15">
      <c r="C885006" s="39">
        <f t="shared" si="339"/>
        <v>0.83333333333333337</v>
      </c>
    </row>
    <row r="885007" spans="3:3" x14ac:dyDescent="0.15">
      <c r="C885007" s="39">
        <f t="shared" si="339"/>
        <v>0.83333333333333337</v>
      </c>
    </row>
    <row r="885008" spans="3:3" x14ac:dyDescent="0.15">
      <c r="C885008" s="39">
        <f t="shared" si="339"/>
        <v>0.83333333333333337</v>
      </c>
    </row>
    <row r="885009" spans="3:3" x14ac:dyDescent="0.15">
      <c r="C885009" s="39">
        <f t="shared" si="339"/>
        <v>0.92500000000000004</v>
      </c>
    </row>
    <row r="885010" spans="3:3" x14ac:dyDescent="0.15">
      <c r="C885010" s="39">
        <f t="shared" si="339"/>
        <v>0.625</v>
      </c>
    </row>
    <row r="885011" spans="3:3" x14ac:dyDescent="0.15">
      <c r="C885011" s="40">
        <f>IFERROR(IF(ISNUMBER(C884880),1/C884880,0),0)</f>
        <v>0.35714285714285715</v>
      </c>
    </row>
    <row r="885012" spans="3:3" x14ac:dyDescent="0.15">
      <c r="C885012" s="40">
        <f>IFERROR(IF(ISNUMBER(C884881),1/C884881,0),0)</f>
        <v>0.35714285714285715</v>
      </c>
    </row>
    <row r="885013" spans="3:3" x14ac:dyDescent="0.15">
      <c r="C885013" s="40">
        <f>IFERROR(IF(ISNUMBER(C884882),1/C884882,0),0)</f>
        <v>0.33333333333333331</v>
      </c>
    </row>
    <row r="885014" spans="3:3" x14ac:dyDescent="0.15">
      <c r="C885014" s="39">
        <f t="shared" ref="C885014:C885020" si="340">IFERROR(1/(IF(C884961="Replace",IF(ISNUMBER(C884892),C884892,0),C885004)+IF(ISNUMBER(C884949),C884949,0)),0)</f>
        <v>0.6</v>
      </c>
    </row>
    <row r="885015" spans="3:3" x14ac:dyDescent="0.15">
      <c r="C885015" s="39">
        <f t="shared" si="340"/>
        <v>0.50847457627118642</v>
      </c>
    </row>
    <row r="885016" spans="3:3" x14ac:dyDescent="0.15">
      <c r="C885016" s="39">
        <f t="shared" si="340"/>
        <v>1.2</v>
      </c>
    </row>
    <row r="885017" spans="3:3" x14ac:dyDescent="0.15">
      <c r="C885017" s="39">
        <f t="shared" si="340"/>
        <v>1.2</v>
      </c>
    </row>
    <row r="885018" spans="3:3" x14ac:dyDescent="0.15">
      <c r="C885018" s="39">
        <f t="shared" si="340"/>
        <v>1.2</v>
      </c>
    </row>
    <row r="885019" spans="3:3" x14ac:dyDescent="0.15">
      <c r="C885019" s="39">
        <f t="shared" si="340"/>
        <v>1.0810810810810809</v>
      </c>
    </row>
    <row r="885020" spans="3:3" x14ac:dyDescent="0.15">
      <c r="C885020" s="39">
        <f t="shared" si="340"/>
        <v>1.6</v>
      </c>
    </row>
    <row r="885021" spans="3:3" x14ac:dyDescent="0.15">
      <c r="C885021" s="41">
        <f>IFERROR(1/(IF(C884968="Replace",0,C885011)+IF(ISNUMBER(C884956),C884956,0)),0)</f>
        <v>2.8</v>
      </c>
    </row>
    <row r="885022" spans="3:3" x14ac:dyDescent="0.15">
      <c r="C885022" s="41">
        <f>IFERROR(1/(IF(C884969="Replace",0,C885012)+IF(ISNUMBER(C884957),C884957,0)),0)</f>
        <v>2.8</v>
      </c>
    </row>
    <row r="885023" spans="3:3" x14ac:dyDescent="0.15">
      <c r="C885023" s="41">
        <f>IFERROR(1/(IF(C884970="Replace",0,C885013)+IF(ISNUMBER(C884958),C884958,0)),0)</f>
        <v>3</v>
      </c>
    </row>
    <row r="885024" spans="3:3" x14ac:dyDescent="0.15">
      <c r="C885024" s="42">
        <f t="shared" ref="C885024:C885030" si="341">IF(C884873&gt;0,(1-C884971)*1/(1/C884873+C884892),0)+C884971*C885014</f>
        <v>0.6</v>
      </c>
    </row>
    <row r="885025" spans="3:3" x14ac:dyDescent="0.15">
      <c r="C885025" s="42">
        <f t="shared" si="341"/>
        <v>0.50847457627118642</v>
      </c>
    </row>
    <row r="885026" spans="3:3" x14ac:dyDescent="0.15">
      <c r="C885026" s="42">
        <f t="shared" si="341"/>
        <v>1.2</v>
      </c>
    </row>
    <row r="885027" spans="3:3" x14ac:dyDescent="0.15">
      <c r="C885027" s="42">
        <f t="shared" si="341"/>
        <v>1.2</v>
      </c>
    </row>
    <row r="885028" spans="3:3" x14ac:dyDescent="0.15">
      <c r="C885028" s="42">
        <f t="shared" si="341"/>
        <v>1.2</v>
      </c>
    </row>
    <row r="885029" spans="3:3" x14ac:dyDescent="0.15">
      <c r="C885029" s="42">
        <f t="shared" si="341"/>
        <v>1.0810810810810809</v>
      </c>
    </row>
    <row r="885030" spans="3:3" x14ac:dyDescent="0.15">
      <c r="C885030" s="42">
        <f t="shared" si="341"/>
        <v>1.6</v>
      </c>
    </row>
    <row r="885031" spans="3:3" x14ac:dyDescent="0.15">
      <c r="C885031" s="43">
        <f>(1-C884978)*C884880+C884978*C885021</f>
        <v>2.8</v>
      </c>
    </row>
    <row r="885032" spans="3:3" x14ac:dyDescent="0.15">
      <c r="C885032" s="43">
        <f>(1-C884979)*C884881+C884979*C885022</f>
        <v>2.8</v>
      </c>
    </row>
    <row r="885033" spans="3:3" x14ac:dyDescent="0.15">
      <c r="C885033" s="43">
        <f>(1-C884980)*C884882+C884980*C885023</f>
        <v>3</v>
      </c>
    </row>
    <row r="885034" spans="3:3" x14ac:dyDescent="0.15">
      <c r="C885034" s="39">
        <f>IFERROR((IF(C884949&gt;0,C884971*C884835,0)+IF(C884950&gt;0,C884972*C884836,0)+IF(C884951&gt;0,C884973*C884837,0)+IF(C884952&gt;0,C884974*C884838,0)+IF(C884953&gt;0,C884975*C884839,0)+IF(C884954&gt;0,C884976*C884840,0)+IF(C884955&gt;0,C884977*C884841,0)+IF(C884956&gt;0,C884978*C884842,0)+IF(C884957&gt;0,C884979*C884843,0)+IF(C884958&gt;0,C884980*C884844,0))/SUM(C884835:C884844),0)</f>
        <v>0</v>
      </c>
    </row>
    <row r="885035" spans="3:3" x14ac:dyDescent="0.15">
      <c r="C885035" s="30" t="str">
        <f>IF(OR(C884851="",C884850=C884851),C884850,IF(C884745="Variation",C884851,IF(C885034=0,C884850,IF(C885034=1,C884851,C884850&amp;"("&amp;TEXT(1-C885034,"##0%")&amp;")."&amp;C884851&amp;"("&amp;TEXT(C885034,"##0%")&amp;")"))))</f>
        <v>Medium</v>
      </c>
    </row>
    <row r="885036" spans="3:3" x14ac:dyDescent="0.15">
      <c r="C885036" s="39">
        <f>IFERROR(IF(C884851&lt;&gt;"",IF(C884745="Variation",C884871,(1-C885034)*C884870+C885034*C884871),C884870),0)</f>
        <v>0.1</v>
      </c>
    </row>
    <row r="885037" spans="3:3" x14ac:dyDescent="0.15">
      <c r="C885037" s="39">
        <f t="shared" ref="C885037:C885043" si="342">IF(ISERROR(C885024*C884835*C884899),0,C885024*C884835*C884899)</f>
        <v>0</v>
      </c>
    </row>
    <row r="885038" spans="3:3" x14ac:dyDescent="0.15">
      <c r="C885038" s="39">
        <f t="shared" si="342"/>
        <v>23.491525423728813</v>
      </c>
    </row>
    <row r="885039" spans="3:3" x14ac:dyDescent="0.15">
      <c r="C885039" s="39">
        <f t="shared" si="342"/>
        <v>48.503999999999998</v>
      </c>
    </row>
    <row r="885040" spans="3:3" x14ac:dyDescent="0.15">
      <c r="C885040" s="39">
        <f t="shared" si="342"/>
        <v>0</v>
      </c>
    </row>
    <row r="885041" spans="3:3" x14ac:dyDescent="0.15">
      <c r="C885041" s="39">
        <f t="shared" si="342"/>
        <v>0</v>
      </c>
    </row>
    <row r="885042" spans="3:3" x14ac:dyDescent="0.15">
      <c r="C885042" s="39">
        <f t="shared" si="342"/>
        <v>24.972972972972972</v>
      </c>
    </row>
    <row r="885043" spans="3:3" x14ac:dyDescent="0.15">
      <c r="C885043" s="39">
        <f t="shared" si="342"/>
        <v>0</v>
      </c>
    </row>
    <row r="885044" spans="3:3" x14ac:dyDescent="0.15">
      <c r="C885044" s="40">
        <f>IF(ISERROR(C885031*C884842*1),0,C885031*C884842*1)</f>
        <v>37.855999999999995</v>
      </c>
    </row>
    <row r="885045" spans="3:3" x14ac:dyDescent="0.15">
      <c r="C885045" s="40">
        <f>IF(ISERROR(C885032*C884843*1),0,C885032*C884843*1)</f>
        <v>0</v>
      </c>
    </row>
    <row r="885046" spans="3:3" x14ac:dyDescent="0.15">
      <c r="C885046" s="40">
        <f>IF(ISERROR(C885033*C884844*1),0,C885033*C884844*1)</f>
        <v>6</v>
      </c>
    </row>
    <row r="885047" spans="3:3" x14ac:dyDescent="0.15">
      <c r="C885047" s="39">
        <f>SUM(C884835:C884844)*C885036</f>
        <v>14.834000000000001</v>
      </c>
    </row>
    <row r="885048" spans="3:3" x14ac:dyDescent="0.15">
      <c r="C885048" s="39">
        <f>IFERROR(SUM(C885037:C885047)/C884764,0)</f>
        <v>1.3262204856155895</v>
      </c>
    </row>
    <row r="885049" spans="3:3" x14ac:dyDescent="0.15">
      <c r="C885049" s="39">
        <f>0.34*(C884995+C884872)*C884996</f>
        <v>0.51000000000000012</v>
      </c>
    </row>
    <row r="885050" spans="3:3" x14ac:dyDescent="0.15">
      <c r="C885050" s="44">
        <f>(C884992-C884985)*C884983</f>
        <v>3326.4</v>
      </c>
    </row>
    <row r="885051" spans="3:3" x14ac:dyDescent="0.15">
      <c r="C885051" s="39">
        <f>IF(C885048&lt;=1,C884993+(1-C885048)/0.5*(1-C884993),IF(C885048&gt;=4,C884994,C884993+(C885048-1)*(C884994-C884993)/(4-1)))</f>
        <v>0.88912598381281371</v>
      </c>
    </row>
    <row r="885052" spans="3:3" x14ac:dyDescent="0.15">
      <c r="C885052" s="44">
        <f>C885048*0.024*C885050*C885051</f>
        <v>94.13795245360761</v>
      </c>
    </row>
    <row r="885053" spans="3:3" x14ac:dyDescent="0.15">
      <c r="C885053" s="44">
        <f>C885049*0.024*C885050*C885051</f>
        <v>36.200885352072518</v>
      </c>
    </row>
    <row r="885054" spans="3:3" x14ac:dyDescent="0.15">
      <c r="C885054" s="44">
        <f>C885052+C885053</f>
        <v>130.33883780568013</v>
      </c>
    </row>
    <row r="885055" spans="3:3" x14ac:dyDescent="0.15">
      <c r="C885055" s="39">
        <f>IFERROR((IF(LEN(C884913)&gt;1,IF(ISERROR(C884959),0,C884959),IF(ISERROR(C884883),0,C884883))*C884842+IF(LEN(C884914)&gt;1,IF(ISERROR(C884960),0,C884960),IF(ISERROR(C884884),0,C884884))*C884843)/(C884842+C884843),0)</f>
        <v>0.75000000000000011</v>
      </c>
    </row>
    <row r="885056" spans="3:3" x14ac:dyDescent="0.15">
      <c r="C885056" s="45">
        <f>C884845*C884986*C884999*(1-C885001)*C885002*C885055</f>
        <v>0</v>
      </c>
    </row>
    <row r="885057" spans="3:3" x14ac:dyDescent="0.15">
      <c r="C885057" s="44">
        <f>C884846*C884987*C$885000*(1-C$885001)*C$885002*C$885055</f>
        <v>0</v>
      </c>
    </row>
    <row r="885058" spans="3:3" x14ac:dyDescent="0.15">
      <c r="C885058" s="44">
        <f>C884847*C884988*C$885000*(1-C$885001)*C$885002*C$885055</f>
        <v>908.11287000000016</v>
      </c>
    </row>
    <row r="885059" spans="3:3" x14ac:dyDescent="0.15">
      <c r="C885059" s="44">
        <f>C884848*C884989*C$885000*(1-C$885001)*C$885002*C$885055</f>
        <v>0</v>
      </c>
    </row>
    <row r="885060" spans="3:3" x14ac:dyDescent="0.15">
      <c r="C885060" s="44">
        <f>C884849*C884990*C$885000*(1-C$885001)*C$885002*C$885055</f>
        <v>187.95199499999998</v>
      </c>
    </row>
    <row r="885061" spans="3:3" x14ac:dyDescent="0.15">
      <c r="C885061" s="44">
        <f>IFERROR(SUM(C885056:C885060)/C884764,0)</f>
        <v>9.3385436227315317</v>
      </c>
    </row>
    <row r="885062" spans="3:3" x14ac:dyDescent="0.15">
      <c r="C885062" s="44">
        <f>C884997*0.024*C884983</f>
        <v>15.552000000000001</v>
      </c>
    </row>
    <row r="885063" spans="3:3" x14ac:dyDescent="0.15">
      <c r="C885063" s="44">
        <f>C885003/(C885048+C885049)</f>
        <v>24.506860887631277</v>
      </c>
    </row>
    <row r="885064" spans="3:3" x14ac:dyDescent="0.15">
      <c r="C885064" s="39">
        <f>0.8+C885063/30</f>
        <v>1.6168953629210425</v>
      </c>
    </row>
    <row r="885065" spans="3:3" x14ac:dyDescent="0.15">
      <c r="C885065" s="42">
        <f>IFERROR((C885061+C885062)/C885054,0)</f>
        <v>0.19096797272230098</v>
      </c>
    </row>
    <row r="885066" spans="3:3" x14ac:dyDescent="0.15">
      <c r="C885066" s="39">
        <f>(1-C885065^C885064)/(1-C885065^(C885064+1))</f>
        <v>0.94362386271828624</v>
      </c>
    </row>
    <row r="885067" spans="3:3" x14ac:dyDescent="0.15">
      <c r="C885067" s="46">
        <f>C885054-C885066*(C885061+C885062)</f>
        <v>106.8515268872402</v>
      </c>
    </row>
    <row r="885069" spans="3:3" x14ac:dyDescent="0.15">
      <c r="C885069" s="48">
        <v>106.8515268872402</v>
      </c>
    </row>
    <row r="901121" spans="3:3" x14ac:dyDescent="0.15">
      <c r="C901121" s="24" t="s">
        <v>370</v>
      </c>
    </row>
    <row r="901122" spans="3:3" x14ac:dyDescent="0.15">
      <c r="C901122" s="25">
        <v>0</v>
      </c>
    </row>
    <row r="901123" spans="3:3" x14ac:dyDescent="0.15">
      <c r="C901123" s="25">
        <v>0</v>
      </c>
    </row>
    <row r="901124" spans="3:3" x14ac:dyDescent="0.15">
      <c r="C901124" s="26">
        <v>40428</v>
      </c>
    </row>
    <row r="901125" spans="3:3" x14ac:dyDescent="0.15">
      <c r="C901125" s="26">
        <v>0</v>
      </c>
    </row>
    <row r="901126" spans="3:3" x14ac:dyDescent="0.15">
      <c r="C901126" s="25" t="s">
        <v>152</v>
      </c>
    </row>
    <row r="901127" spans="3:3" x14ac:dyDescent="0.15">
      <c r="C901127" s="25" t="s">
        <v>15</v>
      </c>
    </row>
    <row r="901128" spans="3:3" x14ac:dyDescent="0.15">
      <c r="C901128" s="25">
        <v>1</v>
      </c>
    </row>
    <row r="901129" spans="3:3" x14ac:dyDescent="0.15">
      <c r="C901129" s="25" t="s">
        <v>208</v>
      </c>
    </row>
    <row r="901130" spans="3:3" x14ac:dyDescent="0.15">
      <c r="C901130" s="25" t="s">
        <v>371</v>
      </c>
    </row>
    <row r="901131" spans="3:3" x14ac:dyDescent="0.15">
      <c r="C901131" s="25">
        <v>0</v>
      </c>
    </row>
    <row r="901132" spans="3:3" x14ac:dyDescent="0.15">
      <c r="C901132" s="25">
        <v>0</v>
      </c>
    </row>
    <row r="901133" spans="3:3" x14ac:dyDescent="0.15">
      <c r="C901133" s="25" t="s">
        <v>372</v>
      </c>
    </row>
    <row r="901134" spans="3:3" x14ac:dyDescent="0.15">
      <c r="C901134" s="25" t="s">
        <v>360</v>
      </c>
    </row>
    <row r="901135" spans="3:3" x14ac:dyDescent="0.15">
      <c r="C901135" s="25" t="s">
        <v>373</v>
      </c>
    </row>
    <row r="901136" spans="3:3" x14ac:dyDescent="0.15">
      <c r="C901136" s="25" t="s">
        <v>105</v>
      </c>
    </row>
    <row r="901137" spans="3:3" x14ac:dyDescent="0.15">
      <c r="C901137" s="25">
        <v>1958</v>
      </c>
    </row>
    <row r="901138" spans="3:3" x14ac:dyDescent="0.15">
      <c r="C901138" s="25">
        <v>1968</v>
      </c>
    </row>
    <row r="901139" spans="3:3" x14ac:dyDescent="0.15">
      <c r="C901139" s="25" t="s">
        <v>289</v>
      </c>
    </row>
    <row r="901140" spans="3:3" x14ac:dyDescent="0.15">
      <c r="C901140" s="24">
        <v>374.2</v>
      </c>
    </row>
    <row r="901141" spans="3:3" x14ac:dyDescent="0.15">
      <c r="C901141" s="24">
        <v>119.744</v>
      </c>
    </row>
    <row r="901142" spans="3:3" x14ac:dyDescent="0.15">
      <c r="C901142" s="24">
        <v>0</v>
      </c>
    </row>
    <row r="901143" spans="3:3" x14ac:dyDescent="0.15">
      <c r="C901143" s="24">
        <v>0</v>
      </c>
    </row>
    <row r="901144" spans="3:3" x14ac:dyDescent="0.15">
      <c r="C901144" s="24">
        <v>0</v>
      </c>
    </row>
    <row r="901145" spans="3:3" x14ac:dyDescent="0.15">
      <c r="C901145" s="24">
        <v>106.7</v>
      </c>
    </row>
    <row r="901146" spans="3:3" x14ac:dyDescent="0.15">
      <c r="C901146" s="27">
        <f>IF(C901143&gt;0,C901143,IF(C901142&gt;0,0.85*C901142,IF(C901145&gt;0,1.1*C901145,IF(C901144&gt;0,1.4*C901144,0.85/3*C901140))))</f>
        <v>117.37000000000002</v>
      </c>
    </row>
    <row r="901147" spans="3:3" x14ac:dyDescent="0.15">
      <c r="C901147" s="24">
        <v>0</v>
      </c>
    </row>
    <row r="901148" spans="3:3" x14ac:dyDescent="0.15">
      <c r="C901148" s="27">
        <f>IF(C901147&gt;0,C901147,C901146)</f>
        <v>117.37000000000002</v>
      </c>
    </row>
    <row r="901149" spans="3:3" x14ac:dyDescent="0.15">
      <c r="C901149" s="24">
        <v>1</v>
      </c>
    </row>
    <row r="901150" spans="3:3" x14ac:dyDescent="0.15">
      <c r="C901150" s="24">
        <v>2</v>
      </c>
    </row>
    <row r="901151" spans="3:3" x14ac:dyDescent="0.15">
      <c r="C901151" s="28" t="s">
        <v>374</v>
      </c>
    </row>
    <row r="901152" spans="3:3" x14ac:dyDescent="0.15">
      <c r="C901152" s="28" t="s">
        <v>375</v>
      </c>
    </row>
    <row r="901153" spans="3:3" x14ac:dyDescent="0.15">
      <c r="C901153" s="28" t="s">
        <v>2</v>
      </c>
    </row>
    <row r="901154" spans="3:3" x14ac:dyDescent="0.15">
      <c r="C901154" s="28" t="s">
        <v>376</v>
      </c>
    </row>
    <row r="901155" spans="3:3" x14ac:dyDescent="0.15">
      <c r="C901155" s="24">
        <v>0</v>
      </c>
    </row>
    <row r="901156" spans="3:3" x14ac:dyDescent="0.15">
      <c r="C901156" s="24">
        <v>0</v>
      </c>
    </row>
    <row r="901157" spans="3:3" x14ac:dyDescent="0.15">
      <c r="C901157" s="24">
        <v>0</v>
      </c>
    </row>
    <row r="901158" spans="3:3" x14ac:dyDescent="0.15">
      <c r="C901158" s="24">
        <v>0</v>
      </c>
    </row>
    <row r="901159" spans="3:3" x14ac:dyDescent="0.15">
      <c r="C901159" s="24">
        <v>0</v>
      </c>
    </row>
    <row r="901160" spans="3:3" x14ac:dyDescent="0.15">
      <c r="C901160" s="24">
        <v>0</v>
      </c>
    </row>
    <row r="901161" spans="3:3" x14ac:dyDescent="0.15">
      <c r="C901161" s="28">
        <v>0</v>
      </c>
    </row>
    <row r="901162" spans="3:3" x14ac:dyDescent="0.15">
      <c r="C901162" s="28">
        <v>0</v>
      </c>
    </row>
    <row r="901163" spans="3:3" x14ac:dyDescent="0.15">
      <c r="C901163" s="24">
        <v>0</v>
      </c>
    </row>
    <row r="901164" spans="3:3" x14ac:dyDescent="0.15">
      <c r="C901164" s="24">
        <v>0</v>
      </c>
    </row>
    <row r="901165" spans="3:3" x14ac:dyDescent="0.15">
      <c r="C901165" s="24">
        <v>46.2</v>
      </c>
    </row>
    <row r="901166" spans="3:3" x14ac:dyDescent="0.15">
      <c r="C901166" s="24">
        <v>40.42</v>
      </c>
    </row>
    <row r="901167" spans="3:3" x14ac:dyDescent="0.15">
      <c r="C901167" s="24">
        <v>0</v>
      </c>
    </row>
    <row r="901168" spans="3:3" x14ac:dyDescent="0.15">
      <c r="C901168" s="24">
        <v>0</v>
      </c>
    </row>
    <row r="901169" spans="3:3" x14ac:dyDescent="0.15">
      <c r="C901169" s="24">
        <v>46.2</v>
      </c>
    </row>
    <row r="901170" spans="3:3" x14ac:dyDescent="0.15">
      <c r="C901170" s="24">
        <v>0</v>
      </c>
    </row>
    <row r="901171" spans="3:3" x14ac:dyDescent="0.15">
      <c r="C901171" s="24">
        <v>13.52</v>
      </c>
    </row>
    <row r="901172" spans="3:3" x14ac:dyDescent="0.15">
      <c r="C901172" s="24">
        <v>0</v>
      </c>
    </row>
    <row r="901173" spans="3:3" x14ac:dyDescent="0.15">
      <c r="C901173" s="24">
        <v>2</v>
      </c>
    </row>
    <row r="901174" spans="3:3" x14ac:dyDescent="0.15">
      <c r="C901174" s="24">
        <v>0</v>
      </c>
    </row>
    <row r="901175" spans="3:3" x14ac:dyDescent="0.15">
      <c r="C901175" s="24">
        <v>0</v>
      </c>
    </row>
    <row r="901176" spans="3:3" x14ac:dyDescent="0.15">
      <c r="C901176" s="24">
        <v>8.1300000000000008</v>
      </c>
    </row>
    <row r="901177" spans="3:3" x14ac:dyDescent="0.15">
      <c r="C901177" s="24">
        <v>0</v>
      </c>
    </row>
    <row r="901178" spans="3:3" x14ac:dyDescent="0.15">
      <c r="C901178" s="24">
        <v>5.39</v>
      </c>
    </row>
    <row r="901179" spans="3:3" x14ac:dyDescent="0.15">
      <c r="C901179" s="28" t="s">
        <v>295</v>
      </c>
    </row>
    <row r="901180" spans="3:3" x14ac:dyDescent="0.15">
      <c r="C901180" s="29">
        <f>IF(OR(C$901152="C",C$901152="PI",C$901152="NI"),1.6,IF(C$901152="P",0.8,IF(C$901152="-",1.2,0)))</f>
        <v>1.2</v>
      </c>
    </row>
    <row r="901181" spans="3:3" x14ac:dyDescent="0.15">
      <c r="C901181" s="29">
        <f>IF(OR(C$901152="C",C$901152="PI",C$901152="NI"),15,IF(C$901152="P",7,IF(C$901152="-",5,0)))</f>
        <v>5</v>
      </c>
    </row>
    <row r="901182" spans="3:3" x14ac:dyDescent="0.15">
      <c r="C901182" s="29">
        <f>IF(OR(C$901152="C",C$901152="PI",C$901152="NI"),0,IF(C$901152="P",0.6,IF(C$901152="-",0,1.2)))</f>
        <v>0</v>
      </c>
    </row>
    <row r="901183" spans="3:3" x14ac:dyDescent="0.15">
      <c r="C901183" s="29">
        <f>IF(OR(C$901152="C",C$901152="PI",C$901152="NI"),0,IF(C$901152="P",3,IF(C$901152="-",0,5)))</f>
        <v>0</v>
      </c>
    </row>
    <row r="901184" spans="3:3" x14ac:dyDescent="0.15">
      <c r="C901184" s="29">
        <f>IF(LEFT(C$901152,1)="C",1,IF(LEFT(C$901152,1)="P",0.5,0))</f>
        <v>0</v>
      </c>
    </row>
    <row r="901185" spans="3:3" x14ac:dyDescent="0.15">
      <c r="C901185" s="29">
        <f>IF(LEFT(C$901153,1)="C",1,IF(LEFT(C$901153,1)="P",0.5,0))</f>
        <v>0</v>
      </c>
    </row>
    <row r="901186" spans="3:3" x14ac:dyDescent="0.15">
      <c r="C901186" s="29">
        <f>0.7*C901184+C901150+C901185</f>
        <v>2</v>
      </c>
    </row>
    <row r="901187" spans="3:3" x14ac:dyDescent="0.15">
      <c r="C901187" s="27">
        <f>IFERROR(C901148/C901186,0)</f>
        <v>58.685000000000009</v>
      </c>
    </row>
    <row r="901188" spans="3:3" x14ac:dyDescent="0.15">
      <c r="C901188" s="29">
        <f>IF(RIGHT(C$901152,1)="I",1,C901184)*0.7+C901150+IF(RIGHT(C$901153,1)="I",1,C901185)</f>
        <v>2</v>
      </c>
    </row>
    <row r="901189" spans="3:3" x14ac:dyDescent="0.15">
      <c r="C901189" s="27">
        <f>IF(ISNUMBER(#REF!),#REF!/2.5,1)</f>
        <v>1</v>
      </c>
    </row>
    <row r="901190" spans="3:3" x14ac:dyDescent="0.15">
      <c r="C901190" s="27">
        <f>IF(C901162="Simple",0.9,IF(C901162="Complex",1.3,1))</f>
        <v>1</v>
      </c>
    </row>
    <row r="901191" spans="3:3" x14ac:dyDescent="0.15">
      <c r="C901191" s="27">
        <f>IF(C901161="Simple",0.9,IF(C901161="Complex",1.2,1))</f>
        <v>1</v>
      </c>
    </row>
    <row r="901192" spans="3:3" x14ac:dyDescent="0.15">
      <c r="C901192" s="27">
        <f>C901189*C901191*(0.7*C901187+IF(C901154="B_N2",5,IF(C901154="B_N1",25,50)))</f>
        <v>46.079500000000003</v>
      </c>
    </row>
    <row r="901193" spans="3:3" x14ac:dyDescent="0.15">
      <c r="C901193" s="27">
        <f>ROUND(3/0.85,1)*C901189*C901148</f>
        <v>410.79500000000007</v>
      </c>
    </row>
    <row r="901194" spans="3:3" x14ac:dyDescent="0.15">
      <c r="C901194" s="27">
        <f>C$901190*(C$901180*C$901187+C$901181)</f>
        <v>75.422000000000011</v>
      </c>
    </row>
    <row r="901195" spans="3:3" x14ac:dyDescent="0.15">
      <c r="C901195" s="27">
        <f>(C$901182*C$901187+C$901183)</f>
        <v>0</v>
      </c>
    </row>
    <row r="901196" spans="3:3" x14ac:dyDescent="0.15">
      <c r="C901196" s="27">
        <f>C901188*C901192-C901197-C901201-C901202</f>
        <v>71.03240000000001</v>
      </c>
    </row>
    <row r="901197" spans="3:3" x14ac:dyDescent="0.15">
      <c r="C901197" s="27">
        <f>0.5*IF(RIGHT(C901153,1)="I",1,C901185)*C901192</f>
        <v>0</v>
      </c>
    </row>
    <row r="901198" spans="3:3" x14ac:dyDescent="0.15">
      <c r="C901198" s="30" t="str">
        <f>IF(C$901153="P","Unh","Soil")</f>
        <v>Soil</v>
      </c>
    </row>
    <row r="901199" spans="3:3" x14ac:dyDescent="0.15">
      <c r="C901199" s="27">
        <f>1.2*C901187+5</f>
        <v>75.422000000000011</v>
      </c>
    </row>
    <row r="901200" spans="3:3" x14ac:dyDescent="0.15">
      <c r="C901200" s="30" t="str">
        <f>IF(C$901153="-","Soil","Cellar")</f>
        <v>Cellar</v>
      </c>
    </row>
    <row r="901201" spans="3:3" x14ac:dyDescent="0.15">
      <c r="C901201" s="27">
        <f>(0.18*C$901148)-C901202</f>
        <v>18.452900000000003</v>
      </c>
    </row>
    <row r="901202" spans="3:3" x14ac:dyDescent="0.15">
      <c r="C901202" s="27">
        <f>0.01*C$901148+1.5</f>
        <v>2.6737000000000002</v>
      </c>
    </row>
    <row r="901203" spans="3:3" x14ac:dyDescent="0.15">
      <c r="C901203" s="27">
        <f>SUM(C901194:C901202)</f>
        <v>243.00300000000004</v>
      </c>
    </row>
    <row r="901204" spans="3:3" x14ac:dyDescent="0.15">
      <c r="C901204" s="27">
        <f>SUM(C901164:C901173)</f>
        <v>148.34</v>
      </c>
    </row>
    <row r="901205" spans="3:3" x14ac:dyDescent="0.15">
      <c r="C901205" s="30">
        <f>IFERROR(C901204/C901203,0)</f>
        <v>0.61044513853738425</v>
      </c>
    </row>
    <row r="901206" spans="3:3" x14ac:dyDescent="0.15">
      <c r="C901206" s="31">
        <v>0.8</v>
      </c>
    </row>
    <row r="901207" spans="3:3" x14ac:dyDescent="0.15">
      <c r="C901207" s="31">
        <v>1.25</v>
      </c>
    </row>
    <row r="901208" spans="3:3" x14ac:dyDescent="0.15">
      <c r="C901208" s="32">
        <f>IF(AND(C901205&gt;=C901206,C901205&lt;=C901207),1,0)</f>
        <v>0</v>
      </c>
    </row>
    <row r="901209" spans="3:3" x14ac:dyDescent="0.15">
      <c r="C901209" s="30">
        <f>IFERROR((C901169+C901170)/(C901199),0)</f>
        <v>0.61255336639176894</v>
      </c>
    </row>
    <row r="901210" spans="3:3" x14ac:dyDescent="0.15">
      <c r="C901210" s="31">
        <v>0.9</v>
      </c>
    </row>
    <row r="901211" spans="3:3" x14ac:dyDescent="0.15">
      <c r="C901211" s="31">
        <v>1.3</v>
      </c>
    </row>
    <row r="901212" spans="3:3" x14ac:dyDescent="0.15">
      <c r="C901212" s="32">
        <f>IF(AND(C901209&gt;=C901210,C901209&lt;=C901211),1,0)</f>
        <v>0</v>
      </c>
    </row>
    <row r="901213" spans="3:3" x14ac:dyDescent="0.15">
      <c r="C901213" s="33">
        <f>IF(C901184+C901185=0,1,0)</f>
        <v>1</v>
      </c>
    </row>
    <row r="901214" spans="3:3" x14ac:dyDescent="0.15">
      <c r="C901214" s="30">
        <f>IFERROR((C901171+C901172+C901173)/(C901201+C901202),0)</f>
        <v>0.73461891643709809</v>
      </c>
    </row>
    <row r="901215" spans="3:3" x14ac:dyDescent="0.15">
      <c r="C901215" s="31">
        <v>0.67</v>
      </c>
    </row>
    <row r="901216" spans="3:3" x14ac:dyDescent="0.15">
      <c r="C901216" s="31">
        <v>1.5</v>
      </c>
    </row>
    <row r="901217" spans="3:3" x14ac:dyDescent="0.15">
      <c r="C901217" s="34">
        <f>IF(AND(C901214&gt;=C901215,C901214&lt;=C901216),1,0)</f>
        <v>1</v>
      </c>
    </row>
    <row r="901218" spans="3:3" x14ac:dyDescent="0.15">
      <c r="C901218" s="34">
        <f>C901208*IF(C901213=1,C901212,1)*C901217</f>
        <v>0</v>
      </c>
    </row>
    <row r="901219" spans="3:3" x14ac:dyDescent="0.15">
      <c r="C901219" s="27">
        <f>IF(C$901179="Estimation",C901194,C901164)</f>
        <v>0</v>
      </c>
    </row>
    <row r="901220" spans="3:3" x14ac:dyDescent="0.15">
      <c r="C901220" s="27">
        <f>IF(C$901179="Estimation",C901195,C901165)</f>
        <v>46.2</v>
      </c>
    </row>
    <row r="901221" spans="3:3" x14ac:dyDescent="0.15">
      <c r="C901221" s="27">
        <f>IF(C$901179="Estimation",C901196,C901166)</f>
        <v>40.42</v>
      </c>
    </row>
    <row r="901222" spans="3:3" x14ac:dyDescent="0.15">
      <c r="C901222" s="27">
        <f>IF(C$901179="Estimation",IF(C901198="Soil",0,C901197),C901167)</f>
        <v>0</v>
      </c>
    </row>
    <row r="901223" spans="3:3" x14ac:dyDescent="0.15">
      <c r="C901223" s="27">
        <f>IF(C$901179="Estimation",C901197-C901222,C901168)</f>
        <v>0</v>
      </c>
    </row>
    <row r="901224" spans="3:3" x14ac:dyDescent="0.15">
      <c r="C901224" s="27">
        <f>IF(C$901179="Estimation",IF(C901200="Soil",0,C901199),C901169)</f>
        <v>46.2</v>
      </c>
    </row>
    <row r="901225" spans="3:3" x14ac:dyDescent="0.15">
      <c r="C901225" s="27">
        <f>IF(C$901179="Estimation",C901199-C901224,C901170)</f>
        <v>0</v>
      </c>
    </row>
    <row r="901226" spans="3:3" x14ac:dyDescent="0.15">
      <c r="C901226" s="27">
        <f>IF(C$901179="Estimation",C901201,C901171)</f>
        <v>13.52</v>
      </c>
    </row>
    <row r="901227" spans="3:3" x14ac:dyDescent="0.15">
      <c r="C901227" s="27">
        <f>IF(C$901179="Estimation",0,C901172)</f>
        <v>0</v>
      </c>
    </row>
    <row r="901228" spans="3:3" x14ac:dyDescent="0.15">
      <c r="C901228" s="27">
        <f>IF(C$901179="Estimation",C901202,C901173)</f>
        <v>2</v>
      </c>
    </row>
    <row r="901229" spans="3:3" x14ac:dyDescent="0.15">
      <c r="C901229" s="35">
        <f>IF(C$901179="Estimation",0,C901174)</f>
        <v>0</v>
      </c>
    </row>
    <row r="901230" spans="3:3" x14ac:dyDescent="0.15">
      <c r="C901230" s="35">
        <f>IF(C$901179="Estimation",0.5*SUM(C$901226:C$901227),C901175)</f>
        <v>0</v>
      </c>
    </row>
    <row r="901231" spans="3:3" x14ac:dyDescent="0.15">
      <c r="C901231" s="35">
        <f>IF(C$901179="Estimation",0,C901176)</f>
        <v>8.1300000000000008</v>
      </c>
    </row>
    <row r="901232" spans="3:3" x14ac:dyDescent="0.15">
      <c r="C901232" s="35">
        <f>IF(C$901179="Estimation",0.5*SUM(C$901226:C$901227),C901177)</f>
        <v>0</v>
      </c>
    </row>
    <row r="901233" spans="3:3" x14ac:dyDescent="0.15">
      <c r="C901233" s="35">
        <f>IF(C$901179="Estimation",0,C901178)</f>
        <v>5.39</v>
      </c>
    </row>
    <row r="901234" spans="3:3" x14ac:dyDescent="0.15">
      <c r="C901234" s="25" t="s">
        <v>288</v>
      </c>
    </row>
    <row r="901235" spans="3:3" x14ac:dyDescent="0.15">
      <c r="C901235" s="25">
        <v>0</v>
      </c>
    </row>
    <row r="901236" spans="3:3" x14ac:dyDescent="0.15">
      <c r="C901236" s="25" t="s">
        <v>288</v>
      </c>
    </row>
    <row r="901237" spans="3:3" x14ac:dyDescent="0.15">
      <c r="C901237" s="25" t="s">
        <v>377</v>
      </c>
    </row>
    <row r="901238" spans="3:3" x14ac:dyDescent="0.15">
      <c r="C901238" s="25" t="s">
        <v>300</v>
      </c>
    </row>
    <row r="901239" spans="3:3" x14ac:dyDescent="0.15">
      <c r="C901239" s="25" t="s">
        <v>302</v>
      </c>
    </row>
    <row r="901240" spans="3:3" x14ac:dyDescent="0.15">
      <c r="C901240" s="25" t="s">
        <v>302</v>
      </c>
    </row>
    <row r="901241" spans="3:3" x14ac:dyDescent="0.15">
      <c r="C901241" s="25" t="s">
        <v>302</v>
      </c>
    </row>
    <row r="901242" spans="3:3" x14ac:dyDescent="0.15">
      <c r="C901242" s="25" t="s">
        <v>301</v>
      </c>
    </row>
    <row r="901243" spans="3:3" x14ac:dyDescent="0.15">
      <c r="C901243" s="25" t="s">
        <v>301</v>
      </c>
    </row>
    <row r="901244" spans="3:3" x14ac:dyDescent="0.15">
      <c r="C901244" s="25" t="s">
        <v>292</v>
      </c>
    </row>
    <row r="901245" spans="3:3" x14ac:dyDescent="0.15">
      <c r="C901245" s="25" t="s">
        <v>292</v>
      </c>
    </row>
    <row r="901246" spans="3:3" x14ac:dyDescent="0.15">
      <c r="C901246" s="25" t="s">
        <v>291</v>
      </c>
    </row>
    <row r="901247" spans="3:3" x14ac:dyDescent="0.15">
      <c r="C901247" s="25" t="s">
        <v>298</v>
      </c>
    </row>
    <row r="901248" spans="3:3" x14ac:dyDescent="0.15">
      <c r="C901248" s="25" t="s">
        <v>299</v>
      </c>
    </row>
    <row r="901249" spans="3:3" x14ac:dyDescent="0.15">
      <c r="C901249" s="25" t="s">
        <v>298</v>
      </c>
    </row>
    <row r="901250" spans="3:3" x14ac:dyDescent="0.15">
      <c r="C901250" s="25" t="s">
        <v>297</v>
      </c>
    </row>
    <row r="901251" spans="3:3" x14ac:dyDescent="0.15">
      <c r="C901251" s="25" t="s">
        <v>296</v>
      </c>
    </row>
    <row r="901252" spans="3:3" x14ac:dyDescent="0.15">
      <c r="C901252" s="25" t="s">
        <v>297</v>
      </c>
    </row>
    <row r="901253" spans="3:3" x14ac:dyDescent="0.15">
      <c r="C901253" s="25" t="s">
        <v>296</v>
      </c>
    </row>
    <row r="901254" spans="3:3" x14ac:dyDescent="0.15">
      <c r="C901254" s="24">
        <v>0.1</v>
      </c>
    </row>
    <row r="901255" spans="3:3" x14ac:dyDescent="0.15">
      <c r="C901255" s="24">
        <v>0</v>
      </c>
    </row>
    <row r="901256" spans="3:3" x14ac:dyDescent="0.15">
      <c r="C901256" s="24">
        <v>0.2</v>
      </c>
    </row>
    <row r="901257" spans="3:3" x14ac:dyDescent="0.15">
      <c r="C901257" s="24">
        <v>0.6</v>
      </c>
    </row>
    <row r="901258" spans="3:3" x14ac:dyDescent="0.15">
      <c r="C901258" s="24">
        <v>0.6</v>
      </c>
    </row>
    <row r="901259" spans="3:3" x14ac:dyDescent="0.15">
      <c r="C901259" s="24">
        <v>1.2</v>
      </c>
    </row>
    <row r="901260" spans="3:3" x14ac:dyDescent="0.15">
      <c r="C901260" s="24">
        <v>1.2</v>
      </c>
    </row>
    <row r="901261" spans="3:3" x14ac:dyDescent="0.15">
      <c r="C901261" s="24">
        <v>1.2</v>
      </c>
    </row>
    <row r="901262" spans="3:3" x14ac:dyDescent="0.15">
      <c r="C901262" s="24">
        <v>1.6</v>
      </c>
    </row>
    <row r="901263" spans="3:3" x14ac:dyDescent="0.15">
      <c r="C901263" s="24">
        <v>1.6</v>
      </c>
    </row>
    <row r="901264" spans="3:3" x14ac:dyDescent="0.15">
      <c r="C901264" s="24">
        <v>2.8</v>
      </c>
    </row>
    <row r="901265" spans="3:3" x14ac:dyDescent="0.15">
      <c r="C901265" s="24">
        <v>2.8</v>
      </c>
    </row>
    <row r="901266" spans="3:3" x14ac:dyDescent="0.15">
      <c r="C901266" s="24">
        <v>3</v>
      </c>
    </row>
    <row r="901267" spans="3:3" x14ac:dyDescent="0.15">
      <c r="C901267" s="24">
        <v>0.75</v>
      </c>
    </row>
    <row r="901268" spans="3:3" x14ac:dyDescent="0.15">
      <c r="C901268" s="24">
        <v>0.75</v>
      </c>
    </row>
    <row r="901269" spans="3:3" x14ac:dyDescent="0.15">
      <c r="C901269" s="24">
        <v>0.05</v>
      </c>
    </row>
    <row r="901270" spans="3:3" x14ac:dyDescent="0.15">
      <c r="C901270" s="24">
        <v>0.05</v>
      </c>
    </row>
    <row r="901271" spans="3:3" x14ac:dyDescent="0.15">
      <c r="C901271" s="24">
        <v>0</v>
      </c>
    </row>
    <row r="901272" spans="3:3" x14ac:dyDescent="0.15">
      <c r="C901272" s="24">
        <v>0</v>
      </c>
    </row>
    <row r="901273" spans="3:3" x14ac:dyDescent="0.15">
      <c r="C901273" s="24">
        <v>0</v>
      </c>
    </row>
    <row r="901274" spans="3:3" x14ac:dyDescent="0.15">
      <c r="C901274" s="24">
        <v>0.01</v>
      </c>
    </row>
    <row r="901275" spans="3:3" x14ac:dyDescent="0.15">
      <c r="C901275" s="24">
        <v>0.01</v>
      </c>
    </row>
    <row r="901276" spans="3:3" x14ac:dyDescent="0.15">
      <c r="C901276" s="24">
        <v>0</v>
      </c>
    </row>
    <row r="901277" spans="3:3" x14ac:dyDescent="0.15">
      <c r="C901277" s="24">
        <v>0.3</v>
      </c>
    </row>
    <row r="901278" spans="3:3" x14ac:dyDescent="0.15">
      <c r="C901278" s="24">
        <v>0</v>
      </c>
    </row>
    <row r="901279" spans="3:3" x14ac:dyDescent="0.15">
      <c r="C901279" s="24">
        <v>0</v>
      </c>
    </row>
    <row r="901280" spans="3:3" x14ac:dyDescent="0.15">
      <c r="C901280" s="24">
        <v>0</v>
      </c>
    </row>
    <row r="901281" spans="3:3" x14ac:dyDescent="0.15">
      <c r="C901281" s="24">
        <v>0.3</v>
      </c>
    </row>
    <row r="901282" spans="3:3" x14ac:dyDescent="0.15">
      <c r="C901282" s="24">
        <v>0</v>
      </c>
    </row>
    <row r="901283" spans="3:3" x14ac:dyDescent="0.15">
      <c r="C901283" s="24">
        <v>0</v>
      </c>
    </row>
    <row r="901284" spans="3:3" x14ac:dyDescent="0.15">
      <c r="C901284" s="24">
        <v>1</v>
      </c>
    </row>
    <row r="901285" spans="3:3" x14ac:dyDescent="0.15">
      <c r="C901285" s="24">
        <v>1</v>
      </c>
    </row>
    <row r="901286" spans="3:3" x14ac:dyDescent="0.15">
      <c r="C901286" s="24">
        <v>0</v>
      </c>
    </row>
    <row r="901287" spans="3:3" x14ac:dyDescent="0.15">
      <c r="C901287" s="24">
        <v>0</v>
      </c>
    </row>
    <row r="901288" spans="3:3" x14ac:dyDescent="0.15">
      <c r="C901288" s="24">
        <v>0.5</v>
      </c>
    </row>
    <row r="901289" spans="3:3" x14ac:dyDescent="0.15">
      <c r="C901289" s="24">
        <v>0</v>
      </c>
    </row>
    <row r="901290" spans="3:3" x14ac:dyDescent="0.15">
      <c r="C901290" s="25">
        <v>0</v>
      </c>
    </row>
    <row r="901291" spans="3:3" x14ac:dyDescent="0.15">
      <c r="C901291" s="25">
        <v>0</v>
      </c>
    </row>
    <row r="901292" spans="3:3" x14ac:dyDescent="0.15">
      <c r="C901292" s="25">
        <v>0</v>
      </c>
    </row>
    <row r="901293" spans="3:3" x14ac:dyDescent="0.15">
      <c r="C901293" s="25">
        <v>0</v>
      </c>
    </row>
    <row r="901294" spans="3:3" x14ac:dyDescent="0.15">
      <c r="C901294" s="25">
        <v>0</v>
      </c>
    </row>
    <row r="901295" spans="3:3" x14ac:dyDescent="0.15">
      <c r="C901295" s="25">
        <v>0</v>
      </c>
    </row>
    <row r="901296" spans="3:3" x14ac:dyDescent="0.15">
      <c r="C901296" s="25">
        <v>0</v>
      </c>
    </row>
    <row r="901297" spans="3:3" x14ac:dyDescent="0.15">
      <c r="C901297" s="25">
        <v>0</v>
      </c>
    </row>
    <row r="901298" spans="3:3" x14ac:dyDescent="0.15">
      <c r="C901298" s="25">
        <v>0</v>
      </c>
    </row>
    <row r="901299" spans="3:3" x14ac:dyDescent="0.15">
      <c r="C901299" s="25">
        <v>0</v>
      </c>
    </row>
    <row r="901300" spans="3:3" x14ac:dyDescent="0.15">
      <c r="C901300" s="24">
        <v>0</v>
      </c>
    </row>
    <row r="901301" spans="3:3" x14ac:dyDescent="0.15">
      <c r="C901301" s="24">
        <v>0</v>
      </c>
    </row>
    <row r="901302" spans="3:3" x14ac:dyDescent="0.15">
      <c r="C901302" s="24">
        <v>0</v>
      </c>
    </row>
    <row r="901303" spans="3:3" x14ac:dyDescent="0.15">
      <c r="C901303" s="24">
        <v>0</v>
      </c>
    </row>
    <row r="901304" spans="3:3" x14ac:dyDescent="0.15">
      <c r="C901304" s="24">
        <v>0</v>
      </c>
    </row>
    <row r="901305" spans="3:3" x14ac:dyDescent="0.15">
      <c r="C901305" s="24">
        <v>0</v>
      </c>
    </row>
    <row r="901306" spans="3:3" x14ac:dyDescent="0.15">
      <c r="C901306" s="24">
        <v>0</v>
      </c>
    </row>
    <row r="901307" spans="3:3" x14ac:dyDescent="0.15">
      <c r="C901307" s="24">
        <v>0</v>
      </c>
    </row>
    <row r="901308" spans="3:3" x14ac:dyDescent="0.15">
      <c r="C901308" s="24">
        <v>0</v>
      </c>
    </row>
    <row r="901309" spans="3:3" x14ac:dyDescent="0.15">
      <c r="C901309" s="24">
        <v>0</v>
      </c>
    </row>
    <row r="901310" spans="3:3" x14ac:dyDescent="0.15">
      <c r="C901310" s="24">
        <v>0</v>
      </c>
    </row>
    <row r="901311" spans="3:3" x14ac:dyDescent="0.15">
      <c r="C901311" s="24">
        <v>0</v>
      </c>
    </row>
    <row r="901312" spans="3:3" x14ac:dyDescent="0.15">
      <c r="C901312" s="24">
        <v>0</v>
      </c>
    </row>
    <row r="901313" spans="3:3" x14ac:dyDescent="0.15">
      <c r="C901313" s="24">
        <v>0</v>
      </c>
    </row>
    <row r="901314" spans="3:3" x14ac:dyDescent="0.15">
      <c r="C901314" s="24">
        <v>0</v>
      </c>
    </row>
    <row r="901315" spans="3:3" x14ac:dyDescent="0.15">
      <c r="C901315" s="24">
        <v>0</v>
      </c>
    </row>
    <row r="901316" spans="3:3" x14ac:dyDescent="0.15">
      <c r="C901316" s="24">
        <v>0</v>
      </c>
    </row>
    <row r="901317" spans="3:3" x14ac:dyDescent="0.15">
      <c r="C901317" s="24">
        <v>0</v>
      </c>
    </row>
    <row r="901318" spans="3:3" x14ac:dyDescent="0.15">
      <c r="C901318" s="24">
        <v>0</v>
      </c>
    </row>
    <row r="901319" spans="3:3" x14ac:dyDescent="0.15">
      <c r="C901319" s="24">
        <v>0</v>
      </c>
    </row>
    <row r="901320" spans="3:3" x14ac:dyDescent="0.15">
      <c r="C901320" s="24">
        <v>0</v>
      </c>
    </row>
    <row r="901321" spans="3:3" x14ac:dyDescent="0.15">
      <c r="C901321" s="24">
        <v>0</v>
      </c>
    </row>
    <row r="901322" spans="3:3" x14ac:dyDescent="0.15">
      <c r="C901322" s="24">
        <v>0</v>
      </c>
    </row>
    <row r="901323" spans="3:3" x14ac:dyDescent="0.15">
      <c r="C901323" s="24">
        <v>0</v>
      </c>
    </row>
    <row r="901324" spans="3:3" x14ac:dyDescent="0.15">
      <c r="C901324" s="24">
        <v>0</v>
      </c>
    </row>
    <row r="901325" spans="3:3" x14ac:dyDescent="0.15">
      <c r="C901325" s="24">
        <v>0</v>
      </c>
    </row>
    <row r="901326" spans="3:3" x14ac:dyDescent="0.15">
      <c r="C901326" s="36">
        <f t="shared" ref="C901326:C901332" si="343">IF(C901319&lt;&gt;0,C901319,C901312)</f>
        <v>0</v>
      </c>
    </row>
    <row r="901327" spans="3:3" x14ac:dyDescent="0.15">
      <c r="C901327" s="36">
        <f t="shared" si="343"/>
        <v>0</v>
      </c>
    </row>
    <row r="901328" spans="3:3" x14ac:dyDescent="0.15">
      <c r="C901328" s="36">
        <f t="shared" si="343"/>
        <v>0</v>
      </c>
    </row>
    <row r="901329" spans="3:3" x14ac:dyDescent="0.15">
      <c r="C901329" s="36">
        <f t="shared" si="343"/>
        <v>0</v>
      </c>
    </row>
    <row r="901330" spans="3:3" x14ac:dyDescent="0.15">
      <c r="C901330" s="36">
        <f t="shared" si="343"/>
        <v>0</v>
      </c>
    </row>
    <row r="901331" spans="3:3" x14ac:dyDescent="0.15">
      <c r="C901331" s="36">
        <f t="shared" si="343"/>
        <v>0</v>
      </c>
    </row>
    <row r="901332" spans="3:3" x14ac:dyDescent="0.15">
      <c r="C901332" s="36">
        <f t="shared" si="343"/>
        <v>0</v>
      </c>
    </row>
    <row r="901333" spans="3:3" x14ac:dyDescent="0.15">
      <c r="C901333" s="36">
        <f t="shared" ref="C901333:C901339" si="344">IFERROR(IF(C901312&lt;&gt;0,C901326/C901312,1)*C901300,0)</f>
        <v>0</v>
      </c>
    </row>
    <row r="901334" spans="3:3" x14ac:dyDescent="0.15">
      <c r="C901334" s="36">
        <f t="shared" si="344"/>
        <v>0</v>
      </c>
    </row>
    <row r="901335" spans="3:3" x14ac:dyDescent="0.15">
      <c r="C901335" s="36">
        <f t="shared" si="344"/>
        <v>0</v>
      </c>
    </row>
    <row r="901336" spans="3:3" x14ac:dyDescent="0.15">
      <c r="C901336" s="36">
        <f t="shared" si="344"/>
        <v>0</v>
      </c>
    </row>
    <row r="901337" spans="3:3" x14ac:dyDescent="0.15">
      <c r="C901337" s="36">
        <f t="shared" si="344"/>
        <v>0</v>
      </c>
    </row>
    <row r="901338" spans="3:3" x14ac:dyDescent="0.15">
      <c r="C901338" s="36">
        <f t="shared" si="344"/>
        <v>0</v>
      </c>
    </row>
    <row r="901339" spans="3:3" x14ac:dyDescent="0.15">
      <c r="C901339" s="36">
        <f t="shared" si="344"/>
        <v>0</v>
      </c>
    </row>
    <row r="901340" spans="3:3" x14ac:dyDescent="0.15">
      <c r="C901340" s="37">
        <f>C901307</f>
        <v>0</v>
      </c>
    </row>
    <row r="901341" spans="3:3" x14ac:dyDescent="0.15">
      <c r="C901341" s="37">
        <f>C901308</f>
        <v>0</v>
      </c>
    </row>
    <row r="901342" spans="3:3" x14ac:dyDescent="0.15">
      <c r="C901342" s="37">
        <f>C901309</f>
        <v>0</v>
      </c>
    </row>
    <row r="901343" spans="3:3" x14ac:dyDescent="0.15">
      <c r="C901343" s="37">
        <f>C901310</f>
        <v>0</v>
      </c>
    </row>
    <row r="901344" spans="3:3" x14ac:dyDescent="0.15">
      <c r="C901344" s="37">
        <f>C901311</f>
        <v>0</v>
      </c>
    </row>
    <row r="901345" spans="3:3" x14ac:dyDescent="0.15">
      <c r="C901345" s="28">
        <v>0</v>
      </c>
    </row>
    <row r="901346" spans="3:3" x14ac:dyDescent="0.15">
      <c r="C901346" s="28">
        <v>0</v>
      </c>
    </row>
    <row r="901347" spans="3:3" x14ac:dyDescent="0.15">
      <c r="C901347" s="28">
        <v>0</v>
      </c>
    </row>
    <row r="901348" spans="3:3" x14ac:dyDescent="0.15">
      <c r="C901348" s="28">
        <v>0</v>
      </c>
    </row>
    <row r="901349" spans="3:3" x14ac:dyDescent="0.15">
      <c r="C901349" s="28">
        <v>0</v>
      </c>
    </row>
    <row r="901350" spans="3:3" x14ac:dyDescent="0.15">
      <c r="C901350" s="28">
        <v>0</v>
      </c>
    </row>
    <row r="901351" spans="3:3" x14ac:dyDescent="0.15">
      <c r="C901351" s="28">
        <v>0</v>
      </c>
    </row>
    <row r="901352" spans="3:3" x14ac:dyDescent="0.15">
      <c r="C901352" s="28">
        <v>0</v>
      </c>
    </row>
    <row r="901353" spans="3:3" x14ac:dyDescent="0.15">
      <c r="C901353" s="28">
        <v>0</v>
      </c>
    </row>
    <row r="901354" spans="3:3" x14ac:dyDescent="0.15">
      <c r="C901354" s="28">
        <v>0</v>
      </c>
    </row>
    <row r="901355" spans="3:3" x14ac:dyDescent="0.15">
      <c r="C901355" s="38">
        <v>1</v>
      </c>
    </row>
    <row r="901356" spans="3:3" x14ac:dyDescent="0.15">
      <c r="C901356" s="38">
        <v>1</v>
      </c>
    </row>
    <row r="901357" spans="3:3" x14ac:dyDescent="0.15">
      <c r="C901357" s="38">
        <v>1</v>
      </c>
    </row>
    <row r="901358" spans="3:3" x14ac:dyDescent="0.15">
      <c r="C901358" s="38">
        <v>1</v>
      </c>
    </row>
    <row r="901359" spans="3:3" x14ac:dyDescent="0.15">
      <c r="C901359" s="38">
        <v>1</v>
      </c>
    </row>
    <row r="901360" spans="3:3" x14ac:dyDescent="0.15">
      <c r="C901360" s="38">
        <v>1</v>
      </c>
    </row>
    <row r="901361" spans="3:3" x14ac:dyDescent="0.15">
      <c r="C901361" s="38">
        <v>1</v>
      </c>
    </row>
    <row r="901362" spans="3:3" x14ac:dyDescent="0.15">
      <c r="C901362" s="38">
        <v>1</v>
      </c>
    </row>
    <row r="901363" spans="3:3" x14ac:dyDescent="0.15">
      <c r="C901363" s="38">
        <v>1</v>
      </c>
    </row>
    <row r="901364" spans="3:3" x14ac:dyDescent="0.15">
      <c r="C901364" s="38">
        <v>1</v>
      </c>
    </row>
    <row r="901365" spans="3:3" x14ac:dyDescent="0.15">
      <c r="C901365" s="25" t="s">
        <v>104</v>
      </c>
    </row>
    <row r="901366" spans="3:3" x14ac:dyDescent="0.15">
      <c r="C901366" s="25" t="s">
        <v>294</v>
      </c>
    </row>
    <row r="901367" spans="3:3" x14ac:dyDescent="0.15">
      <c r="C901367" s="24">
        <v>216</v>
      </c>
    </row>
    <row r="901368" spans="3:3" x14ac:dyDescent="0.15">
      <c r="C901368" s="24">
        <v>12</v>
      </c>
    </row>
    <row r="901369" spans="3:3" x14ac:dyDescent="0.15">
      <c r="C901369" s="24">
        <v>4.5999999999999996</v>
      </c>
    </row>
    <row r="901370" spans="3:3" x14ac:dyDescent="0.15">
      <c r="C901370" s="24">
        <v>368</v>
      </c>
    </row>
    <row r="901371" spans="3:3" x14ac:dyDescent="0.15">
      <c r="C901371" s="24">
        <v>260</v>
      </c>
    </row>
    <row r="901372" spans="3:3" x14ac:dyDescent="0.15">
      <c r="C901372" s="24">
        <v>394</v>
      </c>
    </row>
    <row r="901373" spans="3:3" x14ac:dyDescent="0.15">
      <c r="C901373" s="24">
        <v>222</v>
      </c>
    </row>
    <row r="901374" spans="3:3" x14ac:dyDescent="0.15">
      <c r="C901374" s="24">
        <v>123</v>
      </c>
    </row>
    <row r="901375" spans="3:3" x14ac:dyDescent="0.15">
      <c r="C901375" s="25" t="s">
        <v>153</v>
      </c>
    </row>
    <row r="901376" spans="3:3" x14ac:dyDescent="0.15">
      <c r="C901376" s="24">
        <v>20</v>
      </c>
    </row>
    <row r="901377" spans="3:3" x14ac:dyDescent="0.15">
      <c r="C901377" s="24">
        <v>0.9</v>
      </c>
    </row>
    <row r="901378" spans="3:3" x14ac:dyDescent="0.15">
      <c r="C901378" s="24">
        <v>0.8</v>
      </c>
    </row>
    <row r="901379" spans="3:3" x14ac:dyDescent="0.15">
      <c r="C901379" s="24">
        <v>0.4</v>
      </c>
    </row>
    <row r="901380" spans="3:3" x14ac:dyDescent="0.15">
      <c r="C901380" s="24">
        <v>2.5</v>
      </c>
    </row>
    <row r="901381" spans="3:3" x14ac:dyDescent="0.15">
      <c r="C901381" s="24">
        <v>3</v>
      </c>
    </row>
    <row r="901382" spans="3:3" x14ac:dyDescent="0.15">
      <c r="C901382" s="24">
        <v>10</v>
      </c>
    </row>
    <row r="901383" spans="3:3" x14ac:dyDescent="0.15">
      <c r="C901383" s="31">
        <v>0.8</v>
      </c>
    </row>
    <row r="901384" spans="3:3" x14ac:dyDescent="0.15">
      <c r="C901384" s="31">
        <v>0.6</v>
      </c>
    </row>
    <row r="901385" spans="3:3" x14ac:dyDescent="0.15">
      <c r="C901385" s="31">
        <v>0.3</v>
      </c>
    </row>
    <row r="901386" spans="3:3" x14ac:dyDescent="0.15">
      <c r="C901386" s="31">
        <v>0.9</v>
      </c>
    </row>
    <row r="901387" spans="3:3" x14ac:dyDescent="0.15">
      <c r="C901387" s="24">
        <v>45</v>
      </c>
    </row>
    <row r="901388" spans="3:3" x14ac:dyDescent="0.15">
      <c r="C901388" s="39">
        <f t="shared" ref="C901388:C901394" si="345">IFERROR(IF(ISNUMBER(C901276),C901276,0)+IF(ISNUMBER(C901257),1/C901257-IF(AND(C901345="ReplaceInsulation",NOT(ISERROR(C901333))),C901269/0.04,0),0),0)</f>
        <v>1.6666666666666667</v>
      </c>
    </row>
    <row r="901389" spans="3:3" x14ac:dyDescent="0.15">
      <c r="C901389" s="39">
        <f t="shared" si="345"/>
        <v>1.9666666666666668</v>
      </c>
    </row>
    <row r="901390" spans="3:3" x14ac:dyDescent="0.15">
      <c r="C901390" s="39">
        <f t="shared" si="345"/>
        <v>0.83333333333333337</v>
      </c>
    </row>
    <row r="901391" spans="3:3" x14ac:dyDescent="0.15">
      <c r="C901391" s="39">
        <f t="shared" si="345"/>
        <v>0.83333333333333337</v>
      </c>
    </row>
    <row r="901392" spans="3:3" x14ac:dyDescent="0.15">
      <c r="C901392" s="39">
        <f t="shared" si="345"/>
        <v>0.83333333333333337</v>
      </c>
    </row>
    <row r="901393" spans="3:3" x14ac:dyDescent="0.15">
      <c r="C901393" s="39">
        <f t="shared" si="345"/>
        <v>0.92500000000000004</v>
      </c>
    </row>
    <row r="901394" spans="3:3" x14ac:dyDescent="0.15">
      <c r="C901394" s="39">
        <f t="shared" si="345"/>
        <v>0.625</v>
      </c>
    </row>
    <row r="901395" spans="3:3" x14ac:dyDescent="0.15">
      <c r="C901395" s="40">
        <f>IFERROR(IF(ISNUMBER(C901264),1/C901264,0),0)</f>
        <v>0.35714285714285715</v>
      </c>
    </row>
    <row r="901396" spans="3:3" x14ac:dyDescent="0.15">
      <c r="C901396" s="40">
        <f>IFERROR(IF(ISNUMBER(C901265),1/C901265,0),0)</f>
        <v>0.35714285714285715</v>
      </c>
    </row>
    <row r="901397" spans="3:3" x14ac:dyDescent="0.15">
      <c r="C901397" s="40">
        <f>IFERROR(IF(ISNUMBER(C901266),1/C901266,0),0)</f>
        <v>0.33333333333333331</v>
      </c>
    </row>
    <row r="901398" spans="3:3" x14ac:dyDescent="0.15">
      <c r="C901398" s="39">
        <f t="shared" ref="C901398:C901404" si="346">IFERROR(1/(IF(C901345="Replace",IF(ISNUMBER(C901276),C901276,0),C901388)+IF(ISNUMBER(C901333),C901333,0)),0)</f>
        <v>0.6</v>
      </c>
    </row>
    <row r="901399" spans="3:3" x14ac:dyDescent="0.15">
      <c r="C901399" s="39">
        <f t="shared" si="346"/>
        <v>0.50847457627118642</v>
      </c>
    </row>
    <row r="901400" spans="3:3" x14ac:dyDescent="0.15">
      <c r="C901400" s="39">
        <f t="shared" si="346"/>
        <v>1.2</v>
      </c>
    </row>
    <row r="901401" spans="3:3" x14ac:dyDescent="0.15">
      <c r="C901401" s="39">
        <f t="shared" si="346"/>
        <v>1.2</v>
      </c>
    </row>
    <row r="901402" spans="3:3" x14ac:dyDescent="0.15">
      <c r="C901402" s="39">
        <f t="shared" si="346"/>
        <v>1.2</v>
      </c>
    </row>
    <row r="901403" spans="3:3" x14ac:dyDescent="0.15">
      <c r="C901403" s="39">
        <f t="shared" si="346"/>
        <v>1.0810810810810809</v>
      </c>
    </row>
    <row r="901404" spans="3:3" x14ac:dyDescent="0.15">
      <c r="C901404" s="39">
        <f t="shared" si="346"/>
        <v>1.6</v>
      </c>
    </row>
    <row r="901405" spans="3:3" x14ac:dyDescent="0.15">
      <c r="C901405" s="41">
        <f>IFERROR(1/(IF(C901352="Replace",0,C901395)+IF(ISNUMBER(C901340),C901340,0)),0)</f>
        <v>2.8</v>
      </c>
    </row>
    <row r="901406" spans="3:3" x14ac:dyDescent="0.15">
      <c r="C901406" s="41">
        <f>IFERROR(1/(IF(C901353="Replace",0,C901396)+IF(ISNUMBER(C901341),C901341,0)),0)</f>
        <v>2.8</v>
      </c>
    </row>
    <row r="901407" spans="3:3" x14ac:dyDescent="0.15">
      <c r="C901407" s="41">
        <f>IFERROR(1/(IF(C901354="Replace",0,C901397)+IF(ISNUMBER(C901342),C901342,0)),0)</f>
        <v>3</v>
      </c>
    </row>
    <row r="901408" spans="3:3" x14ac:dyDescent="0.15">
      <c r="C901408" s="42">
        <f t="shared" ref="C901408:C901414" si="347">IF(C901257&gt;0,(1-C901355)*1/(1/C901257+C901276),0)+C901355*C901398</f>
        <v>0.6</v>
      </c>
    </row>
    <row r="901409" spans="3:3" x14ac:dyDescent="0.15">
      <c r="C901409" s="42">
        <f t="shared" si="347"/>
        <v>0.50847457627118642</v>
      </c>
    </row>
    <row r="901410" spans="3:3" x14ac:dyDescent="0.15">
      <c r="C901410" s="42">
        <f t="shared" si="347"/>
        <v>1.2</v>
      </c>
    </row>
    <row r="901411" spans="3:3" x14ac:dyDescent="0.15">
      <c r="C901411" s="42">
        <f t="shared" si="347"/>
        <v>1.2</v>
      </c>
    </row>
    <row r="901412" spans="3:3" x14ac:dyDescent="0.15">
      <c r="C901412" s="42">
        <f t="shared" si="347"/>
        <v>1.2</v>
      </c>
    </row>
    <row r="901413" spans="3:3" x14ac:dyDescent="0.15">
      <c r="C901413" s="42">
        <f t="shared" si="347"/>
        <v>1.0810810810810809</v>
      </c>
    </row>
    <row r="901414" spans="3:3" x14ac:dyDescent="0.15">
      <c r="C901414" s="42">
        <f t="shared" si="347"/>
        <v>1.6</v>
      </c>
    </row>
    <row r="901415" spans="3:3" x14ac:dyDescent="0.15">
      <c r="C901415" s="43">
        <f>(1-C901362)*C901264+C901362*C901405</f>
        <v>2.8</v>
      </c>
    </row>
    <row r="901416" spans="3:3" x14ac:dyDescent="0.15">
      <c r="C901416" s="43">
        <f>(1-C901363)*C901265+C901363*C901406</f>
        <v>2.8</v>
      </c>
    </row>
    <row r="901417" spans="3:3" x14ac:dyDescent="0.15">
      <c r="C901417" s="43">
        <f>(1-C901364)*C901266+C901364*C901407</f>
        <v>3</v>
      </c>
    </row>
    <row r="901418" spans="3:3" x14ac:dyDescent="0.15">
      <c r="C901418" s="39">
        <f>IFERROR((IF(C901333&gt;0,C901355*C901219,0)+IF(C901334&gt;0,C901356*C901220,0)+IF(C901335&gt;0,C901357*C901221,0)+IF(C901336&gt;0,C901358*C901222,0)+IF(C901337&gt;0,C901359*C901223,0)+IF(C901338&gt;0,C901360*C901224,0)+IF(C901339&gt;0,C901361*C901225,0)+IF(C901340&gt;0,C901362*C901226,0)+IF(C901341&gt;0,C901363*C901227,0)+IF(C901342&gt;0,C901364*C901228,0))/SUM(C901219:C901228),0)</f>
        <v>0</v>
      </c>
    </row>
    <row r="901419" spans="3:3" x14ac:dyDescent="0.15">
      <c r="C901419" s="30" t="str">
        <f>IF(OR(C901235="",C901234=C901235),C901234,IF(C901129="Variation",C901235,IF(C901418=0,C901234,IF(C901418=1,C901235,C901234&amp;"("&amp;TEXT(1-C901418,"##0%")&amp;")."&amp;C901235&amp;"("&amp;TEXT(C901418,"##0%")&amp;")"))))</f>
        <v>Medium</v>
      </c>
    </row>
    <row r="901420" spans="3:3" x14ac:dyDescent="0.15">
      <c r="C901420" s="39">
        <f>IFERROR(IF(C901235&lt;&gt;"",IF(C901129="Variation",C901255,(1-C901418)*C901254+C901418*C901255),C901254),0)</f>
        <v>0.1</v>
      </c>
    </row>
    <row r="901421" spans="3:3" x14ac:dyDescent="0.15">
      <c r="C901421" s="39">
        <f t="shared" ref="C901421:C901427" si="348">IF(ISERROR(C901408*C901219*C901283),0,C901408*C901219*C901283)</f>
        <v>0</v>
      </c>
    </row>
    <row r="901422" spans="3:3" x14ac:dyDescent="0.15">
      <c r="C901422" s="39">
        <f t="shared" si="348"/>
        <v>23.491525423728813</v>
      </c>
    </row>
    <row r="901423" spans="3:3" x14ac:dyDescent="0.15">
      <c r="C901423" s="39">
        <f t="shared" si="348"/>
        <v>48.503999999999998</v>
      </c>
    </row>
    <row r="901424" spans="3:3" x14ac:dyDescent="0.15">
      <c r="C901424" s="39">
        <f t="shared" si="348"/>
        <v>0</v>
      </c>
    </row>
    <row r="901425" spans="3:3" x14ac:dyDescent="0.15">
      <c r="C901425" s="39">
        <f t="shared" si="348"/>
        <v>0</v>
      </c>
    </row>
    <row r="901426" spans="3:3" x14ac:dyDescent="0.15">
      <c r="C901426" s="39">
        <f t="shared" si="348"/>
        <v>24.972972972972972</v>
      </c>
    </row>
    <row r="901427" spans="3:3" x14ac:dyDescent="0.15">
      <c r="C901427" s="39">
        <f t="shared" si="348"/>
        <v>0</v>
      </c>
    </row>
    <row r="901428" spans="3:3" x14ac:dyDescent="0.15">
      <c r="C901428" s="40">
        <f>IF(ISERROR(C901415*C901226*1),0,C901415*C901226*1)</f>
        <v>37.855999999999995</v>
      </c>
    </row>
    <row r="901429" spans="3:3" x14ac:dyDescent="0.15">
      <c r="C901429" s="40">
        <f>IF(ISERROR(C901416*C901227*1),0,C901416*C901227*1)</f>
        <v>0</v>
      </c>
    </row>
    <row r="901430" spans="3:3" x14ac:dyDescent="0.15">
      <c r="C901430" s="40">
        <f>IF(ISERROR(C901417*C901228*1),0,C901417*C901228*1)</f>
        <v>6</v>
      </c>
    </row>
    <row r="901431" spans="3:3" x14ac:dyDescent="0.15">
      <c r="C901431" s="39">
        <f>SUM(C901219:C901228)*C901420</f>
        <v>14.834000000000001</v>
      </c>
    </row>
    <row r="901432" spans="3:3" x14ac:dyDescent="0.15">
      <c r="C901432" s="39">
        <f>IFERROR(SUM(C901421:C901431)/C901148,0)</f>
        <v>1.3262204856155895</v>
      </c>
    </row>
    <row r="901433" spans="3:3" x14ac:dyDescent="0.15">
      <c r="C901433" s="39">
        <f>0.34*(C901379+C901256)*C901380</f>
        <v>0.51000000000000012</v>
      </c>
    </row>
    <row r="901434" spans="3:3" x14ac:dyDescent="0.15">
      <c r="C901434" s="44">
        <f>(C901376-C901369)*C901367</f>
        <v>3326.4</v>
      </c>
    </row>
    <row r="901435" spans="3:3" x14ac:dyDescent="0.15">
      <c r="C901435" s="39">
        <f>IF(C901432&lt;=1,C901377+(1-C901432)/0.5*(1-C901377),IF(C901432&gt;=4,C901378,C901377+(C901432-1)*(C901378-C901377)/(4-1)))</f>
        <v>0.88912598381281371</v>
      </c>
    </row>
    <row r="901436" spans="3:3" x14ac:dyDescent="0.15">
      <c r="C901436" s="44">
        <f>C901432*0.024*C901434*C901435</f>
        <v>94.13795245360761</v>
      </c>
    </row>
    <row r="901437" spans="3:3" x14ac:dyDescent="0.15">
      <c r="C901437" s="44">
        <f>C901433*0.024*C901434*C901435</f>
        <v>36.200885352072518</v>
      </c>
    </row>
    <row r="901438" spans="3:3" x14ac:dyDescent="0.15">
      <c r="C901438" s="44">
        <f>C901436+C901437</f>
        <v>130.33883780568013</v>
      </c>
    </row>
    <row r="901439" spans="3:3" x14ac:dyDescent="0.15">
      <c r="C901439" s="39">
        <f>IFERROR((IF(LEN(C901297)&gt;1,IF(ISERROR(C901343),0,C901343),IF(ISERROR(C901267),0,C901267))*C901226+IF(LEN(C901298)&gt;1,IF(ISERROR(C901344),0,C901344),IF(ISERROR(C901268),0,C901268))*C901227)/(C901226+C901227),0)</f>
        <v>0.75000000000000011</v>
      </c>
    </row>
    <row r="901440" spans="3:3" x14ac:dyDescent="0.15">
      <c r="C901440" s="45">
        <f>C901229*C901370*C901383*(1-C901385)*C901386*C901439</f>
        <v>0</v>
      </c>
    </row>
    <row r="901441" spans="3:3" x14ac:dyDescent="0.15">
      <c r="C901441" s="44">
        <f>C901230*C901371*C$901384*(1-C$901385)*C$901386*C$901439</f>
        <v>0</v>
      </c>
    </row>
    <row r="901442" spans="3:3" x14ac:dyDescent="0.15">
      <c r="C901442" s="44">
        <f>C901231*C901372*C$901384*(1-C$901385)*C$901386*C$901439</f>
        <v>908.11287000000016</v>
      </c>
    </row>
    <row r="901443" spans="3:3" x14ac:dyDescent="0.15">
      <c r="C901443" s="44">
        <f>C901232*C901373*C$901384*(1-C$901385)*C$901386*C$901439</f>
        <v>0</v>
      </c>
    </row>
    <row r="901444" spans="3:3" x14ac:dyDescent="0.15">
      <c r="C901444" s="44">
        <f>C901233*C901374*C$901384*(1-C$901385)*C$901386*C$901439</f>
        <v>187.95199499999998</v>
      </c>
    </row>
    <row r="901445" spans="3:3" x14ac:dyDescent="0.15">
      <c r="C901445" s="44">
        <f>IFERROR(SUM(C901440:C901444)/C901148,0)</f>
        <v>9.3385436227315317</v>
      </c>
    </row>
    <row r="901446" spans="3:3" x14ac:dyDescent="0.15">
      <c r="C901446" s="44">
        <f>C901381*0.024*C901367</f>
        <v>15.552000000000001</v>
      </c>
    </row>
    <row r="901447" spans="3:3" x14ac:dyDescent="0.15">
      <c r="C901447" s="44">
        <f>C901387/(C901432+C901433)</f>
        <v>24.506860887631277</v>
      </c>
    </row>
    <row r="901448" spans="3:3" x14ac:dyDescent="0.15">
      <c r="C901448" s="39">
        <f>0.8+C901447/30</f>
        <v>1.6168953629210425</v>
      </c>
    </row>
    <row r="901449" spans="3:3" x14ac:dyDescent="0.15">
      <c r="C901449" s="42">
        <f>IFERROR((C901445+C901446)/C901438,0)</f>
        <v>0.19096797272230098</v>
      </c>
    </row>
    <row r="901450" spans="3:3" x14ac:dyDescent="0.15">
      <c r="C901450" s="39">
        <f>(1-C901449^C901448)/(1-C901449^(C901448+1))</f>
        <v>0.94362386271828624</v>
      </c>
    </row>
    <row r="901451" spans="3:3" x14ac:dyDescent="0.15">
      <c r="C901451" s="46">
        <f>C901438-C901450*(C901445+C901446)</f>
        <v>106.8515268872402</v>
      </c>
    </row>
    <row r="901453" spans="3:3" x14ac:dyDescent="0.15">
      <c r="C901453" s="48">
        <v>106.8515268872402</v>
      </c>
    </row>
    <row r="917505" spans="3:3" x14ac:dyDescent="0.15">
      <c r="C917505" s="24" t="s">
        <v>370</v>
      </c>
    </row>
    <row r="917506" spans="3:3" x14ac:dyDescent="0.15">
      <c r="C917506" s="25">
        <v>0</v>
      </c>
    </row>
    <row r="917507" spans="3:3" x14ac:dyDescent="0.15">
      <c r="C917507" s="25">
        <v>0</v>
      </c>
    </row>
    <row r="917508" spans="3:3" x14ac:dyDescent="0.15">
      <c r="C917508" s="26">
        <v>40428</v>
      </c>
    </row>
    <row r="917509" spans="3:3" x14ac:dyDescent="0.15">
      <c r="C917509" s="26">
        <v>0</v>
      </c>
    </row>
    <row r="917510" spans="3:3" x14ac:dyDescent="0.15">
      <c r="C917510" s="25" t="s">
        <v>152</v>
      </c>
    </row>
    <row r="917511" spans="3:3" x14ac:dyDescent="0.15">
      <c r="C917511" s="25" t="s">
        <v>15</v>
      </c>
    </row>
    <row r="917512" spans="3:3" x14ac:dyDescent="0.15">
      <c r="C917512" s="25">
        <v>1</v>
      </c>
    </row>
    <row r="917513" spans="3:3" x14ac:dyDescent="0.15">
      <c r="C917513" s="25" t="s">
        <v>208</v>
      </c>
    </row>
    <row r="917514" spans="3:3" x14ac:dyDescent="0.15">
      <c r="C917514" s="25" t="s">
        <v>371</v>
      </c>
    </row>
    <row r="917515" spans="3:3" x14ac:dyDescent="0.15">
      <c r="C917515" s="25">
        <v>0</v>
      </c>
    </row>
    <row r="917516" spans="3:3" x14ac:dyDescent="0.15">
      <c r="C917516" s="25">
        <v>0</v>
      </c>
    </row>
    <row r="917517" spans="3:3" x14ac:dyDescent="0.15">
      <c r="C917517" s="25" t="s">
        <v>372</v>
      </c>
    </row>
    <row r="917518" spans="3:3" x14ac:dyDescent="0.15">
      <c r="C917518" s="25" t="s">
        <v>360</v>
      </c>
    </row>
    <row r="917519" spans="3:3" x14ac:dyDescent="0.15">
      <c r="C917519" s="25" t="s">
        <v>373</v>
      </c>
    </row>
    <row r="917520" spans="3:3" x14ac:dyDescent="0.15">
      <c r="C917520" s="25" t="s">
        <v>105</v>
      </c>
    </row>
    <row r="917521" spans="3:3" x14ac:dyDescent="0.15">
      <c r="C917521" s="25">
        <v>1958</v>
      </c>
    </row>
    <row r="917522" spans="3:3" x14ac:dyDescent="0.15">
      <c r="C917522" s="25">
        <v>1968</v>
      </c>
    </row>
    <row r="917523" spans="3:3" x14ac:dyDescent="0.15">
      <c r="C917523" s="25" t="s">
        <v>289</v>
      </c>
    </row>
    <row r="917524" spans="3:3" x14ac:dyDescent="0.15">
      <c r="C917524" s="24">
        <v>374.2</v>
      </c>
    </row>
    <row r="917525" spans="3:3" x14ac:dyDescent="0.15">
      <c r="C917525" s="24">
        <v>119.744</v>
      </c>
    </row>
    <row r="917526" spans="3:3" x14ac:dyDescent="0.15">
      <c r="C917526" s="24">
        <v>0</v>
      </c>
    </row>
    <row r="917527" spans="3:3" x14ac:dyDescent="0.15">
      <c r="C917527" s="24">
        <v>0</v>
      </c>
    </row>
    <row r="917528" spans="3:3" x14ac:dyDescent="0.15">
      <c r="C917528" s="24">
        <v>0</v>
      </c>
    </row>
    <row r="917529" spans="3:3" x14ac:dyDescent="0.15">
      <c r="C917529" s="24">
        <v>106.7</v>
      </c>
    </row>
    <row r="917530" spans="3:3" x14ac:dyDescent="0.15">
      <c r="C917530" s="27">
        <f>IF(C917527&gt;0,C917527,IF(C917526&gt;0,0.85*C917526,IF(C917529&gt;0,1.1*C917529,IF(C917528&gt;0,1.4*C917528,0.85/3*C917524))))</f>
        <v>117.37000000000002</v>
      </c>
    </row>
    <row r="917531" spans="3:3" x14ac:dyDescent="0.15">
      <c r="C917531" s="24">
        <v>0</v>
      </c>
    </row>
    <row r="917532" spans="3:3" x14ac:dyDescent="0.15">
      <c r="C917532" s="27">
        <f>IF(C917531&gt;0,C917531,C917530)</f>
        <v>117.37000000000002</v>
      </c>
    </row>
    <row r="917533" spans="3:3" x14ac:dyDescent="0.15">
      <c r="C917533" s="24">
        <v>1</v>
      </c>
    </row>
    <row r="917534" spans="3:3" x14ac:dyDescent="0.15">
      <c r="C917534" s="24">
        <v>2</v>
      </c>
    </row>
    <row r="917535" spans="3:3" x14ac:dyDescent="0.15">
      <c r="C917535" s="28" t="s">
        <v>374</v>
      </c>
    </row>
    <row r="917536" spans="3:3" x14ac:dyDescent="0.15">
      <c r="C917536" s="28" t="s">
        <v>375</v>
      </c>
    </row>
    <row r="917537" spans="3:3" x14ac:dyDescent="0.15">
      <c r="C917537" s="28" t="s">
        <v>2</v>
      </c>
    </row>
    <row r="917538" spans="3:3" x14ac:dyDescent="0.15">
      <c r="C917538" s="28" t="s">
        <v>376</v>
      </c>
    </row>
    <row r="917539" spans="3:3" x14ac:dyDescent="0.15">
      <c r="C917539" s="24">
        <v>0</v>
      </c>
    </row>
    <row r="917540" spans="3:3" x14ac:dyDescent="0.15">
      <c r="C917540" s="24">
        <v>0</v>
      </c>
    </row>
    <row r="917541" spans="3:3" x14ac:dyDescent="0.15">
      <c r="C917541" s="24">
        <v>0</v>
      </c>
    </row>
    <row r="917542" spans="3:3" x14ac:dyDescent="0.15">
      <c r="C917542" s="24">
        <v>0</v>
      </c>
    </row>
    <row r="917543" spans="3:3" x14ac:dyDescent="0.15">
      <c r="C917543" s="24">
        <v>0</v>
      </c>
    </row>
    <row r="917544" spans="3:3" x14ac:dyDescent="0.15">
      <c r="C917544" s="24">
        <v>0</v>
      </c>
    </row>
    <row r="917545" spans="3:3" x14ac:dyDescent="0.15">
      <c r="C917545" s="28">
        <v>0</v>
      </c>
    </row>
    <row r="917546" spans="3:3" x14ac:dyDescent="0.15">
      <c r="C917546" s="28">
        <v>0</v>
      </c>
    </row>
    <row r="917547" spans="3:3" x14ac:dyDescent="0.15">
      <c r="C917547" s="24">
        <v>0</v>
      </c>
    </row>
    <row r="917548" spans="3:3" x14ac:dyDescent="0.15">
      <c r="C917548" s="24">
        <v>0</v>
      </c>
    </row>
    <row r="917549" spans="3:3" x14ac:dyDescent="0.15">
      <c r="C917549" s="24">
        <v>46.2</v>
      </c>
    </row>
    <row r="917550" spans="3:3" x14ac:dyDescent="0.15">
      <c r="C917550" s="24">
        <v>40.42</v>
      </c>
    </row>
    <row r="917551" spans="3:3" x14ac:dyDescent="0.15">
      <c r="C917551" s="24">
        <v>0</v>
      </c>
    </row>
    <row r="917552" spans="3:3" x14ac:dyDescent="0.15">
      <c r="C917552" s="24">
        <v>0</v>
      </c>
    </row>
    <row r="917553" spans="3:3" x14ac:dyDescent="0.15">
      <c r="C917553" s="24">
        <v>46.2</v>
      </c>
    </row>
    <row r="917554" spans="3:3" x14ac:dyDescent="0.15">
      <c r="C917554" s="24">
        <v>0</v>
      </c>
    </row>
    <row r="917555" spans="3:3" x14ac:dyDescent="0.15">
      <c r="C917555" s="24">
        <v>13.52</v>
      </c>
    </row>
    <row r="917556" spans="3:3" x14ac:dyDescent="0.15">
      <c r="C917556" s="24">
        <v>0</v>
      </c>
    </row>
    <row r="917557" spans="3:3" x14ac:dyDescent="0.15">
      <c r="C917557" s="24">
        <v>2</v>
      </c>
    </row>
    <row r="917558" spans="3:3" x14ac:dyDescent="0.15">
      <c r="C917558" s="24">
        <v>0</v>
      </c>
    </row>
    <row r="917559" spans="3:3" x14ac:dyDescent="0.15">
      <c r="C917559" s="24">
        <v>0</v>
      </c>
    </row>
    <row r="917560" spans="3:3" x14ac:dyDescent="0.15">
      <c r="C917560" s="24">
        <v>8.1300000000000008</v>
      </c>
    </row>
    <row r="917561" spans="3:3" x14ac:dyDescent="0.15">
      <c r="C917561" s="24">
        <v>0</v>
      </c>
    </row>
    <row r="917562" spans="3:3" x14ac:dyDescent="0.15">
      <c r="C917562" s="24">
        <v>5.39</v>
      </c>
    </row>
    <row r="917563" spans="3:3" x14ac:dyDescent="0.15">
      <c r="C917563" s="28" t="s">
        <v>295</v>
      </c>
    </row>
    <row r="917564" spans="3:3" x14ac:dyDescent="0.15">
      <c r="C917564" s="29">
        <f>IF(OR(C$917536="C",C$917536="PI",C$917536="NI"),1.6,IF(C$917536="P",0.8,IF(C$917536="-",1.2,0)))</f>
        <v>1.2</v>
      </c>
    </row>
    <row r="917565" spans="3:3" x14ac:dyDescent="0.15">
      <c r="C917565" s="29">
        <f>IF(OR(C$917536="C",C$917536="PI",C$917536="NI"),15,IF(C$917536="P",7,IF(C$917536="-",5,0)))</f>
        <v>5</v>
      </c>
    </row>
    <row r="917566" spans="3:3" x14ac:dyDescent="0.15">
      <c r="C917566" s="29">
        <f>IF(OR(C$917536="C",C$917536="PI",C$917536="NI"),0,IF(C$917536="P",0.6,IF(C$917536="-",0,1.2)))</f>
        <v>0</v>
      </c>
    </row>
    <row r="917567" spans="3:3" x14ac:dyDescent="0.15">
      <c r="C917567" s="29">
        <f>IF(OR(C$917536="C",C$917536="PI",C$917536="NI"),0,IF(C$917536="P",3,IF(C$917536="-",0,5)))</f>
        <v>0</v>
      </c>
    </row>
    <row r="917568" spans="3:3" x14ac:dyDescent="0.15">
      <c r="C917568" s="29">
        <f>IF(LEFT(C$917536,1)="C",1,IF(LEFT(C$917536,1)="P",0.5,0))</f>
        <v>0</v>
      </c>
    </row>
    <row r="917569" spans="3:3" x14ac:dyDescent="0.15">
      <c r="C917569" s="29">
        <f>IF(LEFT(C$917537,1)="C",1,IF(LEFT(C$917537,1)="P",0.5,0))</f>
        <v>0</v>
      </c>
    </row>
    <row r="917570" spans="3:3" x14ac:dyDescent="0.15">
      <c r="C917570" s="29">
        <f>0.7*C917568+C917534+C917569</f>
        <v>2</v>
      </c>
    </row>
    <row r="917571" spans="3:3" x14ac:dyDescent="0.15">
      <c r="C917571" s="27">
        <f>IFERROR(C917532/C917570,0)</f>
        <v>58.685000000000009</v>
      </c>
    </row>
    <row r="917572" spans="3:3" x14ac:dyDescent="0.15">
      <c r="C917572" s="29">
        <f>IF(RIGHT(C$917536,1)="I",1,C917568)*0.7+C917534+IF(RIGHT(C$917537,1)="I",1,C917569)</f>
        <v>2</v>
      </c>
    </row>
    <row r="917573" spans="3:3" x14ac:dyDescent="0.15">
      <c r="C917573" s="27">
        <f>IF(ISNUMBER(#REF!),#REF!/2.5,1)</f>
        <v>1</v>
      </c>
    </row>
    <row r="917574" spans="3:3" x14ac:dyDescent="0.15">
      <c r="C917574" s="27">
        <f>IF(C917546="Simple",0.9,IF(C917546="Complex",1.3,1))</f>
        <v>1</v>
      </c>
    </row>
    <row r="917575" spans="3:3" x14ac:dyDescent="0.15">
      <c r="C917575" s="27">
        <f>IF(C917545="Simple",0.9,IF(C917545="Complex",1.2,1))</f>
        <v>1</v>
      </c>
    </row>
    <row r="917576" spans="3:3" x14ac:dyDescent="0.15">
      <c r="C917576" s="27">
        <f>C917573*C917575*(0.7*C917571+IF(C917538="B_N2",5,IF(C917538="B_N1",25,50)))</f>
        <v>46.079500000000003</v>
      </c>
    </row>
    <row r="917577" spans="3:3" x14ac:dyDescent="0.15">
      <c r="C917577" s="27">
        <f>ROUND(3/0.85,1)*C917573*C917532</f>
        <v>410.79500000000007</v>
      </c>
    </row>
    <row r="917578" spans="3:3" x14ac:dyDescent="0.15">
      <c r="C917578" s="27">
        <f>C$917574*(C$917564*C$917571+C$917565)</f>
        <v>75.422000000000011</v>
      </c>
    </row>
    <row r="917579" spans="3:3" x14ac:dyDescent="0.15">
      <c r="C917579" s="27">
        <f>(C$917566*C$917571+C$917567)</f>
        <v>0</v>
      </c>
    </row>
    <row r="917580" spans="3:3" x14ac:dyDescent="0.15">
      <c r="C917580" s="27">
        <f>C917572*C917576-C917581-C917585-C917586</f>
        <v>71.03240000000001</v>
      </c>
    </row>
    <row r="917581" spans="3:3" x14ac:dyDescent="0.15">
      <c r="C917581" s="27">
        <f>0.5*IF(RIGHT(C917537,1)="I",1,C917569)*C917576</f>
        <v>0</v>
      </c>
    </row>
    <row r="917582" spans="3:3" x14ac:dyDescent="0.15">
      <c r="C917582" s="30" t="str">
        <f>IF(C$917537="P","Unh","Soil")</f>
        <v>Soil</v>
      </c>
    </row>
    <row r="917583" spans="3:3" x14ac:dyDescent="0.15">
      <c r="C917583" s="27">
        <f>1.2*C917571+5</f>
        <v>75.422000000000011</v>
      </c>
    </row>
    <row r="917584" spans="3:3" x14ac:dyDescent="0.15">
      <c r="C917584" s="30" t="str">
        <f>IF(C$917537="-","Soil","Cellar")</f>
        <v>Cellar</v>
      </c>
    </row>
    <row r="917585" spans="3:3" x14ac:dyDescent="0.15">
      <c r="C917585" s="27">
        <f>(0.18*C$917532)-C917586</f>
        <v>18.452900000000003</v>
      </c>
    </row>
    <row r="917586" spans="3:3" x14ac:dyDescent="0.15">
      <c r="C917586" s="27">
        <f>0.01*C$917532+1.5</f>
        <v>2.6737000000000002</v>
      </c>
    </row>
    <row r="917587" spans="3:3" x14ac:dyDescent="0.15">
      <c r="C917587" s="27">
        <f>SUM(C917578:C917586)</f>
        <v>243.00300000000004</v>
      </c>
    </row>
    <row r="917588" spans="3:3" x14ac:dyDescent="0.15">
      <c r="C917588" s="27">
        <f>SUM(C917548:C917557)</f>
        <v>148.34</v>
      </c>
    </row>
    <row r="917589" spans="3:3" x14ac:dyDescent="0.15">
      <c r="C917589" s="30">
        <f>IFERROR(C917588/C917587,0)</f>
        <v>0.61044513853738425</v>
      </c>
    </row>
    <row r="917590" spans="3:3" x14ac:dyDescent="0.15">
      <c r="C917590" s="31">
        <v>0.8</v>
      </c>
    </row>
    <row r="917591" spans="3:3" x14ac:dyDescent="0.15">
      <c r="C917591" s="31">
        <v>1.25</v>
      </c>
    </row>
    <row r="917592" spans="3:3" x14ac:dyDescent="0.15">
      <c r="C917592" s="32">
        <f>IF(AND(C917589&gt;=C917590,C917589&lt;=C917591),1,0)</f>
        <v>0</v>
      </c>
    </row>
    <row r="917593" spans="3:3" x14ac:dyDescent="0.15">
      <c r="C917593" s="30">
        <f>IFERROR((C917553+C917554)/(C917583),0)</f>
        <v>0.61255336639176894</v>
      </c>
    </row>
    <row r="917594" spans="3:3" x14ac:dyDescent="0.15">
      <c r="C917594" s="31">
        <v>0.9</v>
      </c>
    </row>
    <row r="917595" spans="3:3" x14ac:dyDescent="0.15">
      <c r="C917595" s="31">
        <v>1.3</v>
      </c>
    </row>
    <row r="917596" spans="3:3" x14ac:dyDescent="0.15">
      <c r="C917596" s="32">
        <f>IF(AND(C917593&gt;=C917594,C917593&lt;=C917595),1,0)</f>
        <v>0</v>
      </c>
    </row>
    <row r="917597" spans="3:3" x14ac:dyDescent="0.15">
      <c r="C917597" s="33">
        <f>IF(C917568+C917569=0,1,0)</f>
        <v>1</v>
      </c>
    </row>
    <row r="917598" spans="3:3" x14ac:dyDescent="0.15">
      <c r="C917598" s="30">
        <f>IFERROR((C917555+C917556+C917557)/(C917585+C917586),0)</f>
        <v>0.73461891643709809</v>
      </c>
    </row>
    <row r="917599" spans="3:3" x14ac:dyDescent="0.15">
      <c r="C917599" s="31">
        <v>0.67</v>
      </c>
    </row>
    <row r="917600" spans="3:3" x14ac:dyDescent="0.15">
      <c r="C917600" s="31">
        <v>1.5</v>
      </c>
    </row>
    <row r="917601" spans="3:3" x14ac:dyDescent="0.15">
      <c r="C917601" s="34">
        <f>IF(AND(C917598&gt;=C917599,C917598&lt;=C917600),1,0)</f>
        <v>1</v>
      </c>
    </row>
    <row r="917602" spans="3:3" x14ac:dyDescent="0.15">
      <c r="C917602" s="34">
        <f>C917592*IF(C917597=1,C917596,1)*C917601</f>
        <v>0</v>
      </c>
    </row>
    <row r="917603" spans="3:3" x14ac:dyDescent="0.15">
      <c r="C917603" s="27">
        <f>IF(C$917563="Estimation",C917578,C917548)</f>
        <v>0</v>
      </c>
    </row>
    <row r="917604" spans="3:3" x14ac:dyDescent="0.15">
      <c r="C917604" s="27">
        <f>IF(C$917563="Estimation",C917579,C917549)</f>
        <v>46.2</v>
      </c>
    </row>
    <row r="917605" spans="3:3" x14ac:dyDescent="0.15">
      <c r="C917605" s="27">
        <f>IF(C$917563="Estimation",C917580,C917550)</f>
        <v>40.42</v>
      </c>
    </row>
    <row r="917606" spans="3:3" x14ac:dyDescent="0.15">
      <c r="C917606" s="27">
        <f>IF(C$917563="Estimation",IF(C917582="Soil",0,C917581),C917551)</f>
        <v>0</v>
      </c>
    </row>
    <row r="917607" spans="3:3" x14ac:dyDescent="0.15">
      <c r="C917607" s="27">
        <f>IF(C$917563="Estimation",C917581-C917606,C917552)</f>
        <v>0</v>
      </c>
    </row>
    <row r="917608" spans="3:3" x14ac:dyDescent="0.15">
      <c r="C917608" s="27">
        <f>IF(C$917563="Estimation",IF(C917584="Soil",0,C917583),C917553)</f>
        <v>46.2</v>
      </c>
    </row>
    <row r="917609" spans="3:3" x14ac:dyDescent="0.15">
      <c r="C917609" s="27">
        <f>IF(C$917563="Estimation",C917583-C917608,C917554)</f>
        <v>0</v>
      </c>
    </row>
    <row r="917610" spans="3:3" x14ac:dyDescent="0.15">
      <c r="C917610" s="27">
        <f>IF(C$917563="Estimation",C917585,C917555)</f>
        <v>13.52</v>
      </c>
    </row>
    <row r="917611" spans="3:3" x14ac:dyDescent="0.15">
      <c r="C917611" s="27">
        <f>IF(C$917563="Estimation",0,C917556)</f>
        <v>0</v>
      </c>
    </row>
    <row r="917612" spans="3:3" x14ac:dyDescent="0.15">
      <c r="C917612" s="27">
        <f>IF(C$917563="Estimation",C917586,C917557)</f>
        <v>2</v>
      </c>
    </row>
    <row r="917613" spans="3:3" x14ac:dyDescent="0.15">
      <c r="C917613" s="35">
        <f>IF(C$917563="Estimation",0,C917558)</f>
        <v>0</v>
      </c>
    </row>
    <row r="917614" spans="3:3" x14ac:dyDescent="0.15">
      <c r="C917614" s="35">
        <f>IF(C$917563="Estimation",0.5*SUM(C$917610:C$917611),C917559)</f>
        <v>0</v>
      </c>
    </row>
    <row r="917615" spans="3:3" x14ac:dyDescent="0.15">
      <c r="C917615" s="35">
        <f>IF(C$917563="Estimation",0,C917560)</f>
        <v>8.1300000000000008</v>
      </c>
    </row>
    <row r="917616" spans="3:3" x14ac:dyDescent="0.15">
      <c r="C917616" s="35">
        <f>IF(C$917563="Estimation",0.5*SUM(C$917610:C$917611),C917561)</f>
        <v>0</v>
      </c>
    </row>
    <row r="917617" spans="3:3" x14ac:dyDescent="0.15">
      <c r="C917617" s="35">
        <f>IF(C$917563="Estimation",0,C917562)</f>
        <v>5.39</v>
      </c>
    </row>
    <row r="917618" spans="3:3" x14ac:dyDescent="0.15">
      <c r="C917618" s="25" t="s">
        <v>288</v>
      </c>
    </row>
    <row r="917619" spans="3:3" x14ac:dyDescent="0.15">
      <c r="C917619" s="25">
        <v>0</v>
      </c>
    </row>
    <row r="917620" spans="3:3" x14ac:dyDescent="0.15">
      <c r="C917620" s="25" t="s">
        <v>288</v>
      </c>
    </row>
    <row r="917621" spans="3:3" x14ac:dyDescent="0.15">
      <c r="C917621" s="25" t="s">
        <v>377</v>
      </c>
    </row>
    <row r="917622" spans="3:3" x14ac:dyDescent="0.15">
      <c r="C917622" s="25" t="s">
        <v>300</v>
      </c>
    </row>
    <row r="917623" spans="3:3" x14ac:dyDescent="0.15">
      <c r="C917623" s="25" t="s">
        <v>302</v>
      </c>
    </row>
    <row r="917624" spans="3:3" x14ac:dyDescent="0.15">
      <c r="C917624" s="25" t="s">
        <v>302</v>
      </c>
    </row>
    <row r="917625" spans="3:3" x14ac:dyDescent="0.15">
      <c r="C917625" s="25" t="s">
        <v>302</v>
      </c>
    </row>
    <row r="917626" spans="3:3" x14ac:dyDescent="0.15">
      <c r="C917626" s="25" t="s">
        <v>301</v>
      </c>
    </row>
    <row r="917627" spans="3:3" x14ac:dyDescent="0.15">
      <c r="C917627" s="25" t="s">
        <v>301</v>
      </c>
    </row>
    <row r="917628" spans="3:3" x14ac:dyDescent="0.15">
      <c r="C917628" s="25" t="s">
        <v>292</v>
      </c>
    </row>
    <row r="917629" spans="3:3" x14ac:dyDescent="0.15">
      <c r="C917629" s="25" t="s">
        <v>292</v>
      </c>
    </row>
    <row r="917630" spans="3:3" x14ac:dyDescent="0.15">
      <c r="C917630" s="25" t="s">
        <v>291</v>
      </c>
    </row>
    <row r="917631" spans="3:3" x14ac:dyDescent="0.15">
      <c r="C917631" s="25" t="s">
        <v>298</v>
      </c>
    </row>
    <row r="917632" spans="3:3" x14ac:dyDescent="0.15">
      <c r="C917632" s="25" t="s">
        <v>299</v>
      </c>
    </row>
    <row r="917633" spans="3:3" x14ac:dyDescent="0.15">
      <c r="C917633" s="25" t="s">
        <v>298</v>
      </c>
    </row>
    <row r="917634" spans="3:3" x14ac:dyDescent="0.15">
      <c r="C917634" s="25" t="s">
        <v>297</v>
      </c>
    </row>
    <row r="917635" spans="3:3" x14ac:dyDescent="0.15">
      <c r="C917635" s="25" t="s">
        <v>296</v>
      </c>
    </row>
    <row r="917636" spans="3:3" x14ac:dyDescent="0.15">
      <c r="C917636" s="25" t="s">
        <v>297</v>
      </c>
    </row>
    <row r="917637" spans="3:3" x14ac:dyDescent="0.15">
      <c r="C917637" s="25" t="s">
        <v>296</v>
      </c>
    </row>
    <row r="917638" spans="3:3" x14ac:dyDescent="0.15">
      <c r="C917638" s="24">
        <v>0.1</v>
      </c>
    </row>
    <row r="917639" spans="3:3" x14ac:dyDescent="0.15">
      <c r="C917639" s="24">
        <v>0</v>
      </c>
    </row>
    <row r="917640" spans="3:3" x14ac:dyDescent="0.15">
      <c r="C917640" s="24">
        <v>0.2</v>
      </c>
    </row>
    <row r="917641" spans="3:3" x14ac:dyDescent="0.15">
      <c r="C917641" s="24">
        <v>0.6</v>
      </c>
    </row>
    <row r="917642" spans="3:3" x14ac:dyDescent="0.15">
      <c r="C917642" s="24">
        <v>0.6</v>
      </c>
    </row>
    <row r="917643" spans="3:3" x14ac:dyDescent="0.15">
      <c r="C917643" s="24">
        <v>1.2</v>
      </c>
    </row>
    <row r="917644" spans="3:3" x14ac:dyDescent="0.15">
      <c r="C917644" s="24">
        <v>1.2</v>
      </c>
    </row>
    <row r="917645" spans="3:3" x14ac:dyDescent="0.15">
      <c r="C917645" s="24">
        <v>1.2</v>
      </c>
    </row>
    <row r="917646" spans="3:3" x14ac:dyDescent="0.15">
      <c r="C917646" s="24">
        <v>1.6</v>
      </c>
    </row>
    <row r="917647" spans="3:3" x14ac:dyDescent="0.15">
      <c r="C917647" s="24">
        <v>1.6</v>
      </c>
    </row>
    <row r="917648" spans="3:3" x14ac:dyDescent="0.15">
      <c r="C917648" s="24">
        <v>2.8</v>
      </c>
    </row>
    <row r="917649" spans="3:3" x14ac:dyDescent="0.15">
      <c r="C917649" s="24">
        <v>2.8</v>
      </c>
    </row>
    <row r="917650" spans="3:3" x14ac:dyDescent="0.15">
      <c r="C917650" s="24">
        <v>3</v>
      </c>
    </row>
    <row r="917651" spans="3:3" x14ac:dyDescent="0.15">
      <c r="C917651" s="24">
        <v>0.75</v>
      </c>
    </row>
    <row r="917652" spans="3:3" x14ac:dyDescent="0.15">
      <c r="C917652" s="24">
        <v>0.75</v>
      </c>
    </row>
    <row r="917653" spans="3:3" x14ac:dyDescent="0.15">
      <c r="C917653" s="24">
        <v>0.05</v>
      </c>
    </row>
    <row r="917654" spans="3:3" x14ac:dyDescent="0.15">
      <c r="C917654" s="24">
        <v>0.05</v>
      </c>
    </row>
    <row r="917655" spans="3:3" x14ac:dyDescent="0.15">
      <c r="C917655" s="24">
        <v>0</v>
      </c>
    </row>
    <row r="917656" spans="3:3" x14ac:dyDescent="0.15">
      <c r="C917656" s="24">
        <v>0</v>
      </c>
    </row>
    <row r="917657" spans="3:3" x14ac:dyDescent="0.15">
      <c r="C917657" s="24">
        <v>0</v>
      </c>
    </row>
    <row r="917658" spans="3:3" x14ac:dyDescent="0.15">
      <c r="C917658" s="24">
        <v>0.01</v>
      </c>
    </row>
    <row r="917659" spans="3:3" x14ac:dyDescent="0.15">
      <c r="C917659" s="24">
        <v>0.01</v>
      </c>
    </row>
    <row r="917660" spans="3:3" x14ac:dyDescent="0.15">
      <c r="C917660" s="24">
        <v>0</v>
      </c>
    </row>
    <row r="917661" spans="3:3" x14ac:dyDescent="0.15">
      <c r="C917661" s="24">
        <v>0.3</v>
      </c>
    </row>
    <row r="917662" spans="3:3" x14ac:dyDescent="0.15">
      <c r="C917662" s="24">
        <v>0</v>
      </c>
    </row>
    <row r="917663" spans="3:3" x14ac:dyDescent="0.15">
      <c r="C917663" s="24">
        <v>0</v>
      </c>
    </row>
    <row r="917664" spans="3:3" x14ac:dyDescent="0.15">
      <c r="C917664" s="24">
        <v>0</v>
      </c>
    </row>
    <row r="917665" spans="3:3" x14ac:dyDescent="0.15">
      <c r="C917665" s="24">
        <v>0.3</v>
      </c>
    </row>
    <row r="917666" spans="3:3" x14ac:dyDescent="0.15">
      <c r="C917666" s="24">
        <v>0</v>
      </c>
    </row>
    <row r="917667" spans="3:3" x14ac:dyDescent="0.15">
      <c r="C917667" s="24">
        <v>0</v>
      </c>
    </row>
    <row r="917668" spans="3:3" x14ac:dyDescent="0.15">
      <c r="C917668" s="24">
        <v>1</v>
      </c>
    </row>
    <row r="917669" spans="3:3" x14ac:dyDescent="0.15">
      <c r="C917669" s="24">
        <v>1</v>
      </c>
    </row>
    <row r="917670" spans="3:3" x14ac:dyDescent="0.15">
      <c r="C917670" s="24">
        <v>0</v>
      </c>
    </row>
    <row r="917671" spans="3:3" x14ac:dyDescent="0.15">
      <c r="C917671" s="24">
        <v>0</v>
      </c>
    </row>
    <row r="917672" spans="3:3" x14ac:dyDescent="0.15">
      <c r="C917672" s="24">
        <v>0.5</v>
      </c>
    </row>
    <row r="917673" spans="3:3" x14ac:dyDescent="0.15">
      <c r="C917673" s="24">
        <v>0</v>
      </c>
    </row>
    <row r="917674" spans="3:3" x14ac:dyDescent="0.15">
      <c r="C917674" s="25">
        <v>0</v>
      </c>
    </row>
    <row r="917675" spans="3:3" x14ac:dyDescent="0.15">
      <c r="C917675" s="25">
        <v>0</v>
      </c>
    </row>
    <row r="917676" spans="3:3" x14ac:dyDescent="0.15">
      <c r="C917676" s="25">
        <v>0</v>
      </c>
    </row>
    <row r="917677" spans="3:3" x14ac:dyDescent="0.15">
      <c r="C917677" s="25">
        <v>0</v>
      </c>
    </row>
    <row r="917678" spans="3:3" x14ac:dyDescent="0.15">
      <c r="C917678" s="25">
        <v>0</v>
      </c>
    </row>
    <row r="917679" spans="3:3" x14ac:dyDescent="0.15">
      <c r="C917679" s="25">
        <v>0</v>
      </c>
    </row>
    <row r="917680" spans="3:3" x14ac:dyDescent="0.15">
      <c r="C917680" s="25">
        <v>0</v>
      </c>
    </row>
    <row r="917681" spans="3:3" x14ac:dyDescent="0.15">
      <c r="C917681" s="25">
        <v>0</v>
      </c>
    </row>
    <row r="917682" spans="3:3" x14ac:dyDescent="0.15">
      <c r="C917682" s="25">
        <v>0</v>
      </c>
    </row>
    <row r="917683" spans="3:3" x14ac:dyDescent="0.15">
      <c r="C917683" s="25">
        <v>0</v>
      </c>
    </row>
    <row r="917684" spans="3:3" x14ac:dyDescent="0.15">
      <c r="C917684" s="24">
        <v>0</v>
      </c>
    </row>
    <row r="917685" spans="3:3" x14ac:dyDescent="0.15">
      <c r="C917685" s="24">
        <v>0</v>
      </c>
    </row>
    <row r="917686" spans="3:3" x14ac:dyDescent="0.15">
      <c r="C917686" s="24">
        <v>0</v>
      </c>
    </row>
    <row r="917687" spans="3:3" x14ac:dyDescent="0.15">
      <c r="C917687" s="24">
        <v>0</v>
      </c>
    </row>
    <row r="917688" spans="3:3" x14ac:dyDescent="0.15">
      <c r="C917688" s="24">
        <v>0</v>
      </c>
    </row>
    <row r="917689" spans="3:3" x14ac:dyDescent="0.15">
      <c r="C917689" s="24">
        <v>0</v>
      </c>
    </row>
    <row r="917690" spans="3:3" x14ac:dyDescent="0.15">
      <c r="C917690" s="24">
        <v>0</v>
      </c>
    </row>
    <row r="917691" spans="3:3" x14ac:dyDescent="0.15">
      <c r="C917691" s="24">
        <v>0</v>
      </c>
    </row>
    <row r="917692" spans="3:3" x14ac:dyDescent="0.15">
      <c r="C917692" s="24">
        <v>0</v>
      </c>
    </row>
    <row r="917693" spans="3:3" x14ac:dyDescent="0.15">
      <c r="C917693" s="24">
        <v>0</v>
      </c>
    </row>
    <row r="917694" spans="3:3" x14ac:dyDescent="0.15">
      <c r="C917694" s="24">
        <v>0</v>
      </c>
    </row>
    <row r="917695" spans="3:3" x14ac:dyDescent="0.15">
      <c r="C917695" s="24">
        <v>0</v>
      </c>
    </row>
    <row r="917696" spans="3:3" x14ac:dyDescent="0.15">
      <c r="C917696" s="24">
        <v>0</v>
      </c>
    </row>
    <row r="917697" spans="3:3" x14ac:dyDescent="0.15">
      <c r="C917697" s="24">
        <v>0</v>
      </c>
    </row>
    <row r="917698" spans="3:3" x14ac:dyDescent="0.15">
      <c r="C917698" s="24">
        <v>0</v>
      </c>
    </row>
    <row r="917699" spans="3:3" x14ac:dyDescent="0.15">
      <c r="C917699" s="24">
        <v>0</v>
      </c>
    </row>
    <row r="917700" spans="3:3" x14ac:dyDescent="0.15">
      <c r="C917700" s="24">
        <v>0</v>
      </c>
    </row>
    <row r="917701" spans="3:3" x14ac:dyDescent="0.15">
      <c r="C917701" s="24">
        <v>0</v>
      </c>
    </row>
    <row r="917702" spans="3:3" x14ac:dyDescent="0.15">
      <c r="C917702" s="24">
        <v>0</v>
      </c>
    </row>
    <row r="917703" spans="3:3" x14ac:dyDescent="0.15">
      <c r="C917703" s="24">
        <v>0</v>
      </c>
    </row>
    <row r="917704" spans="3:3" x14ac:dyDescent="0.15">
      <c r="C917704" s="24">
        <v>0</v>
      </c>
    </row>
    <row r="917705" spans="3:3" x14ac:dyDescent="0.15">
      <c r="C917705" s="24">
        <v>0</v>
      </c>
    </row>
    <row r="917706" spans="3:3" x14ac:dyDescent="0.15">
      <c r="C917706" s="24">
        <v>0</v>
      </c>
    </row>
    <row r="917707" spans="3:3" x14ac:dyDescent="0.15">
      <c r="C917707" s="24">
        <v>0</v>
      </c>
    </row>
    <row r="917708" spans="3:3" x14ac:dyDescent="0.15">
      <c r="C917708" s="24">
        <v>0</v>
      </c>
    </row>
    <row r="917709" spans="3:3" x14ac:dyDescent="0.15">
      <c r="C917709" s="24">
        <v>0</v>
      </c>
    </row>
    <row r="917710" spans="3:3" x14ac:dyDescent="0.15">
      <c r="C917710" s="36">
        <f t="shared" ref="C917710:C917716" si="349">IF(C917703&lt;&gt;0,C917703,C917696)</f>
        <v>0</v>
      </c>
    </row>
    <row r="917711" spans="3:3" x14ac:dyDescent="0.15">
      <c r="C917711" s="36">
        <f t="shared" si="349"/>
        <v>0</v>
      </c>
    </row>
    <row r="917712" spans="3:3" x14ac:dyDescent="0.15">
      <c r="C917712" s="36">
        <f t="shared" si="349"/>
        <v>0</v>
      </c>
    </row>
    <row r="917713" spans="3:3" x14ac:dyDescent="0.15">
      <c r="C917713" s="36">
        <f t="shared" si="349"/>
        <v>0</v>
      </c>
    </row>
    <row r="917714" spans="3:3" x14ac:dyDescent="0.15">
      <c r="C917714" s="36">
        <f t="shared" si="349"/>
        <v>0</v>
      </c>
    </row>
    <row r="917715" spans="3:3" x14ac:dyDescent="0.15">
      <c r="C917715" s="36">
        <f t="shared" si="349"/>
        <v>0</v>
      </c>
    </row>
    <row r="917716" spans="3:3" x14ac:dyDescent="0.15">
      <c r="C917716" s="36">
        <f t="shared" si="349"/>
        <v>0</v>
      </c>
    </row>
    <row r="917717" spans="3:3" x14ac:dyDescent="0.15">
      <c r="C917717" s="36">
        <f t="shared" ref="C917717:C917723" si="350">IFERROR(IF(C917696&lt;&gt;0,C917710/C917696,1)*C917684,0)</f>
        <v>0</v>
      </c>
    </row>
    <row r="917718" spans="3:3" x14ac:dyDescent="0.15">
      <c r="C917718" s="36">
        <f t="shared" si="350"/>
        <v>0</v>
      </c>
    </row>
    <row r="917719" spans="3:3" x14ac:dyDescent="0.15">
      <c r="C917719" s="36">
        <f t="shared" si="350"/>
        <v>0</v>
      </c>
    </row>
    <row r="917720" spans="3:3" x14ac:dyDescent="0.15">
      <c r="C917720" s="36">
        <f t="shared" si="350"/>
        <v>0</v>
      </c>
    </row>
    <row r="917721" spans="3:3" x14ac:dyDescent="0.15">
      <c r="C917721" s="36">
        <f t="shared" si="350"/>
        <v>0</v>
      </c>
    </row>
    <row r="917722" spans="3:3" x14ac:dyDescent="0.15">
      <c r="C917722" s="36">
        <f t="shared" si="350"/>
        <v>0</v>
      </c>
    </row>
    <row r="917723" spans="3:3" x14ac:dyDescent="0.15">
      <c r="C917723" s="36">
        <f t="shared" si="350"/>
        <v>0</v>
      </c>
    </row>
    <row r="917724" spans="3:3" x14ac:dyDescent="0.15">
      <c r="C917724" s="37">
        <f>C917691</f>
        <v>0</v>
      </c>
    </row>
    <row r="917725" spans="3:3" x14ac:dyDescent="0.15">
      <c r="C917725" s="37">
        <f>C917692</f>
        <v>0</v>
      </c>
    </row>
    <row r="917726" spans="3:3" x14ac:dyDescent="0.15">
      <c r="C917726" s="37">
        <f>C917693</f>
        <v>0</v>
      </c>
    </row>
    <row r="917727" spans="3:3" x14ac:dyDescent="0.15">
      <c r="C917727" s="37">
        <f>C917694</f>
        <v>0</v>
      </c>
    </row>
    <row r="917728" spans="3:3" x14ac:dyDescent="0.15">
      <c r="C917728" s="37">
        <f>C917695</f>
        <v>0</v>
      </c>
    </row>
    <row r="917729" spans="3:3" x14ac:dyDescent="0.15">
      <c r="C917729" s="28">
        <v>0</v>
      </c>
    </row>
    <row r="917730" spans="3:3" x14ac:dyDescent="0.15">
      <c r="C917730" s="28">
        <v>0</v>
      </c>
    </row>
    <row r="917731" spans="3:3" x14ac:dyDescent="0.15">
      <c r="C917731" s="28">
        <v>0</v>
      </c>
    </row>
    <row r="917732" spans="3:3" x14ac:dyDescent="0.15">
      <c r="C917732" s="28">
        <v>0</v>
      </c>
    </row>
    <row r="917733" spans="3:3" x14ac:dyDescent="0.15">
      <c r="C917733" s="28">
        <v>0</v>
      </c>
    </row>
    <row r="917734" spans="3:3" x14ac:dyDescent="0.15">
      <c r="C917734" s="28">
        <v>0</v>
      </c>
    </row>
    <row r="917735" spans="3:3" x14ac:dyDescent="0.15">
      <c r="C917735" s="28">
        <v>0</v>
      </c>
    </row>
    <row r="917736" spans="3:3" x14ac:dyDescent="0.15">
      <c r="C917736" s="28">
        <v>0</v>
      </c>
    </row>
    <row r="917737" spans="3:3" x14ac:dyDescent="0.15">
      <c r="C917737" s="28">
        <v>0</v>
      </c>
    </row>
    <row r="917738" spans="3:3" x14ac:dyDescent="0.15">
      <c r="C917738" s="28">
        <v>0</v>
      </c>
    </row>
    <row r="917739" spans="3:3" x14ac:dyDescent="0.15">
      <c r="C917739" s="38">
        <v>1</v>
      </c>
    </row>
    <row r="917740" spans="3:3" x14ac:dyDescent="0.15">
      <c r="C917740" s="38">
        <v>1</v>
      </c>
    </row>
    <row r="917741" spans="3:3" x14ac:dyDescent="0.15">
      <c r="C917741" s="38">
        <v>1</v>
      </c>
    </row>
    <row r="917742" spans="3:3" x14ac:dyDescent="0.15">
      <c r="C917742" s="38">
        <v>1</v>
      </c>
    </row>
    <row r="917743" spans="3:3" x14ac:dyDescent="0.15">
      <c r="C917743" s="38">
        <v>1</v>
      </c>
    </row>
    <row r="917744" spans="3:3" x14ac:dyDescent="0.15">
      <c r="C917744" s="38">
        <v>1</v>
      </c>
    </row>
    <row r="917745" spans="3:3" x14ac:dyDescent="0.15">
      <c r="C917745" s="38">
        <v>1</v>
      </c>
    </row>
    <row r="917746" spans="3:3" x14ac:dyDescent="0.15">
      <c r="C917746" s="38">
        <v>1</v>
      </c>
    </row>
    <row r="917747" spans="3:3" x14ac:dyDescent="0.15">
      <c r="C917747" s="38">
        <v>1</v>
      </c>
    </row>
    <row r="917748" spans="3:3" x14ac:dyDescent="0.15">
      <c r="C917748" s="38">
        <v>1</v>
      </c>
    </row>
    <row r="917749" spans="3:3" x14ac:dyDescent="0.15">
      <c r="C917749" s="25" t="s">
        <v>104</v>
      </c>
    </row>
    <row r="917750" spans="3:3" x14ac:dyDescent="0.15">
      <c r="C917750" s="25" t="s">
        <v>294</v>
      </c>
    </row>
    <row r="917751" spans="3:3" x14ac:dyDescent="0.15">
      <c r="C917751" s="24">
        <v>216</v>
      </c>
    </row>
    <row r="917752" spans="3:3" x14ac:dyDescent="0.15">
      <c r="C917752" s="24">
        <v>12</v>
      </c>
    </row>
    <row r="917753" spans="3:3" x14ac:dyDescent="0.15">
      <c r="C917753" s="24">
        <v>4.5999999999999996</v>
      </c>
    </row>
    <row r="917754" spans="3:3" x14ac:dyDescent="0.15">
      <c r="C917754" s="24">
        <v>368</v>
      </c>
    </row>
    <row r="917755" spans="3:3" x14ac:dyDescent="0.15">
      <c r="C917755" s="24">
        <v>260</v>
      </c>
    </row>
    <row r="917756" spans="3:3" x14ac:dyDescent="0.15">
      <c r="C917756" s="24">
        <v>394</v>
      </c>
    </row>
    <row r="917757" spans="3:3" x14ac:dyDescent="0.15">
      <c r="C917757" s="24">
        <v>222</v>
      </c>
    </row>
    <row r="917758" spans="3:3" x14ac:dyDescent="0.15">
      <c r="C917758" s="24">
        <v>123</v>
      </c>
    </row>
    <row r="917759" spans="3:3" x14ac:dyDescent="0.15">
      <c r="C917759" s="25" t="s">
        <v>153</v>
      </c>
    </row>
    <row r="917760" spans="3:3" x14ac:dyDescent="0.15">
      <c r="C917760" s="24">
        <v>20</v>
      </c>
    </row>
    <row r="917761" spans="3:3" x14ac:dyDescent="0.15">
      <c r="C917761" s="24">
        <v>0.9</v>
      </c>
    </row>
    <row r="917762" spans="3:3" x14ac:dyDescent="0.15">
      <c r="C917762" s="24">
        <v>0.8</v>
      </c>
    </row>
    <row r="917763" spans="3:3" x14ac:dyDescent="0.15">
      <c r="C917763" s="24">
        <v>0.4</v>
      </c>
    </row>
    <row r="917764" spans="3:3" x14ac:dyDescent="0.15">
      <c r="C917764" s="24">
        <v>2.5</v>
      </c>
    </row>
    <row r="917765" spans="3:3" x14ac:dyDescent="0.15">
      <c r="C917765" s="24">
        <v>3</v>
      </c>
    </row>
    <row r="917766" spans="3:3" x14ac:dyDescent="0.15">
      <c r="C917766" s="24">
        <v>10</v>
      </c>
    </row>
    <row r="917767" spans="3:3" x14ac:dyDescent="0.15">
      <c r="C917767" s="31">
        <v>0.8</v>
      </c>
    </row>
    <row r="917768" spans="3:3" x14ac:dyDescent="0.15">
      <c r="C917768" s="31">
        <v>0.6</v>
      </c>
    </row>
    <row r="917769" spans="3:3" x14ac:dyDescent="0.15">
      <c r="C917769" s="31">
        <v>0.3</v>
      </c>
    </row>
    <row r="917770" spans="3:3" x14ac:dyDescent="0.15">
      <c r="C917770" s="31">
        <v>0.9</v>
      </c>
    </row>
    <row r="917771" spans="3:3" x14ac:dyDescent="0.15">
      <c r="C917771" s="24">
        <v>45</v>
      </c>
    </row>
    <row r="917772" spans="3:3" x14ac:dyDescent="0.15">
      <c r="C917772" s="39">
        <f t="shared" ref="C917772:C917778" si="351">IFERROR(IF(ISNUMBER(C917660),C917660,0)+IF(ISNUMBER(C917641),1/C917641-IF(AND(C917729="ReplaceInsulation",NOT(ISERROR(C917717))),C917653/0.04,0),0),0)</f>
        <v>1.6666666666666667</v>
      </c>
    </row>
    <row r="917773" spans="3:3" x14ac:dyDescent="0.15">
      <c r="C917773" s="39">
        <f t="shared" si="351"/>
        <v>1.9666666666666668</v>
      </c>
    </row>
    <row r="917774" spans="3:3" x14ac:dyDescent="0.15">
      <c r="C917774" s="39">
        <f t="shared" si="351"/>
        <v>0.83333333333333337</v>
      </c>
    </row>
    <row r="917775" spans="3:3" x14ac:dyDescent="0.15">
      <c r="C917775" s="39">
        <f t="shared" si="351"/>
        <v>0.83333333333333337</v>
      </c>
    </row>
    <row r="917776" spans="3:3" x14ac:dyDescent="0.15">
      <c r="C917776" s="39">
        <f t="shared" si="351"/>
        <v>0.83333333333333337</v>
      </c>
    </row>
    <row r="917777" spans="3:3" x14ac:dyDescent="0.15">
      <c r="C917777" s="39">
        <f t="shared" si="351"/>
        <v>0.92500000000000004</v>
      </c>
    </row>
    <row r="917778" spans="3:3" x14ac:dyDescent="0.15">
      <c r="C917778" s="39">
        <f t="shared" si="351"/>
        <v>0.625</v>
      </c>
    </row>
    <row r="917779" spans="3:3" x14ac:dyDescent="0.15">
      <c r="C917779" s="40">
        <f>IFERROR(IF(ISNUMBER(C917648),1/C917648,0),0)</f>
        <v>0.35714285714285715</v>
      </c>
    </row>
    <row r="917780" spans="3:3" x14ac:dyDescent="0.15">
      <c r="C917780" s="40">
        <f>IFERROR(IF(ISNUMBER(C917649),1/C917649,0),0)</f>
        <v>0.35714285714285715</v>
      </c>
    </row>
    <row r="917781" spans="3:3" x14ac:dyDescent="0.15">
      <c r="C917781" s="40">
        <f>IFERROR(IF(ISNUMBER(C917650),1/C917650,0),0)</f>
        <v>0.33333333333333331</v>
      </c>
    </row>
    <row r="917782" spans="3:3" x14ac:dyDescent="0.15">
      <c r="C917782" s="39">
        <f t="shared" ref="C917782:C917788" si="352">IFERROR(1/(IF(C917729="Replace",IF(ISNUMBER(C917660),C917660,0),C917772)+IF(ISNUMBER(C917717),C917717,0)),0)</f>
        <v>0.6</v>
      </c>
    </row>
    <row r="917783" spans="3:3" x14ac:dyDescent="0.15">
      <c r="C917783" s="39">
        <f t="shared" si="352"/>
        <v>0.50847457627118642</v>
      </c>
    </row>
    <row r="917784" spans="3:3" x14ac:dyDescent="0.15">
      <c r="C917784" s="39">
        <f t="shared" si="352"/>
        <v>1.2</v>
      </c>
    </row>
    <row r="917785" spans="3:3" x14ac:dyDescent="0.15">
      <c r="C917785" s="39">
        <f t="shared" si="352"/>
        <v>1.2</v>
      </c>
    </row>
    <row r="917786" spans="3:3" x14ac:dyDescent="0.15">
      <c r="C917786" s="39">
        <f t="shared" si="352"/>
        <v>1.2</v>
      </c>
    </row>
    <row r="917787" spans="3:3" x14ac:dyDescent="0.15">
      <c r="C917787" s="39">
        <f t="shared" si="352"/>
        <v>1.0810810810810809</v>
      </c>
    </row>
    <row r="917788" spans="3:3" x14ac:dyDescent="0.15">
      <c r="C917788" s="39">
        <f t="shared" si="352"/>
        <v>1.6</v>
      </c>
    </row>
    <row r="917789" spans="3:3" x14ac:dyDescent="0.15">
      <c r="C917789" s="41">
        <f>IFERROR(1/(IF(C917736="Replace",0,C917779)+IF(ISNUMBER(C917724),C917724,0)),0)</f>
        <v>2.8</v>
      </c>
    </row>
    <row r="917790" spans="3:3" x14ac:dyDescent="0.15">
      <c r="C917790" s="41">
        <f>IFERROR(1/(IF(C917737="Replace",0,C917780)+IF(ISNUMBER(C917725),C917725,0)),0)</f>
        <v>2.8</v>
      </c>
    </row>
    <row r="917791" spans="3:3" x14ac:dyDescent="0.15">
      <c r="C917791" s="41">
        <f>IFERROR(1/(IF(C917738="Replace",0,C917781)+IF(ISNUMBER(C917726),C917726,0)),0)</f>
        <v>3</v>
      </c>
    </row>
    <row r="917792" spans="3:3" x14ac:dyDescent="0.15">
      <c r="C917792" s="42">
        <f t="shared" ref="C917792:C917798" si="353">IF(C917641&gt;0,(1-C917739)*1/(1/C917641+C917660),0)+C917739*C917782</f>
        <v>0.6</v>
      </c>
    </row>
    <row r="917793" spans="3:3" x14ac:dyDescent="0.15">
      <c r="C917793" s="42">
        <f t="shared" si="353"/>
        <v>0.50847457627118642</v>
      </c>
    </row>
    <row r="917794" spans="3:3" x14ac:dyDescent="0.15">
      <c r="C917794" s="42">
        <f t="shared" si="353"/>
        <v>1.2</v>
      </c>
    </row>
    <row r="917795" spans="3:3" x14ac:dyDescent="0.15">
      <c r="C917795" s="42">
        <f t="shared" si="353"/>
        <v>1.2</v>
      </c>
    </row>
    <row r="917796" spans="3:3" x14ac:dyDescent="0.15">
      <c r="C917796" s="42">
        <f t="shared" si="353"/>
        <v>1.2</v>
      </c>
    </row>
    <row r="917797" spans="3:3" x14ac:dyDescent="0.15">
      <c r="C917797" s="42">
        <f t="shared" si="353"/>
        <v>1.0810810810810809</v>
      </c>
    </row>
    <row r="917798" spans="3:3" x14ac:dyDescent="0.15">
      <c r="C917798" s="42">
        <f t="shared" si="353"/>
        <v>1.6</v>
      </c>
    </row>
    <row r="917799" spans="3:3" x14ac:dyDescent="0.15">
      <c r="C917799" s="43">
        <f>(1-C917746)*C917648+C917746*C917789</f>
        <v>2.8</v>
      </c>
    </row>
    <row r="917800" spans="3:3" x14ac:dyDescent="0.15">
      <c r="C917800" s="43">
        <f>(1-C917747)*C917649+C917747*C917790</f>
        <v>2.8</v>
      </c>
    </row>
    <row r="917801" spans="3:3" x14ac:dyDescent="0.15">
      <c r="C917801" s="43">
        <f>(1-C917748)*C917650+C917748*C917791</f>
        <v>3</v>
      </c>
    </row>
    <row r="917802" spans="3:3" x14ac:dyDescent="0.15">
      <c r="C917802" s="39">
        <f>IFERROR((IF(C917717&gt;0,C917739*C917603,0)+IF(C917718&gt;0,C917740*C917604,0)+IF(C917719&gt;0,C917741*C917605,0)+IF(C917720&gt;0,C917742*C917606,0)+IF(C917721&gt;0,C917743*C917607,0)+IF(C917722&gt;0,C917744*C917608,0)+IF(C917723&gt;0,C917745*C917609,0)+IF(C917724&gt;0,C917746*C917610,0)+IF(C917725&gt;0,C917747*C917611,0)+IF(C917726&gt;0,C917748*C917612,0))/SUM(C917603:C917612),0)</f>
        <v>0</v>
      </c>
    </row>
    <row r="917803" spans="3:3" x14ac:dyDescent="0.15">
      <c r="C917803" s="30" t="str">
        <f>IF(OR(C917619="",C917618=C917619),C917618,IF(C917513="Variation",C917619,IF(C917802=0,C917618,IF(C917802=1,C917619,C917618&amp;"("&amp;TEXT(1-C917802,"##0%")&amp;")."&amp;C917619&amp;"("&amp;TEXT(C917802,"##0%")&amp;")"))))</f>
        <v>Medium</v>
      </c>
    </row>
    <row r="917804" spans="3:3" x14ac:dyDescent="0.15">
      <c r="C917804" s="39">
        <f>IFERROR(IF(C917619&lt;&gt;"",IF(C917513="Variation",C917639,(1-C917802)*C917638+C917802*C917639),C917638),0)</f>
        <v>0.1</v>
      </c>
    </row>
    <row r="917805" spans="3:3" x14ac:dyDescent="0.15">
      <c r="C917805" s="39">
        <f t="shared" ref="C917805:C917811" si="354">IF(ISERROR(C917792*C917603*C917667),0,C917792*C917603*C917667)</f>
        <v>0</v>
      </c>
    </row>
    <row r="917806" spans="3:3" x14ac:dyDescent="0.15">
      <c r="C917806" s="39">
        <f t="shared" si="354"/>
        <v>23.491525423728813</v>
      </c>
    </row>
    <row r="917807" spans="3:3" x14ac:dyDescent="0.15">
      <c r="C917807" s="39">
        <f t="shared" si="354"/>
        <v>48.503999999999998</v>
      </c>
    </row>
    <row r="917808" spans="3:3" x14ac:dyDescent="0.15">
      <c r="C917808" s="39">
        <f t="shared" si="354"/>
        <v>0</v>
      </c>
    </row>
    <row r="917809" spans="3:3" x14ac:dyDescent="0.15">
      <c r="C917809" s="39">
        <f t="shared" si="354"/>
        <v>0</v>
      </c>
    </row>
    <row r="917810" spans="3:3" x14ac:dyDescent="0.15">
      <c r="C917810" s="39">
        <f t="shared" si="354"/>
        <v>24.972972972972972</v>
      </c>
    </row>
    <row r="917811" spans="3:3" x14ac:dyDescent="0.15">
      <c r="C917811" s="39">
        <f t="shared" si="354"/>
        <v>0</v>
      </c>
    </row>
    <row r="917812" spans="3:3" x14ac:dyDescent="0.15">
      <c r="C917812" s="40">
        <f>IF(ISERROR(C917799*C917610*1),0,C917799*C917610*1)</f>
        <v>37.855999999999995</v>
      </c>
    </row>
    <row r="917813" spans="3:3" x14ac:dyDescent="0.15">
      <c r="C917813" s="40">
        <f>IF(ISERROR(C917800*C917611*1),0,C917800*C917611*1)</f>
        <v>0</v>
      </c>
    </row>
    <row r="917814" spans="3:3" x14ac:dyDescent="0.15">
      <c r="C917814" s="40">
        <f>IF(ISERROR(C917801*C917612*1),0,C917801*C917612*1)</f>
        <v>6</v>
      </c>
    </row>
    <row r="917815" spans="3:3" x14ac:dyDescent="0.15">
      <c r="C917815" s="39">
        <f>SUM(C917603:C917612)*C917804</f>
        <v>14.834000000000001</v>
      </c>
    </row>
    <row r="917816" spans="3:3" x14ac:dyDescent="0.15">
      <c r="C917816" s="39">
        <f>IFERROR(SUM(C917805:C917815)/C917532,0)</f>
        <v>1.3262204856155895</v>
      </c>
    </row>
    <row r="917817" spans="3:3" x14ac:dyDescent="0.15">
      <c r="C917817" s="39">
        <f>0.34*(C917763+C917640)*C917764</f>
        <v>0.51000000000000012</v>
      </c>
    </row>
    <row r="917818" spans="3:3" x14ac:dyDescent="0.15">
      <c r="C917818" s="44">
        <f>(C917760-C917753)*C917751</f>
        <v>3326.4</v>
      </c>
    </row>
    <row r="917819" spans="3:3" x14ac:dyDescent="0.15">
      <c r="C917819" s="39">
        <f>IF(C917816&lt;=1,C917761+(1-C917816)/0.5*(1-C917761),IF(C917816&gt;=4,C917762,C917761+(C917816-1)*(C917762-C917761)/(4-1)))</f>
        <v>0.88912598381281371</v>
      </c>
    </row>
    <row r="917820" spans="3:3" x14ac:dyDescent="0.15">
      <c r="C917820" s="44">
        <f>C917816*0.024*C917818*C917819</f>
        <v>94.13795245360761</v>
      </c>
    </row>
    <row r="917821" spans="3:3" x14ac:dyDescent="0.15">
      <c r="C917821" s="44">
        <f>C917817*0.024*C917818*C917819</f>
        <v>36.200885352072518</v>
      </c>
    </row>
    <row r="917822" spans="3:3" x14ac:dyDescent="0.15">
      <c r="C917822" s="44">
        <f>C917820+C917821</f>
        <v>130.33883780568013</v>
      </c>
    </row>
    <row r="917823" spans="3:3" x14ac:dyDescent="0.15">
      <c r="C917823" s="39">
        <f>IFERROR((IF(LEN(C917681)&gt;1,IF(ISERROR(C917727),0,C917727),IF(ISERROR(C917651),0,C917651))*C917610+IF(LEN(C917682)&gt;1,IF(ISERROR(C917728),0,C917728),IF(ISERROR(C917652),0,C917652))*C917611)/(C917610+C917611),0)</f>
        <v>0.75000000000000011</v>
      </c>
    </row>
    <row r="917824" spans="3:3" x14ac:dyDescent="0.15">
      <c r="C917824" s="45">
        <f>C917613*C917754*C917767*(1-C917769)*C917770*C917823</f>
        <v>0</v>
      </c>
    </row>
    <row r="917825" spans="3:3" x14ac:dyDescent="0.15">
      <c r="C917825" s="44">
        <f>C917614*C917755*C$917768*(1-C$917769)*C$917770*C$917823</f>
        <v>0</v>
      </c>
    </row>
    <row r="917826" spans="3:3" x14ac:dyDescent="0.15">
      <c r="C917826" s="44">
        <f>C917615*C917756*C$917768*(1-C$917769)*C$917770*C$917823</f>
        <v>908.11287000000016</v>
      </c>
    </row>
    <row r="917827" spans="3:3" x14ac:dyDescent="0.15">
      <c r="C917827" s="44">
        <f>C917616*C917757*C$917768*(1-C$917769)*C$917770*C$917823</f>
        <v>0</v>
      </c>
    </row>
    <row r="917828" spans="3:3" x14ac:dyDescent="0.15">
      <c r="C917828" s="44">
        <f>C917617*C917758*C$917768*(1-C$917769)*C$917770*C$917823</f>
        <v>187.95199499999998</v>
      </c>
    </row>
    <row r="917829" spans="3:3" x14ac:dyDescent="0.15">
      <c r="C917829" s="44">
        <f>IFERROR(SUM(C917824:C917828)/C917532,0)</f>
        <v>9.3385436227315317</v>
      </c>
    </row>
    <row r="917830" spans="3:3" x14ac:dyDescent="0.15">
      <c r="C917830" s="44">
        <f>C917765*0.024*C917751</f>
        <v>15.552000000000001</v>
      </c>
    </row>
    <row r="917831" spans="3:3" x14ac:dyDescent="0.15">
      <c r="C917831" s="44">
        <f>C917771/(C917816+C917817)</f>
        <v>24.506860887631277</v>
      </c>
    </row>
    <row r="917832" spans="3:3" x14ac:dyDescent="0.15">
      <c r="C917832" s="39">
        <f>0.8+C917831/30</f>
        <v>1.6168953629210425</v>
      </c>
    </row>
    <row r="917833" spans="3:3" x14ac:dyDescent="0.15">
      <c r="C917833" s="42">
        <f>IFERROR((C917829+C917830)/C917822,0)</f>
        <v>0.19096797272230098</v>
      </c>
    </row>
    <row r="917834" spans="3:3" x14ac:dyDescent="0.15">
      <c r="C917834" s="39">
        <f>(1-C917833^C917832)/(1-C917833^(C917832+1))</f>
        <v>0.94362386271828624</v>
      </c>
    </row>
    <row r="917835" spans="3:3" x14ac:dyDescent="0.15">
      <c r="C917835" s="46">
        <f>C917822-C917834*(C917829+C917830)</f>
        <v>106.8515268872402</v>
      </c>
    </row>
    <row r="917837" spans="3:3" x14ac:dyDescent="0.15">
      <c r="C917837" s="48">
        <v>106.8515268872402</v>
      </c>
    </row>
    <row r="933889" spans="3:3" x14ac:dyDescent="0.15">
      <c r="C933889" s="24" t="s">
        <v>370</v>
      </c>
    </row>
    <row r="933890" spans="3:3" x14ac:dyDescent="0.15">
      <c r="C933890" s="25">
        <v>0</v>
      </c>
    </row>
    <row r="933891" spans="3:3" x14ac:dyDescent="0.15">
      <c r="C933891" s="25">
        <v>0</v>
      </c>
    </row>
    <row r="933892" spans="3:3" x14ac:dyDescent="0.15">
      <c r="C933892" s="26">
        <v>40428</v>
      </c>
    </row>
    <row r="933893" spans="3:3" x14ac:dyDescent="0.15">
      <c r="C933893" s="26">
        <v>0</v>
      </c>
    </row>
    <row r="933894" spans="3:3" x14ac:dyDescent="0.15">
      <c r="C933894" s="25" t="s">
        <v>152</v>
      </c>
    </row>
    <row r="933895" spans="3:3" x14ac:dyDescent="0.15">
      <c r="C933895" s="25" t="s">
        <v>15</v>
      </c>
    </row>
    <row r="933896" spans="3:3" x14ac:dyDescent="0.15">
      <c r="C933896" s="25">
        <v>1</v>
      </c>
    </row>
    <row r="933897" spans="3:3" x14ac:dyDescent="0.15">
      <c r="C933897" s="25" t="s">
        <v>208</v>
      </c>
    </row>
    <row r="933898" spans="3:3" x14ac:dyDescent="0.15">
      <c r="C933898" s="25" t="s">
        <v>371</v>
      </c>
    </row>
    <row r="933899" spans="3:3" x14ac:dyDescent="0.15">
      <c r="C933899" s="25">
        <v>0</v>
      </c>
    </row>
    <row r="933900" spans="3:3" x14ac:dyDescent="0.15">
      <c r="C933900" s="25">
        <v>0</v>
      </c>
    </row>
    <row r="933901" spans="3:3" x14ac:dyDescent="0.15">
      <c r="C933901" s="25" t="s">
        <v>372</v>
      </c>
    </row>
    <row r="933902" spans="3:3" x14ac:dyDescent="0.15">
      <c r="C933902" s="25" t="s">
        <v>360</v>
      </c>
    </row>
    <row r="933903" spans="3:3" x14ac:dyDescent="0.15">
      <c r="C933903" s="25" t="s">
        <v>373</v>
      </c>
    </row>
    <row r="933904" spans="3:3" x14ac:dyDescent="0.15">
      <c r="C933904" s="25" t="s">
        <v>105</v>
      </c>
    </row>
    <row r="933905" spans="3:3" x14ac:dyDescent="0.15">
      <c r="C933905" s="25">
        <v>1958</v>
      </c>
    </row>
    <row r="933906" spans="3:3" x14ac:dyDescent="0.15">
      <c r="C933906" s="25">
        <v>1968</v>
      </c>
    </row>
    <row r="933907" spans="3:3" x14ac:dyDescent="0.15">
      <c r="C933907" s="25" t="s">
        <v>289</v>
      </c>
    </row>
    <row r="933908" spans="3:3" x14ac:dyDescent="0.15">
      <c r="C933908" s="24">
        <v>374.2</v>
      </c>
    </row>
    <row r="933909" spans="3:3" x14ac:dyDescent="0.15">
      <c r="C933909" s="24">
        <v>119.744</v>
      </c>
    </row>
    <row r="933910" spans="3:3" x14ac:dyDescent="0.15">
      <c r="C933910" s="24">
        <v>0</v>
      </c>
    </row>
    <row r="933911" spans="3:3" x14ac:dyDescent="0.15">
      <c r="C933911" s="24">
        <v>0</v>
      </c>
    </row>
    <row r="933912" spans="3:3" x14ac:dyDescent="0.15">
      <c r="C933912" s="24">
        <v>0</v>
      </c>
    </row>
    <row r="933913" spans="3:3" x14ac:dyDescent="0.15">
      <c r="C933913" s="24">
        <v>106.7</v>
      </c>
    </row>
    <row r="933914" spans="3:3" x14ac:dyDescent="0.15">
      <c r="C933914" s="27">
        <f>IF(C933911&gt;0,C933911,IF(C933910&gt;0,0.85*C933910,IF(C933913&gt;0,1.1*C933913,IF(C933912&gt;0,1.4*C933912,0.85/3*C933908))))</f>
        <v>117.37000000000002</v>
      </c>
    </row>
    <row r="933915" spans="3:3" x14ac:dyDescent="0.15">
      <c r="C933915" s="24">
        <v>0</v>
      </c>
    </row>
    <row r="933916" spans="3:3" x14ac:dyDescent="0.15">
      <c r="C933916" s="27">
        <f>IF(C933915&gt;0,C933915,C933914)</f>
        <v>117.37000000000002</v>
      </c>
    </row>
    <row r="933917" spans="3:3" x14ac:dyDescent="0.15">
      <c r="C933917" s="24">
        <v>1</v>
      </c>
    </row>
    <row r="933918" spans="3:3" x14ac:dyDescent="0.15">
      <c r="C933918" s="24">
        <v>2</v>
      </c>
    </row>
    <row r="933919" spans="3:3" x14ac:dyDescent="0.15">
      <c r="C933919" s="28" t="s">
        <v>374</v>
      </c>
    </row>
    <row r="933920" spans="3:3" x14ac:dyDescent="0.15">
      <c r="C933920" s="28" t="s">
        <v>375</v>
      </c>
    </row>
    <row r="933921" spans="3:3" x14ac:dyDescent="0.15">
      <c r="C933921" s="28" t="s">
        <v>2</v>
      </c>
    </row>
    <row r="933922" spans="3:3" x14ac:dyDescent="0.15">
      <c r="C933922" s="28" t="s">
        <v>376</v>
      </c>
    </row>
    <row r="933923" spans="3:3" x14ac:dyDescent="0.15">
      <c r="C933923" s="24">
        <v>0</v>
      </c>
    </row>
    <row r="933924" spans="3:3" x14ac:dyDescent="0.15">
      <c r="C933924" s="24">
        <v>0</v>
      </c>
    </row>
    <row r="933925" spans="3:3" x14ac:dyDescent="0.15">
      <c r="C933925" s="24">
        <v>0</v>
      </c>
    </row>
    <row r="933926" spans="3:3" x14ac:dyDescent="0.15">
      <c r="C933926" s="24">
        <v>0</v>
      </c>
    </row>
    <row r="933927" spans="3:3" x14ac:dyDescent="0.15">
      <c r="C933927" s="24">
        <v>0</v>
      </c>
    </row>
    <row r="933928" spans="3:3" x14ac:dyDescent="0.15">
      <c r="C933928" s="24">
        <v>0</v>
      </c>
    </row>
    <row r="933929" spans="3:3" x14ac:dyDescent="0.15">
      <c r="C933929" s="28">
        <v>0</v>
      </c>
    </row>
    <row r="933930" spans="3:3" x14ac:dyDescent="0.15">
      <c r="C933930" s="28">
        <v>0</v>
      </c>
    </row>
    <row r="933931" spans="3:3" x14ac:dyDescent="0.15">
      <c r="C933931" s="24">
        <v>0</v>
      </c>
    </row>
    <row r="933932" spans="3:3" x14ac:dyDescent="0.15">
      <c r="C933932" s="24">
        <v>0</v>
      </c>
    </row>
    <row r="933933" spans="3:3" x14ac:dyDescent="0.15">
      <c r="C933933" s="24">
        <v>46.2</v>
      </c>
    </row>
    <row r="933934" spans="3:3" x14ac:dyDescent="0.15">
      <c r="C933934" s="24">
        <v>40.42</v>
      </c>
    </row>
    <row r="933935" spans="3:3" x14ac:dyDescent="0.15">
      <c r="C933935" s="24">
        <v>0</v>
      </c>
    </row>
    <row r="933936" spans="3:3" x14ac:dyDescent="0.15">
      <c r="C933936" s="24">
        <v>0</v>
      </c>
    </row>
    <row r="933937" spans="3:3" x14ac:dyDescent="0.15">
      <c r="C933937" s="24">
        <v>46.2</v>
      </c>
    </row>
    <row r="933938" spans="3:3" x14ac:dyDescent="0.15">
      <c r="C933938" s="24">
        <v>0</v>
      </c>
    </row>
    <row r="933939" spans="3:3" x14ac:dyDescent="0.15">
      <c r="C933939" s="24">
        <v>13.52</v>
      </c>
    </row>
    <row r="933940" spans="3:3" x14ac:dyDescent="0.15">
      <c r="C933940" s="24">
        <v>0</v>
      </c>
    </row>
    <row r="933941" spans="3:3" x14ac:dyDescent="0.15">
      <c r="C933941" s="24">
        <v>2</v>
      </c>
    </row>
    <row r="933942" spans="3:3" x14ac:dyDescent="0.15">
      <c r="C933942" s="24">
        <v>0</v>
      </c>
    </row>
    <row r="933943" spans="3:3" x14ac:dyDescent="0.15">
      <c r="C933943" s="24">
        <v>0</v>
      </c>
    </row>
    <row r="933944" spans="3:3" x14ac:dyDescent="0.15">
      <c r="C933944" s="24">
        <v>8.1300000000000008</v>
      </c>
    </row>
    <row r="933945" spans="3:3" x14ac:dyDescent="0.15">
      <c r="C933945" s="24">
        <v>0</v>
      </c>
    </row>
    <row r="933946" spans="3:3" x14ac:dyDescent="0.15">
      <c r="C933946" s="24">
        <v>5.39</v>
      </c>
    </row>
    <row r="933947" spans="3:3" x14ac:dyDescent="0.15">
      <c r="C933947" s="28" t="s">
        <v>295</v>
      </c>
    </row>
    <row r="933948" spans="3:3" x14ac:dyDescent="0.15">
      <c r="C933948" s="29">
        <f>IF(OR(C$933920="C",C$933920="PI",C$933920="NI"),1.6,IF(C$933920="P",0.8,IF(C$933920="-",1.2,0)))</f>
        <v>1.2</v>
      </c>
    </row>
    <row r="933949" spans="3:3" x14ac:dyDescent="0.15">
      <c r="C933949" s="29">
        <f>IF(OR(C$933920="C",C$933920="PI",C$933920="NI"),15,IF(C$933920="P",7,IF(C$933920="-",5,0)))</f>
        <v>5</v>
      </c>
    </row>
    <row r="933950" spans="3:3" x14ac:dyDescent="0.15">
      <c r="C933950" s="29">
        <f>IF(OR(C$933920="C",C$933920="PI",C$933920="NI"),0,IF(C$933920="P",0.6,IF(C$933920="-",0,1.2)))</f>
        <v>0</v>
      </c>
    </row>
    <row r="933951" spans="3:3" x14ac:dyDescent="0.15">
      <c r="C933951" s="29">
        <f>IF(OR(C$933920="C",C$933920="PI",C$933920="NI"),0,IF(C$933920="P",3,IF(C$933920="-",0,5)))</f>
        <v>0</v>
      </c>
    </row>
    <row r="933952" spans="3:3" x14ac:dyDescent="0.15">
      <c r="C933952" s="29">
        <f>IF(LEFT(C$933920,1)="C",1,IF(LEFT(C$933920,1)="P",0.5,0))</f>
        <v>0</v>
      </c>
    </row>
    <row r="933953" spans="3:3" x14ac:dyDescent="0.15">
      <c r="C933953" s="29">
        <f>IF(LEFT(C$933921,1)="C",1,IF(LEFT(C$933921,1)="P",0.5,0))</f>
        <v>0</v>
      </c>
    </row>
    <row r="933954" spans="3:3" x14ac:dyDescent="0.15">
      <c r="C933954" s="29">
        <f>0.7*C933952+C933918+C933953</f>
        <v>2</v>
      </c>
    </row>
    <row r="933955" spans="3:3" x14ac:dyDescent="0.15">
      <c r="C933955" s="27">
        <f>IFERROR(C933916/C933954,0)</f>
        <v>58.685000000000009</v>
      </c>
    </row>
    <row r="933956" spans="3:3" x14ac:dyDescent="0.15">
      <c r="C933956" s="29">
        <f>IF(RIGHT(C$933920,1)="I",1,C933952)*0.7+C933918+IF(RIGHT(C$933921,1)="I",1,C933953)</f>
        <v>2</v>
      </c>
    </row>
    <row r="933957" spans="3:3" x14ac:dyDescent="0.15">
      <c r="C933957" s="27">
        <f>IF(ISNUMBER(#REF!),#REF!/2.5,1)</f>
        <v>1</v>
      </c>
    </row>
    <row r="933958" spans="3:3" x14ac:dyDescent="0.15">
      <c r="C933958" s="27">
        <f>IF(C933930="Simple",0.9,IF(C933930="Complex",1.3,1))</f>
        <v>1</v>
      </c>
    </row>
    <row r="933959" spans="3:3" x14ac:dyDescent="0.15">
      <c r="C933959" s="27">
        <f>IF(C933929="Simple",0.9,IF(C933929="Complex",1.2,1))</f>
        <v>1</v>
      </c>
    </row>
    <row r="933960" spans="3:3" x14ac:dyDescent="0.15">
      <c r="C933960" s="27">
        <f>C933957*C933959*(0.7*C933955+IF(C933922="B_N2",5,IF(C933922="B_N1",25,50)))</f>
        <v>46.079500000000003</v>
      </c>
    </row>
    <row r="933961" spans="3:3" x14ac:dyDescent="0.15">
      <c r="C933961" s="27">
        <f>ROUND(3/0.85,1)*C933957*C933916</f>
        <v>410.79500000000007</v>
      </c>
    </row>
    <row r="933962" spans="3:3" x14ac:dyDescent="0.15">
      <c r="C933962" s="27">
        <f>C$933958*(C$933948*C$933955+C$933949)</f>
        <v>75.422000000000011</v>
      </c>
    </row>
    <row r="933963" spans="3:3" x14ac:dyDescent="0.15">
      <c r="C933963" s="27">
        <f>(C$933950*C$933955+C$933951)</f>
        <v>0</v>
      </c>
    </row>
    <row r="933964" spans="3:3" x14ac:dyDescent="0.15">
      <c r="C933964" s="27">
        <f>C933956*C933960-C933965-C933969-C933970</f>
        <v>71.03240000000001</v>
      </c>
    </row>
    <row r="933965" spans="3:3" x14ac:dyDescent="0.15">
      <c r="C933965" s="27">
        <f>0.5*IF(RIGHT(C933921,1)="I",1,C933953)*C933960</f>
        <v>0</v>
      </c>
    </row>
    <row r="933966" spans="3:3" x14ac:dyDescent="0.15">
      <c r="C933966" s="30" t="str">
        <f>IF(C$933921="P","Unh","Soil")</f>
        <v>Soil</v>
      </c>
    </row>
    <row r="933967" spans="3:3" x14ac:dyDescent="0.15">
      <c r="C933967" s="27">
        <f>1.2*C933955+5</f>
        <v>75.422000000000011</v>
      </c>
    </row>
    <row r="933968" spans="3:3" x14ac:dyDescent="0.15">
      <c r="C933968" s="30" t="str">
        <f>IF(C$933921="-","Soil","Cellar")</f>
        <v>Cellar</v>
      </c>
    </row>
    <row r="933969" spans="3:3" x14ac:dyDescent="0.15">
      <c r="C933969" s="27">
        <f>(0.18*C$933916)-C933970</f>
        <v>18.452900000000003</v>
      </c>
    </row>
    <row r="933970" spans="3:3" x14ac:dyDescent="0.15">
      <c r="C933970" s="27">
        <f>0.01*C$933916+1.5</f>
        <v>2.6737000000000002</v>
      </c>
    </row>
    <row r="933971" spans="3:3" x14ac:dyDescent="0.15">
      <c r="C933971" s="27">
        <f>SUM(C933962:C933970)</f>
        <v>243.00300000000004</v>
      </c>
    </row>
    <row r="933972" spans="3:3" x14ac:dyDescent="0.15">
      <c r="C933972" s="27">
        <f>SUM(C933932:C933941)</f>
        <v>148.34</v>
      </c>
    </row>
    <row r="933973" spans="3:3" x14ac:dyDescent="0.15">
      <c r="C933973" s="30">
        <f>IFERROR(C933972/C933971,0)</f>
        <v>0.61044513853738425</v>
      </c>
    </row>
    <row r="933974" spans="3:3" x14ac:dyDescent="0.15">
      <c r="C933974" s="31">
        <v>0.8</v>
      </c>
    </row>
    <row r="933975" spans="3:3" x14ac:dyDescent="0.15">
      <c r="C933975" s="31">
        <v>1.25</v>
      </c>
    </row>
    <row r="933976" spans="3:3" x14ac:dyDescent="0.15">
      <c r="C933976" s="32">
        <f>IF(AND(C933973&gt;=C933974,C933973&lt;=C933975),1,0)</f>
        <v>0</v>
      </c>
    </row>
    <row r="933977" spans="3:3" x14ac:dyDescent="0.15">
      <c r="C933977" s="30">
        <f>IFERROR((C933937+C933938)/(C933967),0)</f>
        <v>0.61255336639176894</v>
      </c>
    </row>
    <row r="933978" spans="3:3" x14ac:dyDescent="0.15">
      <c r="C933978" s="31">
        <v>0.9</v>
      </c>
    </row>
    <row r="933979" spans="3:3" x14ac:dyDescent="0.15">
      <c r="C933979" s="31">
        <v>1.3</v>
      </c>
    </row>
    <row r="933980" spans="3:3" x14ac:dyDescent="0.15">
      <c r="C933980" s="32">
        <f>IF(AND(C933977&gt;=C933978,C933977&lt;=C933979),1,0)</f>
        <v>0</v>
      </c>
    </row>
    <row r="933981" spans="3:3" x14ac:dyDescent="0.15">
      <c r="C933981" s="33">
        <f>IF(C933952+C933953=0,1,0)</f>
        <v>1</v>
      </c>
    </row>
    <row r="933982" spans="3:3" x14ac:dyDescent="0.15">
      <c r="C933982" s="30">
        <f>IFERROR((C933939+C933940+C933941)/(C933969+C933970),0)</f>
        <v>0.73461891643709809</v>
      </c>
    </row>
    <row r="933983" spans="3:3" x14ac:dyDescent="0.15">
      <c r="C933983" s="31">
        <v>0.67</v>
      </c>
    </row>
    <row r="933984" spans="3:3" x14ac:dyDescent="0.15">
      <c r="C933984" s="31">
        <v>1.5</v>
      </c>
    </row>
    <row r="933985" spans="3:3" x14ac:dyDescent="0.15">
      <c r="C933985" s="34">
        <f>IF(AND(C933982&gt;=C933983,C933982&lt;=C933984),1,0)</f>
        <v>1</v>
      </c>
    </row>
    <row r="933986" spans="3:3" x14ac:dyDescent="0.15">
      <c r="C933986" s="34">
        <f>C933976*IF(C933981=1,C933980,1)*C933985</f>
        <v>0</v>
      </c>
    </row>
    <row r="933987" spans="3:3" x14ac:dyDescent="0.15">
      <c r="C933987" s="27">
        <f>IF(C$933947="Estimation",C933962,C933932)</f>
        <v>0</v>
      </c>
    </row>
    <row r="933988" spans="3:3" x14ac:dyDescent="0.15">
      <c r="C933988" s="27">
        <f>IF(C$933947="Estimation",C933963,C933933)</f>
        <v>46.2</v>
      </c>
    </row>
    <row r="933989" spans="3:3" x14ac:dyDescent="0.15">
      <c r="C933989" s="27">
        <f>IF(C$933947="Estimation",C933964,C933934)</f>
        <v>40.42</v>
      </c>
    </row>
    <row r="933990" spans="3:3" x14ac:dyDescent="0.15">
      <c r="C933990" s="27">
        <f>IF(C$933947="Estimation",IF(C933966="Soil",0,C933965),C933935)</f>
        <v>0</v>
      </c>
    </row>
    <row r="933991" spans="3:3" x14ac:dyDescent="0.15">
      <c r="C933991" s="27">
        <f>IF(C$933947="Estimation",C933965-C933990,C933936)</f>
        <v>0</v>
      </c>
    </row>
    <row r="933992" spans="3:3" x14ac:dyDescent="0.15">
      <c r="C933992" s="27">
        <f>IF(C$933947="Estimation",IF(C933968="Soil",0,C933967),C933937)</f>
        <v>46.2</v>
      </c>
    </row>
    <row r="933993" spans="3:3" x14ac:dyDescent="0.15">
      <c r="C933993" s="27">
        <f>IF(C$933947="Estimation",C933967-C933992,C933938)</f>
        <v>0</v>
      </c>
    </row>
    <row r="933994" spans="3:3" x14ac:dyDescent="0.15">
      <c r="C933994" s="27">
        <f>IF(C$933947="Estimation",C933969,C933939)</f>
        <v>13.52</v>
      </c>
    </row>
    <row r="933995" spans="3:3" x14ac:dyDescent="0.15">
      <c r="C933995" s="27">
        <f>IF(C$933947="Estimation",0,C933940)</f>
        <v>0</v>
      </c>
    </row>
    <row r="933996" spans="3:3" x14ac:dyDescent="0.15">
      <c r="C933996" s="27">
        <f>IF(C$933947="Estimation",C933970,C933941)</f>
        <v>2</v>
      </c>
    </row>
    <row r="933997" spans="3:3" x14ac:dyDescent="0.15">
      <c r="C933997" s="35">
        <f>IF(C$933947="Estimation",0,C933942)</f>
        <v>0</v>
      </c>
    </row>
    <row r="933998" spans="3:3" x14ac:dyDescent="0.15">
      <c r="C933998" s="35">
        <f>IF(C$933947="Estimation",0.5*SUM(C$933994:C$933995),C933943)</f>
        <v>0</v>
      </c>
    </row>
    <row r="933999" spans="3:3" x14ac:dyDescent="0.15">
      <c r="C933999" s="35">
        <f>IF(C$933947="Estimation",0,C933944)</f>
        <v>8.1300000000000008</v>
      </c>
    </row>
    <row r="934000" spans="3:3" x14ac:dyDescent="0.15">
      <c r="C934000" s="35">
        <f>IF(C$933947="Estimation",0.5*SUM(C$933994:C$933995),C933945)</f>
        <v>0</v>
      </c>
    </row>
    <row r="934001" spans="3:3" x14ac:dyDescent="0.15">
      <c r="C934001" s="35">
        <f>IF(C$933947="Estimation",0,C933946)</f>
        <v>5.39</v>
      </c>
    </row>
    <row r="934002" spans="3:3" x14ac:dyDescent="0.15">
      <c r="C934002" s="25" t="s">
        <v>288</v>
      </c>
    </row>
    <row r="934003" spans="3:3" x14ac:dyDescent="0.15">
      <c r="C934003" s="25">
        <v>0</v>
      </c>
    </row>
    <row r="934004" spans="3:3" x14ac:dyDescent="0.15">
      <c r="C934004" s="25" t="s">
        <v>288</v>
      </c>
    </row>
    <row r="934005" spans="3:3" x14ac:dyDescent="0.15">
      <c r="C934005" s="25" t="s">
        <v>377</v>
      </c>
    </row>
    <row r="934006" spans="3:3" x14ac:dyDescent="0.15">
      <c r="C934006" s="25" t="s">
        <v>300</v>
      </c>
    </row>
    <row r="934007" spans="3:3" x14ac:dyDescent="0.15">
      <c r="C934007" s="25" t="s">
        <v>302</v>
      </c>
    </row>
    <row r="934008" spans="3:3" x14ac:dyDescent="0.15">
      <c r="C934008" s="25" t="s">
        <v>302</v>
      </c>
    </row>
    <row r="934009" spans="3:3" x14ac:dyDescent="0.15">
      <c r="C934009" s="25" t="s">
        <v>302</v>
      </c>
    </row>
    <row r="934010" spans="3:3" x14ac:dyDescent="0.15">
      <c r="C934010" s="25" t="s">
        <v>301</v>
      </c>
    </row>
    <row r="934011" spans="3:3" x14ac:dyDescent="0.15">
      <c r="C934011" s="25" t="s">
        <v>301</v>
      </c>
    </row>
    <row r="934012" spans="3:3" x14ac:dyDescent="0.15">
      <c r="C934012" s="25" t="s">
        <v>292</v>
      </c>
    </row>
    <row r="934013" spans="3:3" x14ac:dyDescent="0.15">
      <c r="C934013" s="25" t="s">
        <v>292</v>
      </c>
    </row>
    <row r="934014" spans="3:3" x14ac:dyDescent="0.15">
      <c r="C934014" s="25" t="s">
        <v>291</v>
      </c>
    </row>
    <row r="934015" spans="3:3" x14ac:dyDescent="0.15">
      <c r="C934015" s="25" t="s">
        <v>298</v>
      </c>
    </row>
    <row r="934016" spans="3:3" x14ac:dyDescent="0.15">
      <c r="C934016" s="25" t="s">
        <v>299</v>
      </c>
    </row>
    <row r="934017" spans="3:3" x14ac:dyDescent="0.15">
      <c r="C934017" s="25" t="s">
        <v>298</v>
      </c>
    </row>
    <row r="934018" spans="3:3" x14ac:dyDescent="0.15">
      <c r="C934018" s="25" t="s">
        <v>297</v>
      </c>
    </row>
    <row r="934019" spans="3:3" x14ac:dyDescent="0.15">
      <c r="C934019" s="25" t="s">
        <v>296</v>
      </c>
    </row>
    <row r="934020" spans="3:3" x14ac:dyDescent="0.15">
      <c r="C934020" s="25" t="s">
        <v>297</v>
      </c>
    </row>
    <row r="934021" spans="3:3" x14ac:dyDescent="0.15">
      <c r="C934021" s="25" t="s">
        <v>296</v>
      </c>
    </row>
    <row r="934022" spans="3:3" x14ac:dyDescent="0.15">
      <c r="C934022" s="24">
        <v>0.1</v>
      </c>
    </row>
    <row r="934023" spans="3:3" x14ac:dyDescent="0.15">
      <c r="C934023" s="24">
        <v>0</v>
      </c>
    </row>
    <row r="934024" spans="3:3" x14ac:dyDescent="0.15">
      <c r="C934024" s="24">
        <v>0.2</v>
      </c>
    </row>
    <row r="934025" spans="3:3" x14ac:dyDescent="0.15">
      <c r="C934025" s="24">
        <v>0.6</v>
      </c>
    </row>
    <row r="934026" spans="3:3" x14ac:dyDescent="0.15">
      <c r="C934026" s="24">
        <v>0.6</v>
      </c>
    </row>
    <row r="934027" spans="3:3" x14ac:dyDescent="0.15">
      <c r="C934027" s="24">
        <v>1.2</v>
      </c>
    </row>
    <row r="934028" spans="3:3" x14ac:dyDescent="0.15">
      <c r="C934028" s="24">
        <v>1.2</v>
      </c>
    </row>
    <row r="934029" spans="3:3" x14ac:dyDescent="0.15">
      <c r="C934029" s="24">
        <v>1.2</v>
      </c>
    </row>
    <row r="934030" spans="3:3" x14ac:dyDescent="0.15">
      <c r="C934030" s="24">
        <v>1.6</v>
      </c>
    </row>
    <row r="934031" spans="3:3" x14ac:dyDescent="0.15">
      <c r="C934031" s="24">
        <v>1.6</v>
      </c>
    </row>
    <row r="934032" spans="3:3" x14ac:dyDescent="0.15">
      <c r="C934032" s="24">
        <v>2.8</v>
      </c>
    </row>
    <row r="934033" spans="3:3" x14ac:dyDescent="0.15">
      <c r="C934033" s="24">
        <v>2.8</v>
      </c>
    </row>
    <row r="934034" spans="3:3" x14ac:dyDescent="0.15">
      <c r="C934034" s="24">
        <v>3</v>
      </c>
    </row>
    <row r="934035" spans="3:3" x14ac:dyDescent="0.15">
      <c r="C934035" s="24">
        <v>0.75</v>
      </c>
    </row>
    <row r="934036" spans="3:3" x14ac:dyDescent="0.15">
      <c r="C934036" s="24">
        <v>0.75</v>
      </c>
    </row>
    <row r="934037" spans="3:3" x14ac:dyDescent="0.15">
      <c r="C934037" s="24">
        <v>0.05</v>
      </c>
    </row>
    <row r="934038" spans="3:3" x14ac:dyDescent="0.15">
      <c r="C934038" s="24">
        <v>0.05</v>
      </c>
    </row>
    <row r="934039" spans="3:3" x14ac:dyDescent="0.15">
      <c r="C934039" s="24">
        <v>0</v>
      </c>
    </row>
    <row r="934040" spans="3:3" x14ac:dyDescent="0.15">
      <c r="C934040" s="24">
        <v>0</v>
      </c>
    </row>
    <row r="934041" spans="3:3" x14ac:dyDescent="0.15">
      <c r="C934041" s="24">
        <v>0</v>
      </c>
    </row>
    <row r="934042" spans="3:3" x14ac:dyDescent="0.15">
      <c r="C934042" s="24">
        <v>0.01</v>
      </c>
    </row>
    <row r="934043" spans="3:3" x14ac:dyDescent="0.15">
      <c r="C934043" s="24">
        <v>0.01</v>
      </c>
    </row>
    <row r="934044" spans="3:3" x14ac:dyDescent="0.15">
      <c r="C934044" s="24">
        <v>0</v>
      </c>
    </row>
    <row r="934045" spans="3:3" x14ac:dyDescent="0.15">
      <c r="C934045" s="24">
        <v>0.3</v>
      </c>
    </row>
    <row r="934046" spans="3:3" x14ac:dyDescent="0.15">
      <c r="C934046" s="24">
        <v>0</v>
      </c>
    </row>
    <row r="934047" spans="3:3" x14ac:dyDescent="0.15">
      <c r="C934047" s="24">
        <v>0</v>
      </c>
    </row>
    <row r="934048" spans="3:3" x14ac:dyDescent="0.15">
      <c r="C934048" s="24">
        <v>0</v>
      </c>
    </row>
    <row r="934049" spans="3:3" x14ac:dyDescent="0.15">
      <c r="C934049" s="24">
        <v>0.3</v>
      </c>
    </row>
    <row r="934050" spans="3:3" x14ac:dyDescent="0.15">
      <c r="C934050" s="24">
        <v>0</v>
      </c>
    </row>
    <row r="934051" spans="3:3" x14ac:dyDescent="0.15">
      <c r="C934051" s="24">
        <v>0</v>
      </c>
    </row>
    <row r="934052" spans="3:3" x14ac:dyDescent="0.15">
      <c r="C934052" s="24">
        <v>1</v>
      </c>
    </row>
    <row r="934053" spans="3:3" x14ac:dyDescent="0.15">
      <c r="C934053" s="24">
        <v>1</v>
      </c>
    </row>
    <row r="934054" spans="3:3" x14ac:dyDescent="0.15">
      <c r="C934054" s="24">
        <v>0</v>
      </c>
    </row>
    <row r="934055" spans="3:3" x14ac:dyDescent="0.15">
      <c r="C934055" s="24">
        <v>0</v>
      </c>
    </row>
    <row r="934056" spans="3:3" x14ac:dyDescent="0.15">
      <c r="C934056" s="24">
        <v>0.5</v>
      </c>
    </row>
    <row r="934057" spans="3:3" x14ac:dyDescent="0.15">
      <c r="C934057" s="24">
        <v>0</v>
      </c>
    </row>
    <row r="934058" spans="3:3" x14ac:dyDescent="0.15">
      <c r="C934058" s="25">
        <v>0</v>
      </c>
    </row>
    <row r="934059" spans="3:3" x14ac:dyDescent="0.15">
      <c r="C934059" s="25">
        <v>0</v>
      </c>
    </row>
    <row r="934060" spans="3:3" x14ac:dyDescent="0.15">
      <c r="C934060" s="25">
        <v>0</v>
      </c>
    </row>
    <row r="934061" spans="3:3" x14ac:dyDescent="0.15">
      <c r="C934061" s="25">
        <v>0</v>
      </c>
    </row>
    <row r="934062" spans="3:3" x14ac:dyDescent="0.15">
      <c r="C934062" s="25">
        <v>0</v>
      </c>
    </row>
    <row r="934063" spans="3:3" x14ac:dyDescent="0.15">
      <c r="C934063" s="25">
        <v>0</v>
      </c>
    </row>
    <row r="934064" spans="3:3" x14ac:dyDescent="0.15">
      <c r="C934064" s="25">
        <v>0</v>
      </c>
    </row>
    <row r="934065" spans="3:3" x14ac:dyDescent="0.15">
      <c r="C934065" s="25">
        <v>0</v>
      </c>
    </row>
    <row r="934066" spans="3:3" x14ac:dyDescent="0.15">
      <c r="C934066" s="25">
        <v>0</v>
      </c>
    </row>
    <row r="934067" spans="3:3" x14ac:dyDescent="0.15">
      <c r="C934067" s="25">
        <v>0</v>
      </c>
    </row>
    <row r="934068" spans="3:3" x14ac:dyDescent="0.15">
      <c r="C934068" s="24">
        <v>0</v>
      </c>
    </row>
    <row r="934069" spans="3:3" x14ac:dyDescent="0.15">
      <c r="C934069" s="24">
        <v>0</v>
      </c>
    </row>
    <row r="934070" spans="3:3" x14ac:dyDescent="0.15">
      <c r="C934070" s="24">
        <v>0</v>
      </c>
    </row>
    <row r="934071" spans="3:3" x14ac:dyDescent="0.15">
      <c r="C934071" s="24">
        <v>0</v>
      </c>
    </row>
    <row r="934072" spans="3:3" x14ac:dyDescent="0.15">
      <c r="C934072" s="24">
        <v>0</v>
      </c>
    </row>
    <row r="934073" spans="3:3" x14ac:dyDescent="0.15">
      <c r="C934073" s="24">
        <v>0</v>
      </c>
    </row>
    <row r="934074" spans="3:3" x14ac:dyDescent="0.15">
      <c r="C934074" s="24">
        <v>0</v>
      </c>
    </row>
    <row r="934075" spans="3:3" x14ac:dyDescent="0.15">
      <c r="C934075" s="24">
        <v>0</v>
      </c>
    </row>
    <row r="934076" spans="3:3" x14ac:dyDescent="0.15">
      <c r="C934076" s="24">
        <v>0</v>
      </c>
    </row>
    <row r="934077" spans="3:3" x14ac:dyDescent="0.15">
      <c r="C934077" s="24">
        <v>0</v>
      </c>
    </row>
    <row r="934078" spans="3:3" x14ac:dyDescent="0.15">
      <c r="C934078" s="24">
        <v>0</v>
      </c>
    </row>
    <row r="934079" spans="3:3" x14ac:dyDescent="0.15">
      <c r="C934079" s="24">
        <v>0</v>
      </c>
    </row>
    <row r="934080" spans="3:3" x14ac:dyDescent="0.15">
      <c r="C934080" s="24">
        <v>0</v>
      </c>
    </row>
    <row r="934081" spans="3:3" x14ac:dyDescent="0.15">
      <c r="C934081" s="24">
        <v>0</v>
      </c>
    </row>
    <row r="934082" spans="3:3" x14ac:dyDescent="0.15">
      <c r="C934082" s="24">
        <v>0</v>
      </c>
    </row>
    <row r="934083" spans="3:3" x14ac:dyDescent="0.15">
      <c r="C934083" s="24">
        <v>0</v>
      </c>
    </row>
    <row r="934084" spans="3:3" x14ac:dyDescent="0.15">
      <c r="C934084" s="24">
        <v>0</v>
      </c>
    </row>
    <row r="934085" spans="3:3" x14ac:dyDescent="0.15">
      <c r="C934085" s="24">
        <v>0</v>
      </c>
    </row>
    <row r="934086" spans="3:3" x14ac:dyDescent="0.15">
      <c r="C934086" s="24">
        <v>0</v>
      </c>
    </row>
    <row r="934087" spans="3:3" x14ac:dyDescent="0.15">
      <c r="C934087" s="24">
        <v>0</v>
      </c>
    </row>
    <row r="934088" spans="3:3" x14ac:dyDescent="0.15">
      <c r="C934088" s="24">
        <v>0</v>
      </c>
    </row>
    <row r="934089" spans="3:3" x14ac:dyDescent="0.15">
      <c r="C934089" s="24">
        <v>0</v>
      </c>
    </row>
    <row r="934090" spans="3:3" x14ac:dyDescent="0.15">
      <c r="C934090" s="24">
        <v>0</v>
      </c>
    </row>
    <row r="934091" spans="3:3" x14ac:dyDescent="0.15">
      <c r="C934091" s="24">
        <v>0</v>
      </c>
    </row>
    <row r="934092" spans="3:3" x14ac:dyDescent="0.15">
      <c r="C934092" s="24">
        <v>0</v>
      </c>
    </row>
    <row r="934093" spans="3:3" x14ac:dyDescent="0.15">
      <c r="C934093" s="24">
        <v>0</v>
      </c>
    </row>
    <row r="934094" spans="3:3" x14ac:dyDescent="0.15">
      <c r="C934094" s="36">
        <f t="shared" ref="C934094:C934100" si="355">IF(C934087&lt;&gt;0,C934087,C934080)</f>
        <v>0</v>
      </c>
    </row>
    <row r="934095" spans="3:3" x14ac:dyDescent="0.15">
      <c r="C934095" s="36">
        <f t="shared" si="355"/>
        <v>0</v>
      </c>
    </row>
    <row r="934096" spans="3:3" x14ac:dyDescent="0.15">
      <c r="C934096" s="36">
        <f t="shared" si="355"/>
        <v>0</v>
      </c>
    </row>
    <row r="934097" spans="3:3" x14ac:dyDescent="0.15">
      <c r="C934097" s="36">
        <f t="shared" si="355"/>
        <v>0</v>
      </c>
    </row>
    <row r="934098" spans="3:3" x14ac:dyDescent="0.15">
      <c r="C934098" s="36">
        <f t="shared" si="355"/>
        <v>0</v>
      </c>
    </row>
    <row r="934099" spans="3:3" x14ac:dyDescent="0.15">
      <c r="C934099" s="36">
        <f t="shared" si="355"/>
        <v>0</v>
      </c>
    </row>
    <row r="934100" spans="3:3" x14ac:dyDescent="0.15">
      <c r="C934100" s="36">
        <f t="shared" si="355"/>
        <v>0</v>
      </c>
    </row>
    <row r="934101" spans="3:3" x14ac:dyDescent="0.15">
      <c r="C934101" s="36">
        <f t="shared" ref="C934101:C934107" si="356">IFERROR(IF(C934080&lt;&gt;0,C934094/C934080,1)*C934068,0)</f>
        <v>0</v>
      </c>
    </row>
    <row r="934102" spans="3:3" x14ac:dyDescent="0.15">
      <c r="C934102" s="36">
        <f t="shared" si="356"/>
        <v>0</v>
      </c>
    </row>
    <row r="934103" spans="3:3" x14ac:dyDescent="0.15">
      <c r="C934103" s="36">
        <f t="shared" si="356"/>
        <v>0</v>
      </c>
    </row>
    <row r="934104" spans="3:3" x14ac:dyDescent="0.15">
      <c r="C934104" s="36">
        <f t="shared" si="356"/>
        <v>0</v>
      </c>
    </row>
    <row r="934105" spans="3:3" x14ac:dyDescent="0.15">
      <c r="C934105" s="36">
        <f t="shared" si="356"/>
        <v>0</v>
      </c>
    </row>
    <row r="934106" spans="3:3" x14ac:dyDescent="0.15">
      <c r="C934106" s="36">
        <f t="shared" si="356"/>
        <v>0</v>
      </c>
    </row>
    <row r="934107" spans="3:3" x14ac:dyDescent="0.15">
      <c r="C934107" s="36">
        <f t="shared" si="356"/>
        <v>0</v>
      </c>
    </row>
    <row r="934108" spans="3:3" x14ac:dyDescent="0.15">
      <c r="C934108" s="37">
        <f>C934075</f>
        <v>0</v>
      </c>
    </row>
    <row r="934109" spans="3:3" x14ac:dyDescent="0.15">
      <c r="C934109" s="37">
        <f>C934076</f>
        <v>0</v>
      </c>
    </row>
    <row r="934110" spans="3:3" x14ac:dyDescent="0.15">
      <c r="C934110" s="37">
        <f>C934077</f>
        <v>0</v>
      </c>
    </row>
    <row r="934111" spans="3:3" x14ac:dyDescent="0.15">
      <c r="C934111" s="37">
        <f>C934078</f>
        <v>0</v>
      </c>
    </row>
    <row r="934112" spans="3:3" x14ac:dyDescent="0.15">
      <c r="C934112" s="37">
        <f>C934079</f>
        <v>0</v>
      </c>
    </row>
    <row r="934113" spans="3:3" x14ac:dyDescent="0.15">
      <c r="C934113" s="28">
        <v>0</v>
      </c>
    </row>
    <row r="934114" spans="3:3" x14ac:dyDescent="0.15">
      <c r="C934114" s="28">
        <v>0</v>
      </c>
    </row>
    <row r="934115" spans="3:3" x14ac:dyDescent="0.15">
      <c r="C934115" s="28">
        <v>0</v>
      </c>
    </row>
    <row r="934116" spans="3:3" x14ac:dyDescent="0.15">
      <c r="C934116" s="28">
        <v>0</v>
      </c>
    </row>
    <row r="934117" spans="3:3" x14ac:dyDescent="0.15">
      <c r="C934117" s="28">
        <v>0</v>
      </c>
    </row>
    <row r="934118" spans="3:3" x14ac:dyDescent="0.15">
      <c r="C934118" s="28">
        <v>0</v>
      </c>
    </row>
    <row r="934119" spans="3:3" x14ac:dyDescent="0.15">
      <c r="C934119" s="28">
        <v>0</v>
      </c>
    </row>
    <row r="934120" spans="3:3" x14ac:dyDescent="0.15">
      <c r="C934120" s="28">
        <v>0</v>
      </c>
    </row>
    <row r="934121" spans="3:3" x14ac:dyDescent="0.15">
      <c r="C934121" s="28">
        <v>0</v>
      </c>
    </row>
    <row r="934122" spans="3:3" x14ac:dyDescent="0.15">
      <c r="C934122" s="28">
        <v>0</v>
      </c>
    </row>
    <row r="934123" spans="3:3" x14ac:dyDescent="0.15">
      <c r="C934123" s="38">
        <v>1</v>
      </c>
    </row>
    <row r="934124" spans="3:3" x14ac:dyDescent="0.15">
      <c r="C934124" s="38">
        <v>1</v>
      </c>
    </row>
    <row r="934125" spans="3:3" x14ac:dyDescent="0.15">
      <c r="C934125" s="38">
        <v>1</v>
      </c>
    </row>
    <row r="934126" spans="3:3" x14ac:dyDescent="0.15">
      <c r="C934126" s="38">
        <v>1</v>
      </c>
    </row>
    <row r="934127" spans="3:3" x14ac:dyDescent="0.15">
      <c r="C934127" s="38">
        <v>1</v>
      </c>
    </row>
    <row r="934128" spans="3:3" x14ac:dyDescent="0.15">
      <c r="C934128" s="38">
        <v>1</v>
      </c>
    </row>
    <row r="934129" spans="3:3" x14ac:dyDescent="0.15">
      <c r="C934129" s="38">
        <v>1</v>
      </c>
    </row>
    <row r="934130" spans="3:3" x14ac:dyDescent="0.15">
      <c r="C934130" s="38">
        <v>1</v>
      </c>
    </row>
    <row r="934131" spans="3:3" x14ac:dyDescent="0.15">
      <c r="C934131" s="38">
        <v>1</v>
      </c>
    </row>
    <row r="934132" spans="3:3" x14ac:dyDescent="0.15">
      <c r="C934132" s="38">
        <v>1</v>
      </c>
    </row>
    <row r="934133" spans="3:3" x14ac:dyDescent="0.15">
      <c r="C934133" s="25" t="s">
        <v>104</v>
      </c>
    </row>
    <row r="934134" spans="3:3" x14ac:dyDescent="0.15">
      <c r="C934134" s="25" t="s">
        <v>294</v>
      </c>
    </row>
    <row r="934135" spans="3:3" x14ac:dyDescent="0.15">
      <c r="C934135" s="24">
        <v>216</v>
      </c>
    </row>
    <row r="934136" spans="3:3" x14ac:dyDescent="0.15">
      <c r="C934136" s="24">
        <v>12</v>
      </c>
    </row>
    <row r="934137" spans="3:3" x14ac:dyDescent="0.15">
      <c r="C934137" s="24">
        <v>4.5999999999999996</v>
      </c>
    </row>
    <row r="934138" spans="3:3" x14ac:dyDescent="0.15">
      <c r="C934138" s="24">
        <v>368</v>
      </c>
    </row>
    <row r="934139" spans="3:3" x14ac:dyDescent="0.15">
      <c r="C934139" s="24">
        <v>260</v>
      </c>
    </row>
    <row r="934140" spans="3:3" x14ac:dyDescent="0.15">
      <c r="C934140" s="24">
        <v>394</v>
      </c>
    </row>
    <row r="934141" spans="3:3" x14ac:dyDescent="0.15">
      <c r="C934141" s="24">
        <v>222</v>
      </c>
    </row>
    <row r="934142" spans="3:3" x14ac:dyDescent="0.15">
      <c r="C934142" s="24">
        <v>123</v>
      </c>
    </row>
    <row r="934143" spans="3:3" x14ac:dyDescent="0.15">
      <c r="C934143" s="25" t="s">
        <v>153</v>
      </c>
    </row>
    <row r="934144" spans="3:3" x14ac:dyDescent="0.15">
      <c r="C934144" s="24">
        <v>20</v>
      </c>
    </row>
    <row r="934145" spans="3:3" x14ac:dyDescent="0.15">
      <c r="C934145" s="24">
        <v>0.9</v>
      </c>
    </row>
    <row r="934146" spans="3:3" x14ac:dyDescent="0.15">
      <c r="C934146" s="24">
        <v>0.8</v>
      </c>
    </row>
    <row r="934147" spans="3:3" x14ac:dyDescent="0.15">
      <c r="C934147" s="24">
        <v>0.4</v>
      </c>
    </row>
    <row r="934148" spans="3:3" x14ac:dyDescent="0.15">
      <c r="C934148" s="24">
        <v>2.5</v>
      </c>
    </row>
    <row r="934149" spans="3:3" x14ac:dyDescent="0.15">
      <c r="C934149" s="24">
        <v>3</v>
      </c>
    </row>
    <row r="934150" spans="3:3" x14ac:dyDescent="0.15">
      <c r="C934150" s="24">
        <v>10</v>
      </c>
    </row>
    <row r="934151" spans="3:3" x14ac:dyDescent="0.15">
      <c r="C934151" s="31">
        <v>0.8</v>
      </c>
    </row>
    <row r="934152" spans="3:3" x14ac:dyDescent="0.15">
      <c r="C934152" s="31">
        <v>0.6</v>
      </c>
    </row>
    <row r="934153" spans="3:3" x14ac:dyDescent="0.15">
      <c r="C934153" s="31">
        <v>0.3</v>
      </c>
    </row>
    <row r="934154" spans="3:3" x14ac:dyDescent="0.15">
      <c r="C934154" s="31">
        <v>0.9</v>
      </c>
    </row>
    <row r="934155" spans="3:3" x14ac:dyDescent="0.15">
      <c r="C934155" s="24">
        <v>45</v>
      </c>
    </row>
    <row r="934156" spans="3:3" x14ac:dyDescent="0.15">
      <c r="C934156" s="39">
        <f t="shared" ref="C934156:C934162" si="357">IFERROR(IF(ISNUMBER(C934044),C934044,0)+IF(ISNUMBER(C934025),1/C934025-IF(AND(C934113="ReplaceInsulation",NOT(ISERROR(C934101))),C934037/0.04,0),0),0)</f>
        <v>1.6666666666666667</v>
      </c>
    </row>
    <row r="934157" spans="3:3" x14ac:dyDescent="0.15">
      <c r="C934157" s="39">
        <f t="shared" si="357"/>
        <v>1.9666666666666668</v>
      </c>
    </row>
    <row r="934158" spans="3:3" x14ac:dyDescent="0.15">
      <c r="C934158" s="39">
        <f t="shared" si="357"/>
        <v>0.83333333333333337</v>
      </c>
    </row>
    <row r="934159" spans="3:3" x14ac:dyDescent="0.15">
      <c r="C934159" s="39">
        <f t="shared" si="357"/>
        <v>0.83333333333333337</v>
      </c>
    </row>
    <row r="934160" spans="3:3" x14ac:dyDescent="0.15">
      <c r="C934160" s="39">
        <f t="shared" si="357"/>
        <v>0.83333333333333337</v>
      </c>
    </row>
    <row r="934161" spans="3:3" x14ac:dyDescent="0.15">
      <c r="C934161" s="39">
        <f t="shared" si="357"/>
        <v>0.92500000000000004</v>
      </c>
    </row>
    <row r="934162" spans="3:3" x14ac:dyDescent="0.15">
      <c r="C934162" s="39">
        <f t="shared" si="357"/>
        <v>0.625</v>
      </c>
    </row>
    <row r="934163" spans="3:3" x14ac:dyDescent="0.15">
      <c r="C934163" s="40">
        <f>IFERROR(IF(ISNUMBER(C934032),1/C934032,0),0)</f>
        <v>0.35714285714285715</v>
      </c>
    </row>
    <row r="934164" spans="3:3" x14ac:dyDescent="0.15">
      <c r="C934164" s="40">
        <f>IFERROR(IF(ISNUMBER(C934033),1/C934033,0),0)</f>
        <v>0.35714285714285715</v>
      </c>
    </row>
    <row r="934165" spans="3:3" x14ac:dyDescent="0.15">
      <c r="C934165" s="40">
        <f>IFERROR(IF(ISNUMBER(C934034),1/C934034,0),0)</f>
        <v>0.33333333333333331</v>
      </c>
    </row>
    <row r="934166" spans="3:3" x14ac:dyDescent="0.15">
      <c r="C934166" s="39">
        <f t="shared" ref="C934166:C934172" si="358">IFERROR(1/(IF(C934113="Replace",IF(ISNUMBER(C934044),C934044,0),C934156)+IF(ISNUMBER(C934101),C934101,0)),0)</f>
        <v>0.6</v>
      </c>
    </row>
    <row r="934167" spans="3:3" x14ac:dyDescent="0.15">
      <c r="C934167" s="39">
        <f t="shared" si="358"/>
        <v>0.50847457627118642</v>
      </c>
    </row>
    <row r="934168" spans="3:3" x14ac:dyDescent="0.15">
      <c r="C934168" s="39">
        <f t="shared" si="358"/>
        <v>1.2</v>
      </c>
    </row>
    <row r="934169" spans="3:3" x14ac:dyDescent="0.15">
      <c r="C934169" s="39">
        <f t="shared" si="358"/>
        <v>1.2</v>
      </c>
    </row>
    <row r="934170" spans="3:3" x14ac:dyDescent="0.15">
      <c r="C934170" s="39">
        <f t="shared" si="358"/>
        <v>1.2</v>
      </c>
    </row>
    <row r="934171" spans="3:3" x14ac:dyDescent="0.15">
      <c r="C934171" s="39">
        <f t="shared" si="358"/>
        <v>1.0810810810810809</v>
      </c>
    </row>
    <row r="934172" spans="3:3" x14ac:dyDescent="0.15">
      <c r="C934172" s="39">
        <f t="shared" si="358"/>
        <v>1.6</v>
      </c>
    </row>
    <row r="934173" spans="3:3" x14ac:dyDescent="0.15">
      <c r="C934173" s="41">
        <f>IFERROR(1/(IF(C934120="Replace",0,C934163)+IF(ISNUMBER(C934108),C934108,0)),0)</f>
        <v>2.8</v>
      </c>
    </row>
    <row r="934174" spans="3:3" x14ac:dyDescent="0.15">
      <c r="C934174" s="41">
        <f>IFERROR(1/(IF(C934121="Replace",0,C934164)+IF(ISNUMBER(C934109),C934109,0)),0)</f>
        <v>2.8</v>
      </c>
    </row>
    <row r="934175" spans="3:3" x14ac:dyDescent="0.15">
      <c r="C934175" s="41">
        <f>IFERROR(1/(IF(C934122="Replace",0,C934165)+IF(ISNUMBER(C934110),C934110,0)),0)</f>
        <v>3</v>
      </c>
    </row>
    <row r="934176" spans="3:3" x14ac:dyDescent="0.15">
      <c r="C934176" s="42">
        <f t="shared" ref="C934176:C934182" si="359">IF(C934025&gt;0,(1-C934123)*1/(1/C934025+C934044),0)+C934123*C934166</f>
        <v>0.6</v>
      </c>
    </row>
    <row r="934177" spans="3:3" x14ac:dyDescent="0.15">
      <c r="C934177" s="42">
        <f t="shared" si="359"/>
        <v>0.50847457627118642</v>
      </c>
    </row>
    <row r="934178" spans="3:3" x14ac:dyDescent="0.15">
      <c r="C934178" s="42">
        <f t="shared" si="359"/>
        <v>1.2</v>
      </c>
    </row>
    <row r="934179" spans="3:3" x14ac:dyDescent="0.15">
      <c r="C934179" s="42">
        <f t="shared" si="359"/>
        <v>1.2</v>
      </c>
    </row>
    <row r="934180" spans="3:3" x14ac:dyDescent="0.15">
      <c r="C934180" s="42">
        <f t="shared" si="359"/>
        <v>1.2</v>
      </c>
    </row>
    <row r="934181" spans="3:3" x14ac:dyDescent="0.15">
      <c r="C934181" s="42">
        <f t="shared" si="359"/>
        <v>1.0810810810810809</v>
      </c>
    </row>
    <row r="934182" spans="3:3" x14ac:dyDescent="0.15">
      <c r="C934182" s="42">
        <f t="shared" si="359"/>
        <v>1.6</v>
      </c>
    </row>
    <row r="934183" spans="3:3" x14ac:dyDescent="0.15">
      <c r="C934183" s="43">
        <f>(1-C934130)*C934032+C934130*C934173</f>
        <v>2.8</v>
      </c>
    </row>
    <row r="934184" spans="3:3" x14ac:dyDescent="0.15">
      <c r="C934184" s="43">
        <f>(1-C934131)*C934033+C934131*C934174</f>
        <v>2.8</v>
      </c>
    </row>
    <row r="934185" spans="3:3" x14ac:dyDescent="0.15">
      <c r="C934185" s="43">
        <f>(1-C934132)*C934034+C934132*C934175</f>
        <v>3</v>
      </c>
    </row>
    <row r="934186" spans="3:3" x14ac:dyDescent="0.15">
      <c r="C934186" s="39">
        <f>IFERROR((IF(C934101&gt;0,C934123*C933987,0)+IF(C934102&gt;0,C934124*C933988,0)+IF(C934103&gt;0,C934125*C933989,0)+IF(C934104&gt;0,C934126*C933990,0)+IF(C934105&gt;0,C934127*C933991,0)+IF(C934106&gt;0,C934128*C933992,0)+IF(C934107&gt;0,C934129*C933993,0)+IF(C934108&gt;0,C934130*C933994,0)+IF(C934109&gt;0,C934131*C933995,0)+IF(C934110&gt;0,C934132*C933996,0))/SUM(C933987:C933996),0)</f>
        <v>0</v>
      </c>
    </row>
    <row r="934187" spans="3:3" x14ac:dyDescent="0.15">
      <c r="C934187" s="30" t="str">
        <f>IF(OR(C934003="",C934002=C934003),C934002,IF(C933897="Variation",C934003,IF(C934186=0,C934002,IF(C934186=1,C934003,C934002&amp;"("&amp;TEXT(1-C934186,"##0%")&amp;")."&amp;C934003&amp;"("&amp;TEXT(C934186,"##0%")&amp;")"))))</f>
        <v>Medium</v>
      </c>
    </row>
    <row r="934188" spans="3:3" x14ac:dyDescent="0.15">
      <c r="C934188" s="39">
        <f>IFERROR(IF(C934003&lt;&gt;"",IF(C933897="Variation",C934023,(1-C934186)*C934022+C934186*C934023),C934022),0)</f>
        <v>0.1</v>
      </c>
    </row>
    <row r="934189" spans="3:3" x14ac:dyDescent="0.15">
      <c r="C934189" s="39">
        <f t="shared" ref="C934189:C934195" si="360">IF(ISERROR(C934176*C933987*C934051),0,C934176*C933987*C934051)</f>
        <v>0</v>
      </c>
    </row>
    <row r="934190" spans="3:3" x14ac:dyDescent="0.15">
      <c r="C934190" s="39">
        <f t="shared" si="360"/>
        <v>23.491525423728813</v>
      </c>
    </row>
    <row r="934191" spans="3:3" x14ac:dyDescent="0.15">
      <c r="C934191" s="39">
        <f t="shared" si="360"/>
        <v>48.503999999999998</v>
      </c>
    </row>
    <row r="934192" spans="3:3" x14ac:dyDescent="0.15">
      <c r="C934192" s="39">
        <f t="shared" si="360"/>
        <v>0</v>
      </c>
    </row>
    <row r="934193" spans="3:3" x14ac:dyDescent="0.15">
      <c r="C934193" s="39">
        <f t="shared" si="360"/>
        <v>0</v>
      </c>
    </row>
    <row r="934194" spans="3:3" x14ac:dyDescent="0.15">
      <c r="C934194" s="39">
        <f t="shared" si="360"/>
        <v>24.972972972972972</v>
      </c>
    </row>
    <row r="934195" spans="3:3" x14ac:dyDescent="0.15">
      <c r="C934195" s="39">
        <f t="shared" si="360"/>
        <v>0</v>
      </c>
    </row>
    <row r="934196" spans="3:3" x14ac:dyDescent="0.15">
      <c r="C934196" s="40">
        <f>IF(ISERROR(C934183*C933994*1),0,C934183*C933994*1)</f>
        <v>37.855999999999995</v>
      </c>
    </row>
    <row r="934197" spans="3:3" x14ac:dyDescent="0.15">
      <c r="C934197" s="40">
        <f>IF(ISERROR(C934184*C933995*1),0,C934184*C933995*1)</f>
        <v>0</v>
      </c>
    </row>
    <row r="934198" spans="3:3" x14ac:dyDescent="0.15">
      <c r="C934198" s="40">
        <f>IF(ISERROR(C934185*C933996*1),0,C934185*C933996*1)</f>
        <v>6</v>
      </c>
    </row>
    <row r="934199" spans="3:3" x14ac:dyDescent="0.15">
      <c r="C934199" s="39">
        <f>SUM(C933987:C933996)*C934188</f>
        <v>14.834000000000001</v>
      </c>
    </row>
    <row r="934200" spans="3:3" x14ac:dyDescent="0.15">
      <c r="C934200" s="39">
        <f>IFERROR(SUM(C934189:C934199)/C933916,0)</f>
        <v>1.3262204856155895</v>
      </c>
    </row>
    <row r="934201" spans="3:3" x14ac:dyDescent="0.15">
      <c r="C934201" s="39">
        <f>0.34*(C934147+C934024)*C934148</f>
        <v>0.51000000000000012</v>
      </c>
    </row>
    <row r="934202" spans="3:3" x14ac:dyDescent="0.15">
      <c r="C934202" s="44">
        <f>(C934144-C934137)*C934135</f>
        <v>3326.4</v>
      </c>
    </row>
    <row r="934203" spans="3:3" x14ac:dyDescent="0.15">
      <c r="C934203" s="39">
        <f>IF(C934200&lt;=1,C934145+(1-C934200)/0.5*(1-C934145),IF(C934200&gt;=4,C934146,C934145+(C934200-1)*(C934146-C934145)/(4-1)))</f>
        <v>0.88912598381281371</v>
      </c>
    </row>
    <row r="934204" spans="3:3" x14ac:dyDescent="0.15">
      <c r="C934204" s="44">
        <f>C934200*0.024*C934202*C934203</f>
        <v>94.13795245360761</v>
      </c>
    </row>
    <row r="934205" spans="3:3" x14ac:dyDescent="0.15">
      <c r="C934205" s="44">
        <f>C934201*0.024*C934202*C934203</f>
        <v>36.200885352072518</v>
      </c>
    </row>
    <row r="934206" spans="3:3" x14ac:dyDescent="0.15">
      <c r="C934206" s="44">
        <f>C934204+C934205</f>
        <v>130.33883780568013</v>
      </c>
    </row>
    <row r="934207" spans="3:3" x14ac:dyDescent="0.15">
      <c r="C934207" s="39">
        <f>IFERROR((IF(LEN(C934065)&gt;1,IF(ISERROR(C934111),0,C934111),IF(ISERROR(C934035),0,C934035))*C933994+IF(LEN(C934066)&gt;1,IF(ISERROR(C934112),0,C934112),IF(ISERROR(C934036),0,C934036))*C933995)/(C933994+C933995),0)</f>
        <v>0.75000000000000011</v>
      </c>
    </row>
    <row r="934208" spans="3:3" x14ac:dyDescent="0.15">
      <c r="C934208" s="45">
        <f>C933997*C934138*C934151*(1-C934153)*C934154*C934207</f>
        <v>0</v>
      </c>
    </row>
    <row r="934209" spans="3:3" x14ac:dyDescent="0.15">
      <c r="C934209" s="44">
        <f>C933998*C934139*C$934152*(1-C$934153)*C$934154*C$934207</f>
        <v>0</v>
      </c>
    </row>
    <row r="934210" spans="3:3" x14ac:dyDescent="0.15">
      <c r="C934210" s="44">
        <f>C933999*C934140*C$934152*(1-C$934153)*C$934154*C$934207</f>
        <v>908.11287000000016</v>
      </c>
    </row>
    <row r="934211" spans="3:3" x14ac:dyDescent="0.15">
      <c r="C934211" s="44">
        <f>C934000*C934141*C$934152*(1-C$934153)*C$934154*C$934207</f>
        <v>0</v>
      </c>
    </row>
    <row r="934212" spans="3:3" x14ac:dyDescent="0.15">
      <c r="C934212" s="44">
        <f>C934001*C934142*C$934152*(1-C$934153)*C$934154*C$934207</f>
        <v>187.95199499999998</v>
      </c>
    </row>
    <row r="934213" spans="3:3" x14ac:dyDescent="0.15">
      <c r="C934213" s="44">
        <f>IFERROR(SUM(C934208:C934212)/C933916,0)</f>
        <v>9.3385436227315317</v>
      </c>
    </row>
    <row r="934214" spans="3:3" x14ac:dyDescent="0.15">
      <c r="C934214" s="44">
        <f>C934149*0.024*C934135</f>
        <v>15.552000000000001</v>
      </c>
    </row>
    <row r="934215" spans="3:3" x14ac:dyDescent="0.15">
      <c r="C934215" s="44">
        <f>C934155/(C934200+C934201)</f>
        <v>24.506860887631277</v>
      </c>
    </row>
    <row r="934216" spans="3:3" x14ac:dyDescent="0.15">
      <c r="C934216" s="39">
        <f>0.8+C934215/30</f>
        <v>1.6168953629210425</v>
      </c>
    </row>
    <row r="934217" spans="3:3" x14ac:dyDescent="0.15">
      <c r="C934217" s="42">
        <f>IFERROR((C934213+C934214)/C934206,0)</f>
        <v>0.19096797272230098</v>
      </c>
    </row>
    <row r="934218" spans="3:3" x14ac:dyDescent="0.15">
      <c r="C934218" s="39">
        <f>(1-C934217^C934216)/(1-C934217^(C934216+1))</f>
        <v>0.94362386271828624</v>
      </c>
    </row>
    <row r="934219" spans="3:3" x14ac:dyDescent="0.15">
      <c r="C934219" s="46">
        <f>C934206-C934218*(C934213+C934214)</f>
        <v>106.8515268872402</v>
      </c>
    </row>
    <row r="934221" spans="3:3" x14ac:dyDescent="0.15">
      <c r="C934221" s="48">
        <v>106.8515268872402</v>
      </c>
    </row>
    <row r="950273" spans="3:3" x14ac:dyDescent="0.15">
      <c r="C950273" s="24" t="s">
        <v>370</v>
      </c>
    </row>
    <row r="950274" spans="3:3" x14ac:dyDescent="0.15">
      <c r="C950274" s="25">
        <v>0</v>
      </c>
    </row>
    <row r="950275" spans="3:3" x14ac:dyDescent="0.15">
      <c r="C950275" s="25">
        <v>0</v>
      </c>
    </row>
    <row r="950276" spans="3:3" x14ac:dyDescent="0.15">
      <c r="C950276" s="26">
        <v>40428</v>
      </c>
    </row>
    <row r="950277" spans="3:3" x14ac:dyDescent="0.15">
      <c r="C950277" s="26">
        <v>0</v>
      </c>
    </row>
    <row r="950278" spans="3:3" x14ac:dyDescent="0.15">
      <c r="C950278" s="25" t="s">
        <v>152</v>
      </c>
    </row>
    <row r="950279" spans="3:3" x14ac:dyDescent="0.15">
      <c r="C950279" s="25" t="s">
        <v>15</v>
      </c>
    </row>
    <row r="950280" spans="3:3" x14ac:dyDescent="0.15">
      <c r="C950280" s="25">
        <v>1</v>
      </c>
    </row>
    <row r="950281" spans="3:3" x14ac:dyDescent="0.15">
      <c r="C950281" s="25" t="s">
        <v>208</v>
      </c>
    </row>
    <row r="950282" spans="3:3" x14ac:dyDescent="0.15">
      <c r="C950282" s="25" t="s">
        <v>371</v>
      </c>
    </row>
    <row r="950283" spans="3:3" x14ac:dyDescent="0.15">
      <c r="C950283" s="25">
        <v>0</v>
      </c>
    </row>
    <row r="950284" spans="3:3" x14ac:dyDescent="0.15">
      <c r="C950284" s="25">
        <v>0</v>
      </c>
    </row>
    <row r="950285" spans="3:3" x14ac:dyDescent="0.15">
      <c r="C950285" s="25" t="s">
        <v>372</v>
      </c>
    </row>
    <row r="950286" spans="3:3" x14ac:dyDescent="0.15">
      <c r="C950286" s="25" t="s">
        <v>360</v>
      </c>
    </row>
    <row r="950287" spans="3:3" x14ac:dyDescent="0.15">
      <c r="C950287" s="25" t="s">
        <v>373</v>
      </c>
    </row>
    <row r="950288" spans="3:3" x14ac:dyDescent="0.15">
      <c r="C950288" s="25" t="s">
        <v>105</v>
      </c>
    </row>
    <row r="950289" spans="3:3" x14ac:dyDescent="0.15">
      <c r="C950289" s="25">
        <v>1958</v>
      </c>
    </row>
    <row r="950290" spans="3:3" x14ac:dyDescent="0.15">
      <c r="C950290" s="25">
        <v>1968</v>
      </c>
    </row>
    <row r="950291" spans="3:3" x14ac:dyDescent="0.15">
      <c r="C950291" s="25" t="s">
        <v>289</v>
      </c>
    </row>
    <row r="950292" spans="3:3" x14ac:dyDescent="0.15">
      <c r="C950292" s="24">
        <v>374.2</v>
      </c>
    </row>
    <row r="950293" spans="3:3" x14ac:dyDescent="0.15">
      <c r="C950293" s="24">
        <v>119.744</v>
      </c>
    </row>
    <row r="950294" spans="3:3" x14ac:dyDescent="0.15">
      <c r="C950294" s="24">
        <v>0</v>
      </c>
    </row>
    <row r="950295" spans="3:3" x14ac:dyDescent="0.15">
      <c r="C950295" s="24">
        <v>0</v>
      </c>
    </row>
    <row r="950296" spans="3:3" x14ac:dyDescent="0.15">
      <c r="C950296" s="24">
        <v>0</v>
      </c>
    </row>
    <row r="950297" spans="3:3" x14ac:dyDescent="0.15">
      <c r="C950297" s="24">
        <v>106.7</v>
      </c>
    </row>
    <row r="950298" spans="3:3" x14ac:dyDescent="0.15">
      <c r="C950298" s="27">
        <f>IF(C950295&gt;0,C950295,IF(C950294&gt;0,0.85*C950294,IF(C950297&gt;0,1.1*C950297,IF(C950296&gt;0,1.4*C950296,0.85/3*C950292))))</f>
        <v>117.37000000000002</v>
      </c>
    </row>
    <row r="950299" spans="3:3" x14ac:dyDescent="0.15">
      <c r="C950299" s="24">
        <v>0</v>
      </c>
    </row>
    <row r="950300" spans="3:3" x14ac:dyDescent="0.15">
      <c r="C950300" s="27">
        <f>IF(C950299&gt;0,C950299,C950298)</f>
        <v>117.37000000000002</v>
      </c>
    </row>
    <row r="950301" spans="3:3" x14ac:dyDescent="0.15">
      <c r="C950301" s="24">
        <v>1</v>
      </c>
    </row>
    <row r="950302" spans="3:3" x14ac:dyDescent="0.15">
      <c r="C950302" s="24">
        <v>2</v>
      </c>
    </row>
    <row r="950303" spans="3:3" x14ac:dyDescent="0.15">
      <c r="C950303" s="28" t="s">
        <v>374</v>
      </c>
    </row>
    <row r="950304" spans="3:3" x14ac:dyDescent="0.15">
      <c r="C950304" s="28" t="s">
        <v>375</v>
      </c>
    </row>
    <row r="950305" spans="3:3" x14ac:dyDescent="0.15">
      <c r="C950305" s="28" t="s">
        <v>2</v>
      </c>
    </row>
    <row r="950306" spans="3:3" x14ac:dyDescent="0.15">
      <c r="C950306" s="28" t="s">
        <v>376</v>
      </c>
    </row>
    <row r="950307" spans="3:3" x14ac:dyDescent="0.15">
      <c r="C950307" s="24">
        <v>0</v>
      </c>
    </row>
    <row r="950308" spans="3:3" x14ac:dyDescent="0.15">
      <c r="C950308" s="24">
        <v>0</v>
      </c>
    </row>
    <row r="950309" spans="3:3" x14ac:dyDescent="0.15">
      <c r="C950309" s="24">
        <v>0</v>
      </c>
    </row>
    <row r="950310" spans="3:3" x14ac:dyDescent="0.15">
      <c r="C950310" s="24">
        <v>0</v>
      </c>
    </row>
    <row r="950311" spans="3:3" x14ac:dyDescent="0.15">
      <c r="C950311" s="24">
        <v>0</v>
      </c>
    </row>
    <row r="950312" spans="3:3" x14ac:dyDescent="0.15">
      <c r="C950312" s="24">
        <v>0</v>
      </c>
    </row>
    <row r="950313" spans="3:3" x14ac:dyDescent="0.15">
      <c r="C950313" s="28">
        <v>0</v>
      </c>
    </row>
    <row r="950314" spans="3:3" x14ac:dyDescent="0.15">
      <c r="C950314" s="28">
        <v>0</v>
      </c>
    </row>
    <row r="950315" spans="3:3" x14ac:dyDescent="0.15">
      <c r="C950315" s="24">
        <v>0</v>
      </c>
    </row>
    <row r="950316" spans="3:3" x14ac:dyDescent="0.15">
      <c r="C950316" s="24">
        <v>0</v>
      </c>
    </row>
    <row r="950317" spans="3:3" x14ac:dyDescent="0.15">
      <c r="C950317" s="24">
        <v>46.2</v>
      </c>
    </row>
    <row r="950318" spans="3:3" x14ac:dyDescent="0.15">
      <c r="C950318" s="24">
        <v>40.42</v>
      </c>
    </row>
    <row r="950319" spans="3:3" x14ac:dyDescent="0.15">
      <c r="C950319" s="24">
        <v>0</v>
      </c>
    </row>
    <row r="950320" spans="3:3" x14ac:dyDescent="0.15">
      <c r="C950320" s="24">
        <v>0</v>
      </c>
    </row>
    <row r="950321" spans="3:3" x14ac:dyDescent="0.15">
      <c r="C950321" s="24">
        <v>46.2</v>
      </c>
    </row>
    <row r="950322" spans="3:3" x14ac:dyDescent="0.15">
      <c r="C950322" s="24">
        <v>0</v>
      </c>
    </row>
    <row r="950323" spans="3:3" x14ac:dyDescent="0.15">
      <c r="C950323" s="24">
        <v>13.52</v>
      </c>
    </row>
    <row r="950324" spans="3:3" x14ac:dyDescent="0.15">
      <c r="C950324" s="24">
        <v>0</v>
      </c>
    </row>
    <row r="950325" spans="3:3" x14ac:dyDescent="0.15">
      <c r="C950325" s="24">
        <v>2</v>
      </c>
    </row>
    <row r="950326" spans="3:3" x14ac:dyDescent="0.15">
      <c r="C950326" s="24">
        <v>0</v>
      </c>
    </row>
    <row r="950327" spans="3:3" x14ac:dyDescent="0.15">
      <c r="C950327" s="24">
        <v>0</v>
      </c>
    </row>
    <row r="950328" spans="3:3" x14ac:dyDescent="0.15">
      <c r="C950328" s="24">
        <v>8.1300000000000008</v>
      </c>
    </row>
    <row r="950329" spans="3:3" x14ac:dyDescent="0.15">
      <c r="C950329" s="24">
        <v>0</v>
      </c>
    </row>
    <row r="950330" spans="3:3" x14ac:dyDescent="0.15">
      <c r="C950330" s="24">
        <v>5.39</v>
      </c>
    </row>
    <row r="950331" spans="3:3" x14ac:dyDescent="0.15">
      <c r="C950331" s="28" t="s">
        <v>295</v>
      </c>
    </row>
    <row r="950332" spans="3:3" x14ac:dyDescent="0.15">
      <c r="C950332" s="29">
        <f>IF(OR(C$950304="C",C$950304="PI",C$950304="NI"),1.6,IF(C$950304="P",0.8,IF(C$950304="-",1.2,0)))</f>
        <v>1.2</v>
      </c>
    </row>
    <row r="950333" spans="3:3" x14ac:dyDescent="0.15">
      <c r="C950333" s="29">
        <f>IF(OR(C$950304="C",C$950304="PI",C$950304="NI"),15,IF(C$950304="P",7,IF(C$950304="-",5,0)))</f>
        <v>5</v>
      </c>
    </row>
    <row r="950334" spans="3:3" x14ac:dyDescent="0.15">
      <c r="C950334" s="29">
        <f>IF(OR(C$950304="C",C$950304="PI",C$950304="NI"),0,IF(C$950304="P",0.6,IF(C$950304="-",0,1.2)))</f>
        <v>0</v>
      </c>
    </row>
    <row r="950335" spans="3:3" x14ac:dyDescent="0.15">
      <c r="C950335" s="29">
        <f>IF(OR(C$950304="C",C$950304="PI",C$950304="NI"),0,IF(C$950304="P",3,IF(C$950304="-",0,5)))</f>
        <v>0</v>
      </c>
    </row>
    <row r="950336" spans="3:3" x14ac:dyDescent="0.15">
      <c r="C950336" s="29">
        <f>IF(LEFT(C$950304,1)="C",1,IF(LEFT(C$950304,1)="P",0.5,0))</f>
        <v>0</v>
      </c>
    </row>
    <row r="950337" spans="3:3" x14ac:dyDescent="0.15">
      <c r="C950337" s="29">
        <f>IF(LEFT(C$950305,1)="C",1,IF(LEFT(C$950305,1)="P",0.5,0))</f>
        <v>0</v>
      </c>
    </row>
    <row r="950338" spans="3:3" x14ac:dyDescent="0.15">
      <c r="C950338" s="29">
        <f>0.7*C950336+C950302+C950337</f>
        <v>2</v>
      </c>
    </row>
    <row r="950339" spans="3:3" x14ac:dyDescent="0.15">
      <c r="C950339" s="27">
        <f>IFERROR(C950300/C950338,0)</f>
        <v>58.685000000000009</v>
      </c>
    </row>
    <row r="950340" spans="3:3" x14ac:dyDescent="0.15">
      <c r="C950340" s="29">
        <f>IF(RIGHT(C$950304,1)="I",1,C950336)*0.7+C950302+IF(RIGHT(C$950305,1)="I",1,C950337)</f>
        <v>2</v>
      </c>
    </row>
    <row r="950341" spans="3:3" x14ac:dyDescent="0.15">
      <c r="C950341" s="27">
        <f>IF(ISNUMBER(#REF!),#REF!/2.5,1)</f>
        <v>1</v>
      </c>
    </row>
    <row r="950342" spans="3:3" x14ac:dyDescent="0.15">
      <c r="C950342" s="27">
        <f>IF(C950314="Simple",0.9,IF(C950314="Complex",1.3,1))</f>
        <v>1</v>
      </c>
    </row>
    <row r="950343" spans="3:3" x14ac:dyDescent="0.15">
      <c r="C950343" s="27">
        <f>IF(C950313="Simple",0.9,IF(C950313="Complex",1.2,1))</f>
        <v>1</v>
      </c>
    </row>
    <row r="950344" spans="3:3" x14ac:dyDescent="0.15">
      <c r="C950344" s="27">
        <f>C950341*C950343*(0.7*C950339+IF(C950306="B_N2",5,IF(C950306="B_N1",25,50)))</f>
        <v>46.079500000000003</v>
      </c>
    </row>
    <row r="950345" spans="3:3" x14ac:dyDescent="0.15">
      <c r="C950345" s="27">
        <f>ROUND(3/0.85,1)*C950341*C950300</f>
        <v>410.79500000000007</v>
      </c>
    </row>
    <row r="950346" spans="3:3" x14ac:dyDescent="0.15">
      <c r="C950346" s="27">
        <f>C$950342*(C$950332*C$950339+C$950333)</f>
        <v>75.422000000000011</v>
      </c>
    </row>
    <row r="950347" spans="3:3" x14ac:dyDescent="0.15">
      <c r="C950347" s="27">
        <f>(C$950334*C$950339+C$950335)</f>
        <v>0</v>
      </c>
    </row>
    <row r="950348" spans="3:3" x14ac:dyDescent="0.15">
      <c r="C950348" s="27">
        <f>C950340*C950344-C950349-C950353-C950354</f>
        <v>71.03240000000001</v>
      </c>
    </row>
    <row r="950349" spans="3:3" x14ac:dyDescent="0.15">
      <c r="C950349" s="27">
        <f>0.5*IF(RIGHT(C950305,1)="I",1,C950337)*C950344</f>
        <v>0</v>
      </c>
    </row>
    <row r="950350" spans="3:3" x14ac:dyDescent="0.15">
      <c r="C950350" s="30" t="str">
        <f>IF(C$950305="P","Unh","Soil")</f>
        <v>Soil</v>
      </c>
    </row>
    <row r="950351" spans="3:3" x14ac:dyDescent="0.15">
      <c r="C950351" s="27">
        <f>1.2*C950339+5</f>
        <v>75.422000000000011</v>
      </c>
    </row>
    <row r="950352" spans="3:3" x14ac:dyDescent="0.15">
      <c r="C950352" s="30" t="str">
        <f>IF(C$950305="-","Soil","Cellar")</f>
        <v>Cellar</v>
      </c>
    </row>
    <row r="950353" spans="3:3" x14ac:dyDescent="0.15">
      <c r="C950353" s="27">
        <f>(0.18*C$950300)-C950354</f>
        <v>18.452900000000003</v>
      </c>
    </row>
    <row r="950354" spans="3:3" x14ac:dyDescent="0.15">
      <c r="C950354" s="27">
        <f>0.01*C$950300+1.5</f>
        <v>2.6737000000000002</v>
      </c>
    </row>
    <row r="950355" spans="3:3" x14ac:dyDescent="0.15">
      <c r="C950355" s="27">
        <f>SUM(C950346:C950354)</f>
        <v>243.00300000000004</v>
      </c>
    </row>
    <row r="950356" spans="3:3" x14ac:dyDescent="0.15">
      <c r="C950356" s="27">
        <f>SUM(C950316:C950325)</f>
        <v>148.34</v>
      </c>
    </row>
    <row r="950357" spans="3:3" x14ac:dyDescent="0.15">
      <c r="C950357" s="30">
        <f>IFERROR(C950356/C950355,0)</f>
        <v>0.61044513853738425</v>
      </c>
    </row>
    <row r="950358" spans="3:3" x14ac:dyDescent="0.15">
      <c r="C950358" s="31">
        <v>0.8</v>
      </c>
    </row>
    <row r="950359" spans="3:3" x14ac:dyDescent="0.15">
      <c r="C950359" s="31">
        <v>1.25</v>
      </c>
    </row>
    <row r="950360" spans="3:3" x14ac:dyDescent="0.15">
      <c r="C950360" s="32">
        <f>IF(AND(C950357&gt;=C950358,C950357&lt;=C950359),1,0)</f>
        <v>0</v>
      </c>
    </row>
    <row r="950361" spans="3:3" x14ac:dyDescent="0.15">
      <c r="C950361" s="30">
        <f>IFERROR((C950321+C950322)/(C950351),0)</f>
        <v>0.61255336639176894</v>
      </c>
    </row>
    <row r="950362" spans="3:3" x14ac:dyDescent="0.15">
      <c r="C950362" s="31">
        <v>0.9</v>
      </c>
    </row>
    <row r="950363" spans="3:3" x14ac:dyDescent="0.15">
      <c r="C950363" s="31">
        <v>1.3</v>
      </c>
    </row>
    <row r="950364" spans="3:3" x14ac:dyDescent="0.15">
      <c r="C950364" s="32">
        <f>IF(AND(C950361&gt;=C950362,C950361&lt;=C950363),1,0)</f>
        <v>0</v>
      </c>
    </row>
    <row r="950365" spans="3:3" x14ac:dyDescent="0.15">
      <c r="C950365" s="33">
        <f>IF(C950336+C950337=0,1,0)</f>
        <v>1</v>
      </c>
    </row>
    <row r="950366" spans="3:3" x14ac:dyDescent="0.15">
      <c r="C950366" s="30">
        <f>IFERROR((C950323+C950324+C950325)/(C950353+C950354),0)</f>
        <v>0.73461891643709809</v>
      </c>
    </row>
    <row r="950367" spans="3:3" x14ac:dyDescent="0.15">
      <c r="C950367" s="31">
        <v>0.67</v>
      </c>
    </row>
    <row r="950368" spans="3:3" x14ac:dyDescent="0.15">
      <c r="C950368" s="31">
        <v>1.5</v>
      </c>
    </row>
    <row r="950369" spans="3:3" x14ac:dyDescent="0.15">
      <c r="C950369" s="34">
        <f>IF(AND(C950366&gt;=C950367,C950366&lt;=C950368),1,0)</f>
        <v>1</v>
      </c>
    </row>
    <row r="950370" spans="3:3" x14ac:dyDescent="0.15">
      <c r="C950370" s="34">
        <f>C950360*IF(C950365=1,C950364,1)*C950369</f>
        <v>0</v>
      </c>
    </row>
    <row r="950371" spans="3:3" x14ac:dyDescent="0.15">
      <c r="C950371" s="27">
        <f>IF(C$950331="Estimation",C950346,C950316)</f>
        <v>0</v>
      </c>
    </row>
    <row r="950372" spans="3:3" x14ac:dyDescent="0.15">
      <c r="C950372" s="27">
        <f>IF(C$950331="Estimation",C950347,C950317)</f>
        <v>46.2</v>
      </c>
    </row>
    <row r="950373" spans="3:3" x14ac:dyDescent="0.15">
      <c r="C950373" s="27">
        <f>IF(C$950331="Estimation",C950348,C950318)</f>
        <v>40.42</v>
      </c>
    </row>
    <row r="950374" spans="3:3" x14ac:dyDescent="0.15">
      <c r="C950374" s="27">
        <f>IF(C$950331="Estimation",IF(C950350="Soil",0,C950349),C950319)</f>
        <v>0</v>
      </c>
    </row>
    <row r="950375" spans="3:3" x14ac:dyDescent="0.15">
      <c r="C950375" s="27">
        <f>IF(C$950331="Estimation",C950349-C950374,C950320)</f>
        <v>0</v>
      </c>
    </row>
    <row r="950376" spans="3:3" x14ac:dyDescent="0.15">
      <c r="C950376" s="27">
        <f>IF(C$950331="Estimation",IF(C950352="Soil",0,C950351),C950321)</f>
        <v>46.2</v>
      </c>
    </row>
    <row r="950377" spans="3:3" x14ac:dyDescent="0.15">
      <c r="C950377" s="27">
        <f>IF(C$950331="Estimation",C950351-C950376,C950322)</f>
        <v>0</v>
      </c>
    </row>
    <row r="950378" spans="3:3" x14ac:dyDescent="0.15">
      <c r="C950378" s="27">
        <f>IF(C$950331="Estimation",C950353,C950323)</f>
        <v>13.52</v>
      </c>
    </row>
    <row r="950379" spans="3:3" x14ac:dyDescent="0.15">
      <c r="C950379" s="27">
        <f>IF(C$950331="Estimation",0,C950324)</f>
        <v>0</v>
      </c>
    </row>
    <row r="950380" spans="3:3" x14ac:dyDescent="0.15">
      <c r="C950380" s="27">
        <f>IF(C$950331="Estimation",C950354,C950325)</f>
        <v>2</v>
      </c>
    </row>
    <row r="950381" spans="3:3" x14ac:dyDescent="0.15">
      <c r="C950381" s="35">
        <f>IF(C$950331="Estimation",0,C950326)</f>
        <v>0</v>
      </c>
    </row>
    <row r="950382" spans="3:3" x14ac:dyDescent="0.15">
      <c r="C950382" s="35">
        <f>IF(C$950331="Estimation",0.5*SUM(C$950378:C$950379),C950327)</f>
        <v>0</v>
      </c>
    </row>
    <row r="950383" spans="3:3" x14ac:dyDescent="0.15">
      <c r="C950383" s="35">
        <f>IF(C$950331="Estimation",0,C950328)</f>
        <v>8.1300000000000008</v>
      </c>
    </row>
    <row r="950384" spans="3:3" x14ac:dyDescent="0.15">
      <c r="C950384" s="35">
        <f>IF(C$950331="Estimation",0.5*SUM(C$950378:C$950379),C950329)</f>
        <v>0</v>
      </c>
    </row>
    <row r="950385" spans="3:3" x14ac:dyDescent="0.15">
      <c r="C950385" s="35">
        <f>IF(C$950331="Estimation",0,C950330)</f>
        <v>5.39</v>
      </c>
    </row>
    <row r="950386" spans="3:3" x14ac:dyDescent="0.15">
      <c r="C950386" s="25" t="s">
        <v>288</v>
      </c>
    </row>
    <row r="950387" spans="3:3" x14ac:dyDescent="0.15">
      <c r="C950387" s="25">
        <v>0</v>
      </c>
    </row>
    <row r="950388" spans="3:3" x14ac:dyDescent="0.15">
      <c r="C950388" s="25" t="s">
        <v>288</v>
      </c>
    </row>
    <row r="950389" spans="3:3" x14ac:dyDescent="0.15">
      <c r="C950389" s="25" t="s">
        <v>377</v>
      </c>
    </row>
    <row r="950390" spans="3:3" x14ac:dyDescent="0.15">
      <c r="C950390" s="25" t="s">
        <v>300</v>
      </c>
    </row>
    <row r="950391" spans="3:3" x14ac:dyDescent="0.15">
      <c r="C950391" s="25" t="s">
        <v>302</v>
      </c>
    </row>
    <row r="950392" spans="3:3" x14ac:dyDescent="0.15">
      <c r="C950392" s="25" t="s">
        <v>302</v>
      </c>
    </row>
    <row r="950393" spans="3:3" x14ac:dyDescent="0.15">
      <c r="C950393" s="25" t="s">
        <v>302</v>
      </c>
    </row>
    <row r="950394" spans="3:3" x14ac:dyDescent="0.15">
      <c r="C950394" s="25" t="s">
        <v>301</v>
      </c>
    </row>
    <row r="950395" spans="3:3" x14ac:dyDescent="0.15">
      <c r="C950395" s="25" t="s">
        <v>301</v>
      </c>
    </row>
    <row r="950396" spans="3:3" x14ac:dyDescent="0.15">
      <c r="C950396" s="25" t="s">
        <v>292</v>
      </c>
    </row>
    <row r="950397" spans="3:3" x14ac:dyDescent="0.15">
      <c r="C950397" s="25" t="s">
        <v>292</v>
      </c>
    </row>
    <row r="950398" spans="3:3" x14ac:dyDescent="0.15">
      <c r="C950398" s="25" t="s">
        <v>291</v>
      </c>
    </row>
    <row r="950399" spans="3:3" x14ac:dyDescent="0.15">
      <c r="C950399" s="25" t="s">
        <v>298</v>
      </c>
    </row>
    <row r="950400" spans="3:3" x14ac:dyDescent="0.15">
      <c r="C950400" s="25" t="s">
        <v>299</v>
      </c>
    </row>
    <row r="950401" spans="3:3" x14ac:dyDescent="0.15">
      <c r="C950401" s="25" t="s">
        <v>298</v>
      </c>
    </row>
    <row r="950402" spans="3:3" x14ac:dyDescent="0.15">
      <c r="C950402" s="25" t="s">
        <v>297</v>
      </c>
    </row>
    <row r="950403" spans="3:3" x14ac:dyDescent="0.15">
      <c r="C950403" s="25" t="s">
        <v>296</v>
      </c>
    </row>
    <row r="950404" spans="3:3" x14ac:dyDescent="0.15">
      <c r="C950404" s="25" t="s">
        <v>297</v>
      </c>
    </row>
    <row r="950405" spans="3:3" x14ac:dyDescent="0.15">
      <c r="C950405" s="25" t="s">
        <v>296</v>
      </c>
    </row>
    <row r="950406" spans="3:3" x14ac:dyDescent="0.15">
      <c r="C950406" s="24">
        <v>0.1</v>
      </c>
    </row>
    <row r="950407" spans="3:3" x14ac:dyDescent="0.15">
      <c r="C950407" s="24">
        <v>0</v>
      </c>
    </row>
    <row r="950408" spans="3:3" x14ac:dyDescent="0.15">
      <c r="C950408" s="24">
        <v>0.2</v>
      </c>
    </row>
    <row r="950409" spans="3:3" x14ac:dyDescent="0.15">
      <c r="C950409" s="24">
        <v>0.6</v>
      </c>
    </row>
    <row r="950410" spans="3:3" x14ac:dyDescent="0.15">
      <c r="C950410" s="24">
        <v>0.6</v>
      </c>
    </row>
    <row r="950411" spans="3:3" x14ac:dyDescent="0.15">
      <c r="C950411" s="24">
        <v>1.2</v>
      </c>
    </row>
    <row r="950412" spans="3:3" x14ac:dyDescent="0.15">
      <c r="C950412" s="24">
        <v>1.2</v>
      </c>
    </row>
    <row r="950413" spans="3:3" x14ac:dyDescent="0.15">
      <c r="C950413" s="24">
        <v>1.2</v>
      </c>
    </row>
    <row r="950414" spans="3:3" x14ac:dyDescent="0.15">
      <c r="C950414" s="24">
        <v>1.6</v>
      </c>
    </row>
    <row r="950415" spans="3:3" x14ac:dyDescent="0.15">
      <c r="C950415" s="24">
        <v>1.6</v>
      </c>
    </row>
    <row r="950416" spans="3:3" x14ac:dyDescent="0.15">
      <c r="C950416" s="24">
        <v>2.8</v>
      </c>
    </row>
    <row r="950417" spans="3:3" x14ac:dyDescent="0.15">
      <c r="C950417" s="24">
        <v>2.8</v>
      </c>
    </row>
    <row r="950418" spans="3:3" x14ac:dyDescent="0.15">
      <c r="C950418" s="24">
        <v>3</v>
      </c>
    </row>
    <row r="950419" spans="3:3" x14ac:dyDescent="0.15">
      <c r="C950419" s="24">
        <v>0.75</v>
      </c>
    </row>
    <row r="950420" spans="3:3" x14ac:dyDescent="0.15">
      <c r="C950420" s="24">
        <v>0.75</v>
      </c>
    </row>
    <row r="950421" spans="3:3" x14ac:dyDescent="0.15">
      <c r="C950421" s="24">
        <v>0.05</v>
      </c>
    </row>
    <row r="950422" spans="3:3" x14ac:dyDescent="0.15">
      <c r="C950422" s="24">
        <v>0.05</v>
      </c>
    </row>
    <row r="950423" spans="3:3" x14ac:dyDescent="0.15">
      <c r="C950423" s="24">
        <v>0</v>
      </c>
    </row>
    <row r="950424" spans="3:3" x14ac:dyDescent="0.15">
      <c r="C950424" s="24">
        <v>0</v>
      </c>
    </row>
    <row r="950425" spans="3:3" x14ac:dyDescent="0.15">
      <c r="C950425" s="24">
        <v>0</v>
      </c>
    </row>
    <row r="950426" spans="3:3" x14ac:dyDescent="0.15">
      <c r="C950426" s="24">
        <v>0.01</v>
      </c>
    </row>
    <row r="950427" spans="3:3" x14ac:dyDescent="0.15">
      <c r="C950427" s="24">
        <v>0.01</v>
      </c>
    </row>
    <row r="950428" spans="3:3" x14ac:dyDescent="0.15">
      <c r="C950428" s="24">
        <v>0</v>
      </c>
    </row>
    <row r="950429" spans="3:3" x14ac:dyDescent="0.15">
      <c r="C950429" s="24">
        <v>0.3</v>
      </c>
    </row>
    <row r="950430" spans="3:3" x14ac:dyDescent="0.15">
      <c r="C950430" s="24">
        <v>0</v>
      </c>
    </row>
    <row r="950431" spans="3:3" x14ac:dyDescent="0.15">
      <c r="C950431" s="24">
        <v>0</v>
      </c>
    </row>
    <row r="950432" spans="3:3" x14ac:dyDescent="0.15">
      <c r="C950432" s="24">
        <v>0</v>
      </c>
    </row>
    <row r="950433" spans="3:3" x14ac:dyDescent="0.15">
      <c r="C950433" s="24">
        <v>0.3</v>
      </c>
    </row>
    <row r="950434" spans="3:3" x14ac:dyDescent="0.15">
      <c r="C950434" s="24">
        <v>0</v>
      </c>
    </row>
    <row r="950435" spans="3:3" x14ac:dyDescent="0.15">
      <c r="C950435" s="24">
        <v>0</v>
      </c>
    </row>
    <row r="950436" spans="3:3" x14ac:dyDescent="0.15">
      <c r="C950436" s="24">
        <v>1</v>
      </c>
    </row>
    <row r="950437" spans="3:3" x14ac:dyDescent="0.15">
      <c r="C950437" s="24">
        <v>1</v>
      </c>
    </row>
    <row r="950438" spans="3:3" x14ac:dyDescent="0.15">
      <c r="C950438" s="24">
        <v>0</v>
      </c>
    </row>
    <row r="950439" spans="3:3" x14ac:dyDescent="0.15">
      <c r="C950439" s="24">
        <v>0</v>
      </c>
    </row>
    <row r="950440" spans="3:3" x14ac:dyDescent="0.15">
      <c r="C950440" s="24">
        <v>0.5</v>
      </c>
    </row>
    <row r="950441" spans="3:3" x14ac:dyDescent="0.15">
      <c r="C950441" s="24">
        <v>0</v>
      </c>
    </row>
    <row r="950442" spans="3:3" x14ac:dyDescent="0.15">
      <c r="C950442" s="25">
        <v>0</v>
      </c>
    </row>
    <row r="950443" spans="3:3" x14ac:dyDescent="0.15">
      <c r="C950443" s="25">
        <v>0</v>
      </c>
    </row>
    <row r="950444" spans="3:3" x14ac:dyDescent="0.15">
      <c r="C950444" s="25">
        <v>0</v>
      </c>
    </row>
    <row r="950445" spans="3:3" x14ac:dyDescent="0.15">
      <c r="C950445" s="25">
        <v>0</v>
      </c>
    </row>
    <row r="950446" spans="3:3" x14ac:dyDescent="0.15">
      <c r="C950446" s="25">
        <v>0</v>
      </c>
    </row>
    <row r="950447" spans="3:3" x14ac:dyDescent="0.15">
      <c r="C950447" s="25">
        <v>0</v>
      </c>
    </row>
    <row r="950448" spans="3:3" x14ac:dyDescent="0.15">
      <c r="C950448" s="25">
        <v>0</v>
      </c>
    </row>
    <row r="950449" spans="3:3" x14ac:dyDescent="0.15">
      <c r="C950449" s="25">
        <v>0</v>
      </c>
    </row>
    <row r="950450" spans="3:3" x14ac:dyDescent="0.15">
      <c r="C950450" s="25">
        <v>0</v>
      </c>
    </row>
    <row r="950451" spans="3:3" x14ac:dyDescent="0.15">
      <c r="C950451" s="25">
        <v>0</v>
      </c>
    </row>
    <row r="950452" spans="3:3" x14ac:dyDescent="0.15">
      <c r="C950452" s="24">
        <v>0</v>
      </c>
    </row>
    <row r="950453" spans="3:3" x14ac:dyDescent="0.15">
      <c r="C950453" s="24">
        <v>0</v>
      </c>
    </row>
    <row r="950454" spans="3:3" x14ac:dyDescent="0.15">
      <c r="C950454" s="24">
        <v>0</v>
      </c>
    </row>
    <row r="950455" spans="3:3" x14ac:dyDescent="0.15">
      <c r="C950455" s="24">
        <v>0</v>
      </c>
    </row>
    <row r="950456" spans="3:3" x14ac:dyDescent="0.15">
      <c r="C950456" s="24">
        <v>0</v>
      </c>
    </row>
    <row r="950457" spans="3:3" x14ac:dyDescent="0.15">
      <c r="C950457" s="24">
        <v>0</v>
      </c>
    </row>
    <row r="950458" spans="3:3" x14ac:dyDescent="0.15">
      <c r="C950458" s="24">
        <v>0</v>
      </c>
    </row>
    <row r="950459" spans="3:3" x14ac:dyDescent="0.15">
      <c r="C950459" s="24">
        <v>0</v>
      </c>
    </row>
    <row r="950460" spans="3:3" x14ac:dyDescent="0.15">
      <c r="C950460" s="24">
        <v>0</v>
      </c>
    </row>
    <row r="950461" spans="3:3" x14ac:dyDescent="0.15">
      <c r="C950461" s="24">
        <v>0</v>
      </c>
    </row>
    <row r="950462" spans="3:3" x14ac:dyDescent="0.15">
      <c r="C950462" s="24">
        <v>0</v>
      </c>
    </row>
    <row r="950463" spans="3:3" x14ac:dyDescent="0.15">
      <c r="C950463" s="24">
        <v>0</v>
      </c>
    </row>
    <row r="950464" spans="3:3" x14ac:dyDescent="0.15">
      <c r="C950464" s="24">
        <v>0</v>
      </c>
    </row>
    <row r="950465" spans="3:3" x14ac:dyDescent="0.15">
      <c r="C950465" s="24">
        <v>0</v>
      </c>
    </row>
    <row r="950466" spans="3:3" x14ac:dyDescent="0.15">
      <c r="C950466" s="24">
        <v>0</v>
      </c>
    </row>
    <row r="950467" spans="3:3" x14ac:dyDescent="0.15">
      <c r="C950467" s="24">
        <v>0</v>
      </c>
    </row>
    <row r="950468" spans="3:3" x14ac:dyDescent="0.15">
      <c r="C950468" s="24">
        <v>0</v>
      </c>
    </row>
    <row r="950469" spans="3:3" x14ac:dyDescent="0.15">
      <c r="C950469" s="24">
        <v>0</v>
      </c>
    </row>
    <row r="950470" spans="3:3" x14ac:dyDescent="0.15">
      <c r="C950470" s="24">
        <v>0</v>
      </c>
    </row>
    <row r="950471" spans="3:3" x14ac:dyDescent="0.15">
      <c r="C950471" s="24">
        <v>0</v>
      </c>
    </row>
    <row r="950472" spans="3:3" x14ac:dyDescent="0.15">
      <c r="C950472" s="24">
        <v>0</v>
      </c>
    </row>
    <row r="950473" spans="3:3" x14ac:dyDescent="0.15">
      <c r="C950473" s="24">
        <v>0</v>
      </c>
    </row>
    <row r="950474" spans="3:3" x14ac:dyDescent="0.15">
      <c r="C950474" s="24">
        <v>0</v>
      </c>
    </row>
    <row r="950475" spans="3:3" x14ac:dyDescent="0.15">
      <c r="C950475" s="24">
        <v>0</v>
      </c>
    </row>
    <row r="950476" spans="3:3" x14ac:dyDescent="0.15">
      <c r="C950476" s="24">
        <v>0</v>
      </c>
    </row>
    <row r="950477" spans="3:3" x14ac:dyDescent="0.15">
      <c r="C950477" s="24">
        <v>0</v>
      </c>
    </row>
    <row r="950478" spans="3:3" x14ac:dyDescent="0.15">
      <c r="C950478" s="36">
        <f t="shared" ref="C950478:C950484" si="361">IF(C950471&lt;&gt;0,C950471,C950464)</f>
        <v>0</v>
      </c>
    </row>
    <row r="950479" spans="3:3" x14ac:dyDescent="0.15">
      <c r="C950479" s="36">
        <f t="shared" si="361"/>
        <v>0</v>
      </c>
    </row>
    <row r="950480" spans="3:3" x14ac:dyDescent="0.15">
      <c r="C950480" s="36">
        <f t="shared" si="361"/>
        <v>0</v>
      </c>
    </row>
    <row r="950481" spans="3:3" x14ac:dyDescent="0.15">
      <c r="C950481" s="36">
        <f t="shared" si="361"/>
        <v>0</v>
      </c>
    </row>
    <row r="950482" spans="3:3" x14ac:dyDescent="0.15">
      <c r="C950482" s="36">
        <f t="shared" si="361"/>
        <v>0</v>
      </c>
    </row>
    <row r="950483" spans="3:3" x14ac:dyDescent="0.15">
      <c r="C950483" s="36">
        <f t="shared" si="361"/>
        <v>0</v>
      </c>
    </row>
    <row r="950484" spans="3:3" x14ac:dyDescent="0.15">
      <c r="C950484" s="36">
        <f t="shared" si="361"/>
        <v>0</v>
      </c>
    </row>
    <row r="950485" spans="3:3" x14ac:dyDescent="0.15">
      <c r="C950485" s="36">
        <f t="shared" ref="C950485:C950491" si="362">IFERROR(IF(C950464&lt;&gt;0,C950478/C950464,1)*C950452,0)</f>
        <v>0</v>
      </c>
    </row>
    <row r="950486" spans="3:3" x14ac:dyDescent="0.15">
      <c r="C950486" s="36">
        <f t="shared" si="362"/>
        <v>0</v>
      </c>
    </row>
    <row r="950487" spans="3:3" x14ac:dyDescent="0.15">
      <c r="C950487" s="36">
        <f t="shared" si="362"/>
        <v>0</v>
      </c>
    </row>
    <row r="950488" spans="3:3" x14ac:dyDescent="0.15">
      <c r="C950488" s="36">
        <f t="shared" si="362"/>
        <v>0</v>
      </c>
    </row>
    <row r="950489" spans="3:3" x14ac:dyDescent="0.15">
      <c r="C950489" s="36">
        <f t="shared" si="362"/>
        <v>0</v>
      </c>
    </row>
    <row r="950490" spans="3:3" x14ac:dyDescent="0.15">
      <c r="C950490" s="36">
        <f t="shared" si="362"/>
        <v>0</v>
      </c>
    </row>
    <row r="950491" spans="3:3" x14ac:dyDescent="0.15">
      <c r="C950491" s="36">
        <f t="shared" si="362"/>
        <v>0</v>
      </c>
    </row>
    <row r="950492" spans="3:3" x14ac:dyDescent="0.15">
      <c r="C950492" s="37">
        <f>C950459</f>
        <v>0</v>
      </c>
    </row>
    <row r="950493" spans="3:3" x14ac:dyDescent="0.15">
      <c r="C950493" s="37">
        <f>C950460</f>
        <v>0</v>
      </c>
    </row>
    <row r="950494" spans="3:3" x14ac:dyDescent="0.15">
      <c r="C950494" s="37">
        <f>C950461</f>
        <v>0</v>
      </c>
    </row>
    <row r="950495" spans="3:3" x14ac:dyDescent="0.15">
      <c r="C950495" s="37">
        <f>C950462</f>
        <v>0</v>
      </c>
    </row>
    <row r="950496" spans="3:3" x14ac:dyDescent="0.15">
      <c r="C950496" s="37">
        <f>C950463</f>
        <v>0</v>
      </c>
    </row>
    <row r="950497" spans="3:3" x14ac:dyDescent="0.15">
      <c r="C950497" s="28">
        <v>0</v>
      </c>
    </row>
    <row r="950498" spans="3:3" x14ac:dyDescent="0.15">
      <c r="C950498" s="28">
        <v>0</v>
      </c>
    </row>
    <row r="950499" spans="3:3" x14ac:dyDescent="0.15">
      <c r="C950499" s="28">
        <v>0</v>
      </c>
    </row>
    <row r="950500" spans="3:3" x14ac:dyDescent="0.15">
      <c r="C950500" s="28">
        <v>0</v>
      </c>
    </row>
    <row r="950501" spans="3:3" x14ac:dyDescent="0.15">
      <c r="C950501" s="28">
        <v>0</v>
      </c>
    </row>
    <row r="950502" spans="3:3" x14ac:dyDescent="0.15">
      <c r="C950502" s="28">
        <v>0</v>
      </c>
    </row>
    <row r="950503" spans="3:3" x14ac:dyDescent="0.15">
      <c r="C950503" s="28">
        <v>0</v>
      </c>
    </row>
    <row r="950504" spans="3:3" x14ac:dyDescent="0.15">
      <c r="C950504" s="28">
        <v>0</v>
      </c>
    </row>
    <row r="950505" spans="3:3" x14ac:dyDescent="0.15">
      <c r="C950505" s="28">
        <v>0</v>
      </c>
    </row>
    <row r="950506" spans="3:3" x14ac:dyDescent="0.15">
      <c r="C950506" s="28">
        <v>0</v>
      </c>
    </row>
    <row r="950507" spans="3:3" x14ac:dyDescent="0.15">
      <c r="C950507" s="38">
        <v>1</v>
      </c>
    </row>
    <row r="950508" spans="3:3" x14ac:dyDescent="0.15">
      <c r="C950508" s="38">
        <v>1</v>
      </c>
    </row>
    <row r="950509" spans="3:3" x14ac:dyDescent="0.15">
      <c r="C950509" s="38">
        <v>1</v>
      </c>
    </row>
    <row r="950510" spans="3:3" x14ac:dyDescent="0.15">
      <c r="C950510" s="38">
        <v>1</v>
      </c>
    </row>
    <row r="950511" spans="3:3" x14ac:dyDescent="0.15">
      <c r="C950511" s="38">
        <v>1</v>
      </c>
    </row>
    <row r="950512" spans="3:3" x14ac:dyDescent="0.15">
      <c r="C950512" s="38">
        <v>1</v>
      </c>
    </row>
    <row r="950513" spans="3:3" x14ac:dyDescent="0.15">
      <c r="C950513" s="38">
        <v>1</v>
      </c>
    </row>
    <row r="950514" spans="3:3" x14ac:dyDescent="0.15">
      <c r="C950514" s="38">
        <v>1</v>
      </c>
    </row>
    <row r="950515" spans="3:3" x14ac:dyDescent="0.15">
      <c r="C950515" s="38">
        <v>1</v>
      </c>
    </row>
    <row r="950516" spans="3:3" x14ac:dyDescent="0.15">
      <c r="C950516" s="38">
        <v>1</v>
      </c>
    </row>
    <row r="950517" spans="3:3" x14ac:dyDescent="0.15">
      <c r="C950517" s="25" t="s">
        <v>104</v>
      </c>
    </row>
    <row r="950518" spans="3:3" x14ac:dyDescent="0.15">
      <c r="C950518" s="25" t="s">
        <v>294</v>
      </c>
    </row>
    <row r="950519" spans="3:3" x14ac:dyDescent="0.15">
      <c r="C950519" s="24">
        <v>216</v>
      </c>
    </row>
    <row r="950520" spans="3:3" x14ac:dyDescent="0.15">
      <c r="C950520" s="24">
        <v>12</v>
      </c>
    </row>
    <row r="950521" spans="3:3" x14ac:dyDescent="0.15">
      <c r="C950521" s="24">
        <v>4.5999999999999996</v>
      </c>
    </row>
    <row r="950522" spans="3:3" x14ac:dyDescent="0.15">
      <c r="C950522" s="24">
        <v>368</v>
      </c>
    </row>
    <row r="950523" spans="3:3" x14ac:dyDescent="0.15">
      <c r="C950523" s="24">
        <v>260</v>
      </c>
    </row>
    <row r="950524" spans="3:3" x14ac:dyDescent="0.15">
      <c r="C950524" s="24">
        <v>394</v>
      </c>
    </row>
    <row r="950525" spans="3:3" x14ac:dyDescent="0.15">
      <c r="C950525" s="24">
        <v>222</v>
      </c>
    </row>
    <row r="950526" spans="3:3" x14ac:dyDescent="0.15">
      <c r="C950526" s="24">
        <v>123</v>
      </c>
    </row>
    <row r="950527" spans="3:3" x14ac:dyDescent="0.15">
      <c r="C950527" s="25" t="s">
        <v>153</v>
      </c>
    </row>
    <row r="950528" spans="3:3" x14ac:dyDescent="0.15">
      <c r="C950528" s="24">
        <v>20</v>
      </c>
    </row>
    <row r="950529" spans="3:3" x14ac:dyDescent="0.15">
      <c r="C950529" s="24">
        <v>0.9</v>
      </c>
    </row>
    <row r="950530" spans="3:3" x14ac:dyDescent="0.15">
      <c r="C950530" s="24">
        <v>0.8</v>
      </c>
    </row>
    <row r="950531" spans="3:3" x14ac:dyDescent="0.15">
      <c r="C950531" s="24">
        <v>0.4</v>
      </c>
    </row>
    <row r="950532" spans="3:3" x14ac:dyDescent="0.15">
      <c r="C950532" s="24">
        <v>2.5</v>
      </c>
    </row>
    <row r="950533" spans="3:3" x14ac:dyDescent="0.15">
      <c r="C950533" s="24">
        <v>3</v>
      </c>
    </row>
    <row r="950534" spans="3:3" x14ac:dyDescent="0.15">
      <c r="C950534" s="24">
        <v>10</v>
      </c>
    </row>
    <row r="950535" spans="3:3" x14ac:dyDescent="0.15">
      <c r="C950535" s="31">
        <v>0.8</v>
      </c>
    </row>
    <row r="950536" spans="3:3" x14ac:dyDescent="0.15">
      <c r="C950536" s="31">
        <v>0.6</v>
      </c>
    </row>
    <row r="950537" spans="3:3" x14ac:dyDescent="0.15">
      <c r="C950537" s="31">
        <v>0.3</v>
      </c>
    </row>
    <row r="950538" spans="3:3" x14ac:dyDescent="0.15">
      <c r="C950538" s="31">
        <v>0.9</v>
      </c>
    </row>
    <row r="950539" spans="3:3" x14ac:dyDescent="0.15">
      <c r="C950539" s="24">
        <v>45</v>
      </c>
    </row>
    <row r="950540" spans="3:3" x14ac:dyDescent="0.15">
      <c r="C950540" s="39">
        <f t="shared" ref="C950540:C950546" si="363">IFERROR(IF(ISNUMBER(C950428),C950428,0)+IF(ISNUMBER(C950409),1/C950409-IF(AND(C950497="ReplaceInsulation",NOT(ISERROR(C950485))),C950421/0.04,0),0),0)</f>
        <v>1.6666666666666667</v>
      </c>
    </row>
    <row r="950541" spans="3:3" x14ac:dyDescent="0.15">
      <c r="C950541" s="39">
        <f t="shared" si="363"/>
        <v>1.9666666666666668</v>
      </c>
    </row>
    <row r="950542" spans="3:3" x14ac:dyDescent="0.15">
      <c r="C950542" s="39">
        <f t="shared" si="363"/>
        <v>0.83333333333333337</v>
      </c>
    </row>
    <row r="950543" spans="3:3" x14ac:dyDescent="0.15">
      <c r="C950543" s="39">
        <f t="shared" si="363"/>
        <v>0.83333333333333337</v>
      </c>
    </row>
    <row r="950544" spans="3:3" x14ac:dyDescent="0.15">
      <c r="C950544" s="39">
        <f t="shared" si="363"/>
        <v>0.83333333333333337</v>
      </c>
    </row>
    <row r="950545" spans="3:3" x14ac:dyDescent="0.15">
      <c r="C950545" s="39">
        <f t="shared" si="363"/>
        <v>0.92500000000000004</v>
      </c>
    </row>
    <row r="950546" spans="3:3" x14ac:dyDescent="0.15">
      <c r="C950546" s="39">
        <f t="shared" si="363"/>
        <v>0.625</v>
      </c>
    </row>
    <row r="950547" spans="3:3" x14ac:dyDescent="0.15">
      <c r="C950547" s="40">
        <f>IFERROR(IF(ISNUMBER(C950416),1/C950416,0),0)</f>
        <v>0.35714285714285715</v>
      </c>
    </row>
    <row r="950548" spans="3:3" x14ac:dyDescent="0.15">
      <c r="C950548" s="40">
        <f>IFERROR(IF(ISNUMBER(C950417),1/C950417,0),0)</f>
        <v>0.35714285714285715</v>
      </c>
    </row>
    <row r="950549" spans="3:3" x14ac:dyDescent="0.15">
      <c r="C950549" s="40">
        <f>IFERROR(IF(ISNUMBER(C950418),1/C950418,0),0)</f>
        <v>0.33333333333333331</v>
      </c>
    </row>
    <row r="950550" spans="3:3" x14ac:dyDescent="0.15">
      <c r="C950550" s="39">
        <f t="shared" ref="C950550:C950556" si="364">IFERROR(1/(IF(C950497="Replace",IF(ISNUMBER(C950428),C950428,0),C950540)+IF(ISNUMBER(C950485),C950485,0)),0)</f>
        <v>0.6</v>
      </c>
    </row>
    <row r="950551" spans="3:3" x14ac:dyDescent="0.15">
      <c r="C950551" s="39">
        <f t="shared" si="364"/>
        <v>0.50847457627118642</v>
      </c>
    </row>
    <row r="950552" spans="3:3" x14ac:dyDescent="0.15">
      <c r="C950552" s="39">
        <f t="shared" si="364"/>
        <v>1.2</v>
      </c>
    </row>
    <row r="950553" spans="3:3" x14ac:dyDescent="0.15">
      <c r="C950553" s="39">
        <f t="shared" si="364"/>
        <v>1.2</v>
      </c>
    </row>
    <row r="950554" spans="3:3" x14ac:dyDescent="0.15">
      <c r="C950554" s="39">
        <f t="shared" si="364"/>
        <v>1.2</v>
      </c>
    </row>
    <row r="950555" spans="3:3" x14ac:dyDescent="0.15">
      <c r="C950555" s="39">
        <f t="shared" si="364"/>
        <v>1.0810810810810809</v>
      </c>
    </row>
    <row r="950556" spans="3:3" x14ac:dyDescent="0.15">
      <c r="C950556" s="39">
        <f t="shared" si="364"/>
        <v>1.6</v>
      </c>
    </row>
    <row r="950557" spans="3:3" x14ac:dyDescent="0.15">
      <c r="C950557" s="41">
        <f>IFERROR(1/(IF(C950504="Replace",0,C950547)+IF(ISNUMBER(C950492),C950492,0)),0)</f>
        <v>2.8</v>
      </c>
    </row>
    <row r="950558" spans="3:3" x14ac:dyDescent="0.15">
      <c r="C950558" s="41">
        <f>IFERROR(1/(IF(C950505="Replace",0,C950548)+IF(ISNUMBER(C950493),C950493,0)),0)</f>
        <v>2.8</v>
      </c>
    </row>
    <row r="950559" spans="3:3" x14ac:dyDescent="0.15">
      <c r="C950559" s="41">
        <f>IFERROR(1/(IF(C950506="Replace",0,C950549)+IF(ISNUMBER(C950494),C950494,0)),0)</f>
        <v>3</v>
      </c>
    </row>
    <row r="950560" spans="3:3" x14ac:dyDescent="0.15">
      <c r="C950560" s="42">
        <f t="shared" ref="C950560:C950566" si="365">IF(C950409&gt;0,(1-C950507)*1/(1/C950409+C950428),0)+C950507*C950550</f>
        <v>0.6</v>
      </c>
    </row>
    <row r="950561" spans="3:3" x14ac:dyDescent="0.15">
      <c r="C950561" s="42">
        <f t="shared" si="365"/>
        <v>0.50847457627118642</v>
      </c>
    </row>
    <row r="950562" spans="3:3" x14ac:dyDescent="0.15">
      <c r="C950562" s="42">
        <f t="shared" si="365"/>
        <v>1.2</v>
      </c>
    </row>
    <row r="950563" spans="3:3" x14ac:dyDescent="0.15">
      <c r="C950563" s="42">
        <f t="shared" si="365"/>
        <v>1.2</v>
      </c>
    </row>
    <row r="950564" spans="3:3" x14ac:dyDescent="0.15">
      <c r="C950564" s="42">
        <f t="shared" si="365"/>
        <v>1.2</v>
      </c>
    </row>
    <row r="950565" spans="3:3" x14ac:dyDescent="0.15">
      <c r="C950565" s="42">
        <f t="shared" si="365"/>
        <v>1.0810810810810809</v>
      </c>
    </row>
    <row r="950566" spans="3:3" x14ac:dyDescent="0.15">
      <c r="C950566" s="42">
        <f t="shared" si="365"/>
        <v>1.6</v>
      </c>
    </row>
    <row r="950567" spans="3:3" x14ac:dyDescent="0.15">
      <c r="C950567" s="43">
        <f>(1-C950514)*C950416+C950514*C950557</f>
        <v>2.8</v>
      </c>
    </row>
    <row r="950568" spans="3:3" x14ac:dyDescent="0.15">
      <c r="C950568" s="43">
        <f>(1-C950515)*C950417+C950515*C950558</f>
        <v>2.8</v>
      </c>
    </row>
    <row r="950569" spans="3:3" x14ac:dyDescent="0.15">
      <c r="C950569" s="43">
        <f>(1-C950516)*C950418+C950516*C950559</f>
        <v>3</v>
      </c>
    </row>
    <row r="950570" spans="3:3" x14ac:dyDescent="0.15">
      <c r="C950570" s="39">
        <f>IFERROR((IF(C950485&gt;0,C950507*C950371,0)+IF(C950486&gt;0,C950508*C950372,0)+IF(C950487&gt;0,C950509*C950373,0)+IF(C950488&gt;0,C950510*C950374,0)+IF(C950489&gt;0,C950511*C950375,0)+IF(C950490&gt;0,C950512*C950376,0)+IF(C950491&gt;0,C950513*C950377,0)+IF(C950492&gt;0,C950514*C950378,0)+IF(C950493&gt;0,C950515*C950379,0)+IF(C950494&gt;0,C950516*C950380,0))/SUM(C950371:C950380),0)</f>
        <v>0</v>
      </c>
    </row>
    <row r="950571" spans="3:3" x14ac:dyDescent="0.15">
      <c r="C950571" s="30" t="str">
        <f>IF(OR(C950387="",C950386=C950387),C950386,IF(C950281="Variation",C950387,IF(C950570=0,C950386,IF(C950570=1,C950387,C950386&amp;"("&amp;TEXT(1-C950570,"##0%")&amp;")."&amp;C950387&amp;"("&amp;TEXT(C950570,"##0%")&amp;")"))))</f>
        <v>Medium</v>
      </c>
    </row>
    <row r="950572" spans="3:3" x14ac:dyDescent="0.15">
      <c r="C950572" s="39">
        <f>IFERROR(IF(C950387&lt;&gt;"",IF(C950281="Variation",C950407,(1-C950570)*C950406+C950570*C950407),C950406),0)</f>
        <v>0.1</v>
      </c>
    </row>
    <row r="950573" spans="3:3" x14ac:dyDescent="0.15">
      <c r="C950573" s="39">
        <f t="shared" ref="C950573:C950579" si="366">IF(ISERROR(C950560*C950371*C950435),0,C950560*C950371*C950435)</f>
        <v>0</v>
      </c>
    </row>
    <row r="950574" spans="3:3" x14ac:dyDescent="0.15">
      <c r="C950574" s="39">
        <f t="shared" si="366"/>
        <v>23.491525423728813</v>
      </c>
    </row>
    <row r="950575" spans="3:3" x14ac:dyDescent="0.15">
      <c r="C950575" s="39">
        <f t="shared" si="366"/>
        <v>48.503999999999998</v>
      </c>
    </row>
    <row r="950576" spans="3:3" x14ac:dyDescent="0.15">
      <c r="C950576" s="39">
        <f t="shared" si="366"/>
        <v>0</v>
      </c>
    </row>
    <row r="950577" spans="3:3" x14ac:dyDescent="0.15">
      <c r="C950577" s="39">
        <f t="shared" si="366"/>
        <v>0</v>
      </c>
    </row>
    <row r="950578" spans="3:3" x14ac:dyDescent="0.15">
      <c r="C950578" s="39">
        <f t="shared" si="366"/>
        <v>24.972972972972972</v>
      </c>
    </row>
    <row r="950579" spans="3:3" x14ac:dyDescent="0.15">
      <c r="C950579" s="39">
        <f t="shared" si="366"/>
        <v>0</v>
      </c>
    </row>
    <row r="950580" spans="3:3" x14ac:dyDescent="0.15">
      <c r="C950580" s="40">
        <f>IF(ISERROR(C950567*C950378*1),0,C950567*C950378*1)</f>
        <v>37.855999999999995</v>
      </c>
    </row>
    <row r="950581" spans="3:3" x14ac:dyDescent="0.15">
      <c r="C950581" s="40">
        <f>IF(ISERROR(C950568*C950379*1),0,C950568*C950379*1)</f>
        <v>0</v>
      </c>
    </row>
    <row r="950582" spans="3:3" x14ac:dyDescent="0.15">
      <c r="C950582" s="40">
        <f>IF(ISERROR(C950569*C950380*1),0,C950569*C950380*1)</f>
        <v>6</v>
      </c>
    </row>
    <row r="950583" spans="3:3" x14ac:dyDescent="0.15">
      <c r="C950583" s="39">
        <f>SUM(C950371:C950380)*C950572</f>
        <v>14.834000000000001</v>
      </c>
    </row>
    <row r="950584" spans="3:3" x14ac:dyDescent="0.15">
      <c r="C950584" s="39">
        <f>IFERROR(SUM(C950573:C950583)/C950300,0)</f>
        <v>1.3262204856155895</v>
      </c>
    </row>
    <row r="950585" spans="3:3" x14ac:dyDescent="0.15">
      <c r="C950585" s="39">
        <f>0.34*(C950531+C950408)*C950532</f>
        <v>0.51000000000000012</v>
      </c>
    </row>
    <row r="950586" spans="3:3" x14ac:dyDescent="0.15">
      <c r="C950586" s="44">
        <f>(C950528-C950521)*C950519</f>
        <v>3326.4</v>
      </c>
    </row>
    <row r="950587" spans="3:3" x14ac:dyDescent="0.15">
      <c r="C950587" s="39">
        <f>IF(C950584&lt;=1,C950529+(1-C950584)/0.5*(1-C950529),IF(C950584&gt;=4,C950530,C950529+(C950584-1)*(C950530-C950529)/(4-1)))</f>
        <v>0.88912598381281371</v>
      </c>
    </row>
    <row r="950588" spans="3:3" x14ac:dyDescent="0.15">
      <c r="C950588" s="44">
        <f>C950584*0.024*C950586*C950587</f>
        <v>94.13795245360761</v>
      </c>
    </row>
    <row r="950589" spans="3:3" x14ac:dyDescent="0.15">
      <c r="C950589" s="44">
        <f>C950585*0.024*C950586*C950587</f>
        <v>36.200885352072518</v>
      </c>
    </row>
    <row r="950590" spans="3:3" x14ac:dyDescent="0.15">
      <c r="C950590" s="44">
        <f>C950588+C950589</f>
        <v>130.33883780568013</v>
      </c>
    </row>
    <row r="950591" spans="3:3" x14ac:dyDescent="0.15">
      <c r="C950591" s="39">
        <f>IFERROR((IF(LEN(C950449)&gt;1,IF(ISERROR(C950495),0,C950495),IF(ISERROR(C950419),0,C950419))*C950378+IF(LEN(C950450)&gt;1,IF(ISERROR(C950496),0,C950496),IF(ISERROR(C950420),0,C950420))*C950379)/(C950378+C950379),0)</f>
        <v>0.75000000000000011</v>
      </c>
    </row>
    <row r="950592" spans="3:3" x14ac:dyDescent="0.15">
      <c r="C950592" s="45">
        <f>C950381*C950522*C950535*(1-C950537)*C950538*C950591</f>
        <v>0</v>
      </c>
    </row>
    <row r="950593" spans="3:3" x14ac:dyDescent="0.15">
      <c r="C950593" s="44">
        <f>C950382*C950523*C$950536*(1-C$950537)*C$950538*C$950591</f>
        <v>0</v>
      </c>
    </row>
    <row r="950594" spans="3:3" x14ac:dyDescent="0.15">
      <c r="C950594" s="44">
        <f>C950383*C950524*C$950536*(1-C$950537)*C$950538*C$950591</f>
        <v>908.11287000000016</v>
      </c>
    </row>
    <row r="950595" spans="3:3" x14ac:dyDescent="0.15">
      <c r="C950595" s="44">
        <f>C950384*C950525*C$950536*(1-C$950537)*C$950538*C$950591</f>
        <v>0</v>
      </c>
    </row>
    <row r="950596" spans="3:3" x14ac:dyDescent="0.15">
      <c r="C950596" s="44">
        <f>C950385*C950526*C$950536*(1-C$950537)*C$950538*C$950591</f>
        <v>187.95199499999998</v>
      </c>
    </row>
    <row r="950597" spans="3:3" x14ac:dyDescent="0.15">
      <c r="C950597" s="44">
        <f>IFERROR(SUM(C950592:C950596)/C950300,0)</f>
        <v>9.3385436227315317</v>
      </c>
    </row>
    <row r="950598" spans="3:3" x14ac:dyDescent="0.15">
      <c r="C950598" s="44">
        <f>C950533*0.024*C950519</f>
        <v>15.552000000000001</v>
      </c>
    </row>
    <row r="950599" spans="3:3" x14ac:dyDescent="0.15">
      <c r="C950599" s="44">
        <f>C950539/(C950584+C950585)</f>
        <v>24.506860887631277</v>
      </c>
    </row>
    <row r="950600" spans="3:3" x14ac:dyDescent="0.15">
      <c r="C950600" s="39">
        <f>0.8+C950599/30</f>
        <v>1.6168953629210425</v>
      </c>
    </row>
    <row r="950601" spans="3:3" x14ac:dyDescent="0.15">
      <c r="C950601" s="42">
        <f>IFERROR((C950597+C950598)/C950590,0)</f>
        <v>0.19096797272230098</v>
      </c>
    </row>
    <row r="950602" spans="3:3" x14ac:dyDescent="0.15">
      <c r="C950602" s="39">
        <f>(1-C950601^C950600)/(1-C950601^(C950600+1))</f>
        <v>0.94362386271828624</v>
      </c>
    </row>
    <row r="950603" spans="3:3" x14ac:dyDescent="0.15">
      <c r="C950603" s="46">
        <f>C950590-C950602*(C950597+C950598)</f>
        <v>106.8515268872402</v>
      </c>
    </row>
    <row r="950605" spans="3:3" x14ac:dyDescent="0.15">
      <c r="C950605" s="48">
        <v>106.8515268872402</v>
      </c>
    </row>
    <row r="966657" spans="3:3" x14ac:dyDescent="0.15">
      <c r="C966657" s="24" t="s">
        <v>370</v>
      </c>
    </row>
    <row r="966658" spans="3:3" x14ac:dyDescent="0.15">
      <c r="C966658" s="25">
        <v>0</v>
      </c>
    </row>
    <row r="966659" spans="3:3" x14ac:dyDescent="0.15">
      <c r="C966659" s="25">
        <v>0</v>
      </c>
    </row>
    <row r="966660" spans="3:3" x14ac:dyDescent="0.15">
      <c r="C966660" s="26">
        <v>40428</v>
      </c>
    </row>
    <row r="966661" spans="3:3" x14ac:dyDescent="0.15">
      <c r="C966661" s="26">
        <v>0</v>
      </c>
    </row>
    <row r="966662" spans="3:3" x14ac:dyDescent="0.15">
      <c r="C966662" s="25" t="s">
        <v>152</v>
      </c>
    </row>
    <row r="966663" spans="3:3" x14ac:dyDescent="0.15">
      <c r="C966663" s="25" t="s">
        <v>15</v>
      </c>
    </row>
    <row r="966664" spans="3:3" x14ac:dyDescent="0.15">
      <c r="C966664" s="25">
        <v>1</v>
      </c>
    </row>
    <row r="966665" spans="3:3" x14ac:dyDescent="0.15">
      <c r="C966665" s="25" t="s">
        <v>208</v>
      </c>
    </row>
    <row r="966666" spans="3:3" x14ac:dyDescent="0.15">
      <c r="C966666" s="25" t="s">
        <v>371</v>
      </c>
    </row>
    <row r="966667" spans="3:3" x14ac:dyDescent="0.15">
      <c r="C966667" s="25">
        <v>0</v>
      </c>
    </row>
    <row r="966668" spans="3:3" x14ac:dyDescent="0.15">
      <c r="C966668" s="25">
        <v>0</v>
      </c>
    </row>
    <row r="966669" spans="3:3" x14ac:dyDescent="0.15">
      <c r="C966669" s="25" t="s">
        <v>372</v>
      </c>
    </row>
    <row r="966670" spans="3:3" x14ac:dyDescent="0.15">
      <c r="C966670" s="25" t="s">
        <v>360</v>
      </c>
    </row>
    <row r="966671" spans="3:3" x14ac:dyDescent="0.15">
      <c r="C966671" s="25" t="s">
        <v>373</v>
      </c>
    </row>
    <row r="966672" spans="3:3" x14ac:dyDescent="0.15">
      <c r="C966672" s="25" t="s">
        <v>105</v>
      </c>
    </row>
    <row r="966673" spans="3:3" x14ac:dyDescent="0.15">
      <c r="C966673" s="25">
        <v>1958</v>
      </c>
    </row>
    <row r="966674" spans="3:3" x14ac:dyDescent="0.15">
      <c r="C966674" s="25">
        <v>1968</v>
      </c>
    </row>
    <row r="966675" spans="3:3" x14ac:dyDescent="0.15">
      <c r="C966675" s="25" t="s">
        <v>289</v>
      </c>
    </row>
    <row r="966676" spans="3:3" x14ac:dyDescent="0.15">
      <c r="C966676" s="24">
        <v>374.2</v>
      </c>
    </row>
    <row r="966677" spans="3:3" x14ac:dyDescent="0.15">
      <c r="C966677" s="24">
        <v>119.744</v>
      </c>
    </row>
    <row r="966678" spans="3:3" x14ac:dyDescent="0.15">
      <c r="C966678" s="24">
        <v>0</v>
      </c>
    </row>
    <row r="966679" spans="3:3" x14ac:dyDescent="0.15">
      <c r="C966679" s="24">
        <v>0</v>
      </c>
    </row>
    <row r="966680" spans="3:3" x14ac:dyDescent="0.15">
      <c r="C966680" s="24">
        <v>0</v>
      </c>
    </row>
    <row r="966681" spans="3:3" x14ac:dyDescent="0.15">
      <c r="C966681" s="24">
        <v>106.7</v>
      </c>
    </row>
    <row r="966682" spans="3:3" x14ac:dyDescent="0.15">
      <c r="C966682" s="27">
        <f>IF(C966679&gt;0,C966679,IF(C966678&gt;0,0.85*C966678,IF(C966681&gt;0,1.1*C966681,IF(C966680&gt;0,1.4*C966680,0.85/3*C966676))))</f>
        <v>117.37000000000002</v>
      </c>
    </row>
    <row r="966683" spans="3:3" x14ac:dyDescent="0.15">
      <c r="C966683" s="24">
        <v>0</v>
      </c>
    </row>
    <row r="966684" spans="3:3" x14ac:dyDescent="0.15">
      <c r="C966684" s="27">
        <f>IF(C966683&gt;0,C966683,C966682)</f>
        <v>117.37000000000002</v>
      </c>
    </row>
    <row r="966685" spans="3:3" x14ac:dyDescent="0.15">
      <c r="C966685" s="24">
        <v>1</v>
      </c>
    </row>
    <row r="966686" spans="3:3" x14ac:dyDescent="0.15">
      <c r="C966686" s="24">
        <v>2</v>
      </c>
    </row>
    <row r="966687" spans="3:3" x14ac:dyDescent="0.15">
      <c r="C966687" s="28" t="s">
        <v>374</v>
      </c>
    </row>
    <row r="966688" spans="3:3" x14ac:dyDescent="0.15">
      <c r="C966688" s="28" t="s">
        <v>375</v>
      </c>
    </row>
    <row r="966689" spans="3:3" x14ac:dyDescent="0.15">
      <c r="C966689" s="28" t="s">
        <v>2</v>
      </c>
    </row>
    <row r="966690" spans="3:3" x14ac:dyDescent="0.15">
      <c r="C966690" s="28" t="s">
        <v>376</v>
      </c>
    </row>
    <row r="966691" spans="3:3" x14ac:dyDescent="0.15">
      <c r="C966691" s="24">
        <v>0</v>
      </c>
    </row>
    <row r="966692" spans="3:3" x14ac:dyDescent="0.15">
      <c r="C966692" s="24">
        <v>0</v>
      </c>
    </row>
    <row r="966693" spans="3:3" x14ac:dyDescent="0.15">
      <c r="C966693" s="24">
        <v>0</v>
      </c>
    </row>
    <row r="966694" spans="3:3" x14ac:dyDescent="0.15">
      <c r="C966694" s="24">
        <v>0</v>
      </c>
    </row>
    <row r="966695" spans="3:3" x14ac:dyDescent="0.15">
      <c r="C966695" s="24">
        <v>0</v>
      </c>
    </row>
    <row r="966696" spans="3:3" x14ac:dyDescent="0.15">
      <c r="C966696" s="24">
        <v>0</v>
      </c>
    </row>
    <row r="966697" spans="3:3" x14ac:dyDescent="0.15">
      <c r="C966697" s="28">
        <v>0</v>
      </c>
    </row>
    <row r="966698" spans="3:3" x14ac:dyDescent="0.15">
      <c r="C966698" s="28">
        <v>0</v>
      </c>
    </row>
    <row r="966699" spans="3:3" x14ac:dyDescent="0.15">
      <c r="C966699" s="24">
        <v>0</v>
      </c>
    </row>
    <row r="966700" spans="3:3" x14ac:dyDescent="0.15">
      <c r="C966700" s="24">
        <v>0</v>
      </c>
    </row>
    <row r="966701" spans="3:3" x14ac:dyDescent="0.15">
      <c r="C966701" s="24">
        <v>46.2</v>
      </c>
    </row>
    <row r="966702" spans="3:3" x14ac:dyDescent="0.15">
      <c r="C966702" s="24">
        <v>40.42</v>
      </c>
    </row>
    <row r="966703" spans="3:3" x14ac:dyDescent="0.15">
      <c r="C966703" s="24">
        <v>0</v>
      </c>
    </row>
    <row r="966704" spans="3:3" x14ac:dyDescent="0.15">
      <c r="C966704" s="24">
        <v>0</v>
      </c>
    </row>
    <row r="966705" spans="3:3" x14ac:dyDescent="0.15">
      <c r="C966705" s="24">
        <v>46.2</v>
      </c>
    </row>
    <row r="966706" spans="3:3" x14ac:dyDescent="0.15">
      <c r="C966706" s="24">
        <v>0</v>
      </c>
    </row>
    <row r="966707" spans="3:3" x14ac:dyDescent="0.15">
      <c r="C966707" s="24">
        <v>13.52</v>
      </c>
    </row>
    <row r="966708" spans="3:3" x14ac:dyDescent="0.15">
      <c r="C966708" s="24">
        <v>0</v>
      </c>
    </row>
    <row r="966709" spans="3:3" x14ac:dyDescent="0.15">
      <c r="C966709" s="24">
        <v>2</v>
      </c>
    </row>
    <row r="966710" spans="3:3" x14ac:dyDescent="0.15">
      <c r="C966710" s="24">
        <v>0</v>
      </c>
    </row>
    <row r="966711" spans="3:3" x14ac:dyDescent="0.15">
      <c r="C966711" s="24">
        <v>0</v>
      </c>
    </row>
    <row r="966712" spans="3:3" x14ac:dyDescent="0.15">
      <c r="C966712" s="24">
        <v>8.1300000000000008</v>
      </c>
    </row>
    <row r="966713" spans="3:3" x14ac:dyDescent="0.15">
      <c r="C966713" s="24">
        <v>0</v>
      </c>
    </row>
    <row r="966714" spans="3:3" x14ac:dyDescent="0.15">
      <c r="C966714" s="24">
        <v>5.39</v>
      </c>
    </row>
    <row r="966715" spans="3:3" x14ac:dyDescent="0.15">
      <c r="C966715" s="28" t="s">
        <v>295</v>
      </c>
    </row>
    <row r="966716" spans="3:3" x14ac:dyDescent="0.15">
      <c r="C966716" s="29">
        <f>IF(OR(C$966688="C",C$966688="PI",C$966688="NI"),1.6,IF(C$966688="P",0.8,IF(C$966688="-",1.2,0)))</f>
        <v>1.2</v>
      </c>
    </row>
    <row r="966717" spans="3:3" x14ac:dyDescent="0.15">
      <c r="C966717" s="29">
        <f>IF(OR(C$966688="C",C$966688="PI",C$966688="NI"),15,IF(C$966688="P",7,IF(C$966688="-",5,0)))</f>
        <v>5</v>
      </c>
    </row>
    <row r="966718" spans="3:3" x14ac:dyDescent="0.15">
      <c r="C966718" s="29">
        <f>IF(OR(C$966688="C",C$966688="PI",C$966688="NI"),0,IF(C$966688="P",0.6,IF(C$966688="-",0,1.2)))</f>
        <v>0</v>
      </c>
    </row>
    <row r="966719" spans="3:3" x14ac:dyDescent="0.15">
      <c r="C966719" s="29">
        <f>IF(OR(C$966688="C",C$966688="PI",C$966688="NI"),0,IF(C$966688="P",3,IF(C$966688="-",0,5)))</f>
        <v>0</v>
      </c>
    </row>
    <row r="966720" spans="3:3" x14ac:dyDescent="0.15">
      <c r="C966720" s="29">
        <f>IF(LEFT(C$966688,1)="C",1,IF(LEFT(C$966688,1)="P",0.5,0))</f>
        <v>0</v>
      </c>
    </row>
    <row r="966721" spans="3:3" x14ac:dyDescent="0.15">
      <c r="C966721" s="29">
        <f>IF(LEFT(C$966689,1)="C",1,IF(LEFT(C$966689,1)="P",0.5,0))</f>
        <v>0</v>
      </c>
    </row>
    <row r="966722" spans="3:3" x14ac:dyDescent="0.15">
      <c r="C966722" s="29">
        <f>0.7*C966720+C966686+C966721</f>
        <v>2</v>
      </c>
    </row>
    <row r="966723" spans="3:3" x14ac:dyDescent="0.15">
      <c r="C966723" s="27">
        <f>IFERROR(C966684/C966722,0)</f>
        <v>58.685000000000009</v>
      </c>
    </row>
    <row r="966724" spans="3:3" x14ac:dyDescent="0.15">
      <c r="C966724" s="29">
        <f>IF(RIGHT(C$966688,1)="I",1,C966720)*0.7+C966686+IF(RIGHT(C$966689,1)="I",1,C966721)</f>
        <v>2</v>
      </c>
    </row>
    <row r="966725" spans="3:3" x14ac:dyDescent="0.15">
      <c r="C966725" s="27">
        <f>IF(ISNUMBER(#REF!),#REF!/2.5,1)</f>
        <v>1</v>
      </c>
    </row>
    <row r="966726" spans="3:3" x14ac:dyDescent="0.15">
      <c r="C966726" s="27">
        <f>IF(C966698="Simple",0.9,IF(C966698="Complex",1.3,1))</f>
        <v>1</v>
      </c>
    </row>
    <row r="966727" spans="3:3" x14ac:dyDescent="0.15">
      <c r="C966727" s="27">
        <f>IF(C966697="Simple",0.9,IF(C966697="Complex",1.2,1))</f>
        <v>1</v>
      </c>
    </row>
    <row r="966728" spans="3:3" x14ac:dyDescent="0.15">
      <c r="C966728" s="27">
        <f>C966725*C966727*(0.7*C966723+IF(C966690="B_N2",5,IF(C966690="B_N1",25,50)))</f>
        <v>46.079500000000003</v>
      </c>
    </row>
    <row r="966729" spans="3:3" x14ac:dyDescent="0.15">
      <c r="C966729" s="27">
        <f>ROUND(3/0.85,1)*C966725*C966684</f>
        <v>410.79500000000007</v>
      </c>
    </row>
    <row r="966730" spans="3:3" x14ac:dyDescent="0.15">
      <c r="C966730" s="27">
        <f>C$966726*(C$966716*C$966723+C$966717)</f>
        <v>75.422000000000011</v>
      </c>
    </row>
    <row r="966731" spans="3:3" x14ac:dyDescent="0.15">
      <c r="C966731" s="27">
        <f>(C$966718*C$966723+C$966719)</f>
        <v>0</v>
      </c>
    </row>
    <row r="966732" spans="3:3" x14ac:dyDescent="0.15">
      <c r="C966732" s="27">
        <f>C966724*C966728-C966733-C966737-C966738</f>
        <v>71.03240000000001</v>
      </c>
    </row>
    <row r="966733" spans="3:3" x14ac:dyDescent="0.15">
      <c r="C966733" s="27">
        <f>0.5*IF(RIGHT(C966689,1)="I",1,C966721)*C966728</f>
        <v>0</v>
      </c>
    </row>
    <row r="966734" spans="3:3" x14ac:dyDescent="0.15">
      <c r="C966734" s="30" t="str">
        <f>IF(C$966689="P","Unh","Soil")</f>
        <v>Soil</v>
      </c>
    </row>
    <row r="966735" spans="3:3" x14ac:dyDescent="0.15">
      <c r="C966735" s="27">
        <f>1.2*C966723+5</f>
        <v>75.422000000000011</v>
      </c>
    </row>
    <row r="966736" spans="3:3" x14ac:dyDescent="0.15">
      <c r="C966736" s="30" t="str">
        <f>IF(C$966689="-","Soil","Cellar")</f>
        <v>Cellar</v>
      </c>
    </row>
    <row r="966737" spans="3:3" x14ac:dyDescent="0.15">
      <c r="C966737" s="27">
        <f>(0.18*C$966684)-C966738</f>
        <v>18.452900000000003</v>
      </c>
    </row>
    <row r="966738" spans="3:3" x14ac:dyDescent="0.15">
      <c r="C966738" s="27">
        <f>0.01*C$966684+1.5</f>
        <v>2.6737000000000002</v>
      </c>
    </row>
    <row r="966739" spans="3:3" x14ac:dyDescent="0.15">
      <c r="C966739" s="27">
        <f>SUM(C966730:C966738)</f>
        <v>243.00300000000004</v>
      </c>
    </row>
    <row r="966740" spans="3:3" x14ac:dyDescent="0.15">
      <c r="C966740" s="27">
        <f>SUM(C966700:C966709)</f>
        <v>148.34</v>
      </c>
    </row>
    <row r="966741" spans="3:3" x14ac:dyDescent="0.15">
      <c r="C966741" s="30">
        <f>IFERROR(C966740/C966739,0)</f>
        <v>0.61044513853738425</v>
      </c>
    </row>
    <row r="966742" spans="3:3" x14ac:dyDescent="0.15">
      <c r="C966742" s="31">
        <v>0.8</v>
      </c>
    </row>
    <row r="966743" spans="3:3" x14ac:dyDescent="0.15">
      <c r="C966743" s="31">
        <v>1.25</v>
      </c>
    </row>
    <row r="966744" spans="3:3" x14ac:dyDescent="0.15">
      <c r="C966744" s="32">
        <f>IF(AND(C966741&gt;=C966742,C966741&lt;=C966743),1,0)</f>
        <v>0</v>
      </c>
    </row>
    <row r="966745" spans="3:3" x14ac:dyDescent="0.15">
      <c r="C966745" s="30">
        <f>IFERROR((C966705+C966706)/(C966735),0)</f>
        <v>0.61255336639176894</v>
      </c>
    </row>
    <row r="966746" spans="3:3" x14ac:dyDescent="0.15">
      <c r="C966746" s="31">
        <v>0.9</v>
      </c>
    </row>
    <row r="966747" spans="3:3" x14ac:dyDescent="0.15">
      <c r="C966747" s="31">
        <v>1.3</v>
      </c>
    </row>
    <row r="966748" spans="3:3" x14ac:dyDescent="0.15">
      <c r="C966748" s="32">
        <f>IF(AND(C966745&gt;=C966746,C966745&lt;=C966747),1,0)</f>
        <v>0</v>
      </c>
    </row>
    <row r="966749" spans="3:3" x14ac:dyDescent="0.15">
      <c r="C966749" s="33">
        <f>IF(C966720+C966721=0,1,0)</f>
        <v>1</v>
      </c>
    </row>
    <row r="966750" spans="3:3" x14ac:dyDescent="0.15">
      <c r="C966750" s="30">
        <f>IFERROR((C966707+C966708+C966709)/(C966737+C966738),0)</f>
        <v>0.73461891643709809</v>
      </c>
    </row>
    <row r="966751" spans="3:3" x14ac:dyDescent="0.15">
      <c r="C966751" s="31">
        <v>0.67</v>
      </c>
    </row>
    <row r="966752" spans="3:3" x14ac:dyDescent="0.15">
      <c r="C966752" s="31">
        <v>1.5</v>
      </c>
    </row>
    <row r="966753" spans="3:3" x14ac:dyDescent="0.15">
      <c r="C966753" s="34">
        <f>IF(AND(C966750&gt;=C966751,C966750&lt;=C966752),1,0)</f>
        <v>1</v>
      </c>
    </row>
    <row r="966754" spans="3:3" x14ac:dyDescent="0.15">
      <c r="C966754" s="34">
        <f>C966744*IF(C966749=1,C966748,1)*C966753</f>
        <v>0</v>
      </c>
    </row>
    <row r="966755" spans="3:3" x14ac:dyDescent="0.15">
      <c r="C966755" s="27">
        <f>IF(C$966715="Estimation",C966730,C966700)</f>
        <v>0</v>
      </c>
    </row>
    <row r="966756" spans="3:3" x14ac:dyDescent="0.15">
      <c r="C966756" s="27">
        <f>IF(C$966715="Estimation",C966731,C966701)</f>
        <v>46.2</v>
      </c>
    </row>
    <row r="966757" spans="3:3" x14ac:dyDescent="0.15">
      <c r="C966757" s="27">
        <f>IF(C$966715="Estimation",C966732,C966702)</f>
        <v>40.42</v>
      </c>
    </row>
    <row r="966758" spans="3:3" x14ac:dyDescent="0.15">
      <c r="C966758" s="27">
        <f>IF(C$966715="Estimation",IF(C966734="Soil",0,C966733),C966703)</f>
        <v>0</v>
      </c>
    </row>
    <row r="966759" spans="3:3" x14ac:dyDescent="0.15">
      <c r="C966759" s="27">
        <f>IF(C$966715="Estimation",C966733-C966758,C966704)</f>
        <v>0</v>
      </c>
    </row>
    <row r="966760" spans="3:3" x14ac:dyDescent="0.15">
      <c r="C966760" s="27">
        <f>IF(C$966715="Estimation",IF(C966736="Soil",0,C966735),C966705)</f>
        <v>46.2</v>
      </c>
    </row>
    <row r="966761" spans="3:3" x14ac:dyDescent="0.15">
      <c r="C966761" s="27">
        <f>IF(C$966715="Estimation",C966735-C966760,C966706)</f>
        <v>0</v>
      </c>
    </row>
    <row r="966762" spans="3:3" x14ac:dyDescent="0.15">
      <c r="C966762" s="27">
        <f>IF(C$966715="Estimation",C966737,C966707)</f>
        <v>13.52</v>
      </c>
    </row>
    <row r="966763" spans="3:3" x14ac:dyDescent="0.15">
      <c r="C966763" s="27">
        <f>IF(C$966715="Estimation",0,C966708)</f>
        <v>0</v>
      </c>
    </row>
    <row r="966764" spans="3:3" x14ac:dyDescent="0.15">
      <c r="C966764" s="27">
        <f>IF(C$966715="Estimation",C966738,C966709)</f>
        <v>2</v>
      </c>
    </row>
    <row r="966765" spans="3:3" x14ac:dyDescent="0.15">
      <c r="C966765" s="35">
        <f>IF(C$966715="Estimation",0,C966710)</f>
        <v>0</v>
      </c>
    </row>
    <row r="966766" spans="3:3" x14ac:dyDescent="0.15">
      <c r="C966766" s="35">
        <f>IF(C$966715="Estimation",0.5*SUM(C$966762:C$966763),C966711)</f>
        <v>0</v>
      </c>
    </row>
    <row r="966767" spans="3:3" x14ac:dyDescent="0.15">
      <c r="C966767" s="35">
        <f>IF(C$966715="Estimation",0,C966712)</f>
        <v>8.1300000000000008</v>
      </c>
    </row>
    <row r="966768" spans="3:3" x14ac:dyDescent="0.15">
      <c r="C966768" s="35">
        <f>IF(C$966715="Estimation",0.5*SUM(C$966762:C$966763),C966713)</f>
        <v>0</v>
      </c>
    </row>
    <row r="966769" spans="3:3" x14ac:dyDescent="0.15">
      <c r="C966769" s="35">
        <f>IF(C$966715="Estimation",0,C966714)</f>
        <v>5.39</v>
      </c>
    </row>
    <row r="966770" spans="3:3" x14ac:dyDescent="0.15">
      <c r="C966770" s="25" t="s">
        <v>288</v>
      </c>
    </row>
    <row r="966771" spans="3:3" x14ac:dyDescent="0.15">
      <c r="C966771" s="25">
        <v>0</v>
      </c>
    </row>
    <row r="966772" spans="3:3" x14ac:dyDescent="0.15">
      <c r="C966772" s="25" t="s">
        <v>288</v>
      </c>
    </row>
    <row r="966773" spans="3:3" x14ac:dyDescent="0.15">
      <c r="C966773" s="25" t="s">
        <v>377</v>
      </c>
    </row>
    <row r="966774" spans="3:3" x14ac:dyDescent="0.15">
      <c r="C966774" s="25" t="s">
        <v>300</v>
      </c>
    </row>
    <row r="966775" spans="3:3" x14ac:dyDescent="0.15">
      <c r="C966775" s="25" t="s">
        <v>302</v>
      </c>
    </row>
    <row r="966776" spans="3:3" x14ac:dyDescent="0.15">
      <c r="C966776" s="25" t="s">
        <v>302</v>
      </c>
    </row>
    <row r="966777" spans="3:3" x14ac:dyDescent="0.15">
      <c r="C966777" s="25" t="s">
        <v>302</v>
      </c>
    </row>
    <row r="966778" spans="3:3" x14ac:dyDescent="0.15">
      <c r="C966778" s="25" t="s">
        <v>301</v>
      </c>
    </row>
    <row r="966779" spans="3:3" x14ac:dyDescent="0.15">
      <c r="C966779" s="25" t="s">
        <v>301</v>
      </c>
    </row>
    <row r="966780" spans="3:3" x14ac:dyDescent="0.15">
      <c r="C966780" s="25" t="s">
        <v>292</v>
      </c>
    </row>
    <row r="966781" spans="3:3" x14ac:dyDescent="0.15">
      <c r="C966781" s="25" t="s">
        <v>292</v>
      </c>
    </row>
    <row r="966782" spans="3:3" x14ac:dyDescent="0.15">
      <c r="C966782" s="25" t="s">
        <v>291</v>
      </c>
    </row>
    <row r="966783" spans="3:3" x14ac:dyDescent="0.15">
      <c r="C966783" s="25" t="s">
        <v>298</v>
      </c>
    </row>
    <row r="966784" spans="3:3" x14ac:dyDescent="0.15">
      <c r="C966784" s="25" t="s">
        <v>299</v>
      </c>
    </row>
    <row r="966785" spans="3:3" x14ac:dyDescent="0.15">
      <c r="C966785" s="25" t="s">
        <v>298</v>
      </c>
    </row>
    <row r="966786" spans="3:3" x14ac:dyDescent="0.15">
      <c r="C966786" s="25" t="s">
        <v>297</v>
      </c>
    </row>
    <row r="966787" spans="3:3" x14ac:dyDescent="0.15">
      <c r="C966787" s="25" t="s">
        <v>296</v>
      </c>
    </row>
    <row r="966788" spans="3:3" x14ac:dyDescent="0.15">
      <c r="C966788" s="25" t="s">
        <v>297</v>
      </c>
    </row>
    <row r="966789" spans="3:3" x14ac:dyDescent="0.15">
      <c r="C966789" s="25" t="s">
        <v>296</v>
      </c>
    </row>
    <row r="966790" spans="3:3" x14ac:dyDescent="0.15">
      <c r="C966790" s="24">
        <v>0.1</v>
      </c>
    </row>
    <row r="966791" spans="3:3" x14ac:dyDescent="0.15">
      <c r="C966791" s="24">
        <v>0</v>
      </c>
    </row>
    <row r="966792" spans="3:3" x14ac:dyDescent="0.15">
      <c r="C966792" s="24">
        <v>0.2</v>
      </c>
    </row>
    <row r="966793" spans="3:3" x14ac:dyDescent="0.15">
      <c r="C966793" s="24">
        <v>0.6</v>
      </c>
    </row>
    <row r="966794" spans="3:3" x14ac:dyDescent="0.15">
      <c r="C966794" s="24">
        <v>0.6</v>
      </c>
    </row>
    <row r="966795" spans="3:3" x14ac:dyDescent="0.15">
      <c r="C966795" s="24">
        <v>1.2</v>
      </c>
    </row>
    <row r="966796" spans="3:3" x14ac:dyDescent="0.15">
      <c r="C966796" s="24">
        <v>1.2</v>
      </c>
    </row>
    <row r="966797" spans="3:3" x14ac:dyDescent="0.15">
      <c r="C966797" s="24">
        <v>1.2</v>
      </c>
    </row>
    <row r="966798" spans="3:3" x14ac:dyDescent="0.15">
      <c r="C966798" s="24">
        <v>1.6</v>
      </c>
    </row>
    <row r="966799" spans="3:3" x14ac:dyDescent="0.15">
      <c r="C966799" s="24">
        <v>1.6</v>
      </c>
    </row>
    <row r="966800" spans="3:3" x14ac:dyDescent="0.15">
      <c r="C966800" s="24">
        <v>2.8</v>
      </c>
    </row>
    <row r="966801" spans="3:3" x14ac:dyDescent="0.15">
      <c r="C966801" s="24">
        <v>2.8</v>
      </c>
    </row>
    <row r="966802" spans="3:3" x14ac:dyDescent="0.15">
      <c r="C966802" s="24">
        <v>3</v>
      </c>
    </row>
    <row r="966803" spans="3:3" x14ac:dyDescent="0.15">
      <c r="C966803" s="24">
        <v>0.75</v>
      </c>
    </row>
    <row r="966804" spans="3:3" x14ac:dyDescent="0.15">
      <c r="C966804" s="24">
        <v>0.75</v>
      </c>
    </row>
    <row r="966805" spans="3:3" x14ac:dyDescent="0.15">
      <c r="C966805" s="24">
        <v>0.05</v>
      </c>
    </row>
    <row r="966806" spans="3:3" x14ac:dyDescent="0.15">
      <c r="C966806" s="24">
        <v>0.05</v>
      </c>
    </row>
    <row r="966807" spans="3:3" x14ac:dyDescent="0.15">
      <c r="C966807" s="24">
        <v>0</v>
      </c>
    </row>
    <row r="966808" spans="3:3" x14ac:dyDescent="0.15">
      <c r="C966808" s="24">
        <v>0</v>
      </c>
    </row>
    <row r="966809" spans="3:3" x14ac:dyDescent="0.15">
      <c r="C966809" s="24">
        <v>0</v>
      </c>
    </row>
    <row r="966810" spans="3:3" x14ac:dyDescent="0.15">
      <c r="C966810" s="24">
        <v>0.01</v>
      </c>
    </row>
    <row r="966811" spans="3:3" x14ac:dyDescent="0.15">
      <c r="C966811" s="24">
        <v>0.01</v>
      </c>
    </row>
    <row r="966812" spans="3:3" x14ac:dyDescent="0.15">
      <c r="C966812" s="24">
        <v>0</v>
      </c>
    </row>
    <row r="966813" spans="3:3" x14ac:dyDescent="0.15">
      <c r="C966813" s="24">
        <v>0.3</v>
      </c>
    </row>
    <row r="966814" spans="3:3" x14ac:dyDescent="0.15">
      <c r="C966814" s="24">
        <v>0</v>
      </c>
    </row>
    <row r="966815" spans="3:3" x14ac:dyDescent="0.15">
      <c r="C966815" s="24">
        <v>0</v>
      </c>
    </row>
    <row r="966816" spans="3:3" x14ac:dyDescent="0.15">
      <c r="C966816" s="24">
        <v>0</v>
      </c>
    </row>
    <row r="966817" spans="3:3" x14ac:dyDescent="0.15">
      <c r="C966817" s="24">
        <v>0.3</v>
      </c>
    </row>
    <row r="966818" spans="3:3" x14ac:dyDescent="0.15">
      <c r="C966818" s="24">
        <v>0</v>
      </c>
    </row>
    <row r="966819" spans="3:3" x14ac:dyDescent="0.15">
      <c r="C966819" s="24">
        <v>0</v>
      </c>
    </row>
    <row r="966820" spans="3:3" x14ac:dyDescent="0.15">
      <c r="C966820" s="24">
        <v>1</v>
      </c>
    </row>
    <row r="966821" spans="3:3" x14ac:dyDescent="0.15">
      <c r="C966821" s="24">
        <v>1</v>
      </c>
    </row>
    <row r="966822" spans="3:3" x14ac:dyDescent="0.15">
      <c r="C966822" s="24">
        <v>0</v>
      </c>
    </row>
    <row r="966823" spans="3:3" x14ac:dyDescent="0.15">
      <c r="C966823" s="24">
        <v>0</v>
      </c>
    </row>
    <row r="966824" spans="3:3" x14ac:dyDescent="0.15">
      <c r="C966824" s="24">
        <v>0.5</v>
      </c>
    </row>
    <row r="966825" spans="3:3" x14ac:dyDescent="0.15">
      <c r="C966825" s="24">
        <v>0</v>
      </c>
    </row>
    <row r="966826" spans="3:3" x14ac:dyDescent="0.15">
      <c r="C966826" s="25">
        <v>0</v>
      </c>
    </row>
    <row r="966827" spans="3:3" x14ac:dyDescent="0.15">
      <c r="C966827" s="25">
        <v>0</v>
      </c>
    </row>
    <row r="966828" spans="3:3" x14ac:dyDescent="0.15">
      <c r="C966828" s="25">
        <v>0</v>
      </c>
    </row>
    <row r="966829" spans="3:3" x14ac:dyDescent="0.15">
      <c r="C966829" s="25">
        <v>0</v>
      </c>
    </row>
    <row r="966830" spans="3:3" x14ac:dyDescent="0.15">
      <c r="C966830" s="25">
        <v>0</v>
      </c>
    </row>
    <row r="966831" spans="3:3" x14ac:dyDescent="0.15">
      <c r="C966831" s="25">
        <v>0</v>
      </c>
    </row>
    <row r="966832" spans="3:3" x14ac:dyDescent="0.15">
      <c r="C966832" s="25">
        <v>0</v>
      </c>
    </row>
    <row r="966833" spans="3:3" x14ac:dyDescent="0.15">
      <c r="C966833" s="25">
        <v>0</v>
      </c>
    </row>
    <row r="966834" spans="3:3" x14ac:dyDescent="0.15">
      <c r="C966834" s="25">
        <v>0</v>
      </c>
    </row>
    <row r="966835" spans="3:3" x14ac:dyDescent="0.15">
      <c r="C966835" s="25">
        <v>0</v>
      </c>
    </row>
    <row r="966836" spans="3:3" x14ac:dyDescent="0.15">
      <c r="C966836" s="24">
        <v>0</v>
      </c>
    </row>
    <row r="966837" spans="3:3" x14ac:dyDescent="0.15">
      <c r="C966837" s="24">
        <v>0</v>
      </c>
    </row>
    <row r="966838" spans="3:3" x14ac:dyDescent="0.15">
      <c r="C966838" s="24">
        <v>0</v>
      </c>
    </row>
    <row r="966839" spans="3:3" x14ac:dyDescent="0.15">
      <c r="C966839" s="24">
        <v>0</v>
      </c>
    </row>
    <row r="966840" spans="3:3" x14ac:dyDescent="0.15">
      <c r="C966840" s="24">
        <v>0</v>
      </c>
    </row>
    <row r="966841" spans="3:3" x14ac:dyDescent="0.15">
      <c r="C966841" s="24">
        <v>0</v>
      </c>
    </row>
    <row r="966842" spans="3:3" x14ac:dyDescent="0.15">
      <c r="C966842" s="24">
        <v>0</v>
      </c>
    </row>
    <row r="966843" spans="3:3" x14ac:dyDescent="0.15">
      <c r="C966843" s="24">
        <v>0</v>
      </c>
    </row>
    <row r="966844" spans="3:3" x14ac:dyDescent="0.15">
      <c r="C966844" s="24">
        <v>0</v>
      </c>
    </row>
    <row r="966845" spans="3:3" x14ac:dyDescent="0.15">
      <c r="C966845" s="24">
        <v>0</v>
      </c>
    </row>
    <row r="966846" spans="3:3" x14ac:dyDescent="0.15">
      <c r="C966846" s="24">
        <v>0</v>
      </c>
    </row>
    <row r="966847" spans="3:3" x14ac:dyDescent="0.15">
      <c r="C966847" s="24">
        <v>0</v>
      </c>
    </row>
    <row r="966848" spans="3:3" x14ac:dyDescent="0.15">
      <c r="C966848" s="24">
        <v>0</v>
      </c>
    </row>
    <row r="966849" spans="3:3" x14ac:dyDescent="0.15">
      <c r="C966849" s="24">
        <v>0</v>
      </c>
    </row>
    <row r="966850" spans="3:3" x14ac:dyDescent="0.15">
      <c r="C966850" s="24">
        <v>0</v>
      </c>
    </row>
    <row r="966851" spans="3:3" x14ac:dyDescent="0.15">
      <c r="C966851" s="24">
        <v>0</v>
      </c>
    </row>
    <row r="966852" spans="3:3" x14ac:dyDescent="0.15">
      <c r="C966852" s="24">
        <v>0</v>
      </c>
    </row>
    <row r="966853" spans="3:3" x14ac:dyDescent="0.15">
      <c r="C966853" s="24">
        <v>0</v>
      </c>
    </row>
    <row r="966854" spans="3:3" x14ac:dyDescent="0.15">
      <c r="C966854" s="24">
        <v>0</v>
      </c>
    </row>
    <row r="966855" spans="3:3" x14ac:dyDescent="0.15">
      <c r="C966855" s="24">
        <v>0</v>
      </c>
    </row>
    <row r="966856" spans="3:3" x14ac:dyDescent="0.15">
      <c r="C966856" s="24">
        <v>0</v>
      </c>
    </row>
    <row r="966857" spans="3:3" x14ac:dyDescent="0.15">
      <c r="C966857" s="24">
        <v>0</v>
      </c>
    </row>
    <row r="966858" spans="3:3" x14ac:dyDescent="0.15">
      <c r="C966858" s="24">
        <v>0</v>
      </c>
    </row>
    <row r="966859" spans="3:3" x14ac:dyDescent="0.15">
      <c r="C966859" s="24">
        <v>0</v>
      </c>
    </row>
    <row r="966860" spans="3:3" x14ac:dyDescent="0.15">
      <c r="C966860" s="24">
        <v>0</v>
      </c>
    </row>
    <row r="966861" spans="3:3" x14ac:dyDescent="0.15">
      <c r="C966861" s="24">
        <v>0</v>
      </c>
    </row>
    <row r="966862" spans="3:3" x14ac:dyDescent="0.15">
      <c r="C966862" s="36">
        <f t="shared" ref="C966862:C966868" si="367">IF(C966855&lt;&gt;0,C966855,C966848)</f>
        <v>0</v>
      </c>
    </row>
    <row r="966863" spans="3:3" x14ac:dyDescent="0.15">
      <c r="C966863" s="36">
        <f t="shared" si="367"/>
        <v>0</v>
      </c>
    </row>
    <row r="966864" spans="3:3" x14ac:dyDescent="0.15">
      <c r="C966864" s="36">
        <f t="shared" si="367"/>
        <v>0</v>
      </c>
    </row>
    <row r="966865" spans="3:3" x14ac:dyDescent="0.15">
      <c r="C966865" s="36">
        <f t="shared" si="367"/>
        <v>0</v>
      </c>
    </row>
    <row r="966866" spans="3:3" x14ac:dyDescent="0.15">
      <c r="C966866" s="36">
        <f t="shared" si="367"/>
        <v>0</v>
      </c>
    </row>
    <row r="966867" spans="3:3" x14ac:dyDescent="0.15">
      <c r="C966867" s="36">
        <f t="shared" si="367"/>
        <v>0</v>
      </c>
    </row>
    <row r="966868" spans="3:3" x14ac:dyDescent="0.15">
      <c r="C966868" s="36">
        <f t="shared" si="367"/>
        <v>0</v>
      </c>
    </row>
    <row r="966869" spans="3:3" x14ac:dyDescent="0.15">
      <c r="C966869" s="36">
        <f t="shared" ref="C966869:C966875" si="368">IFERROR(IF(C966848&lt;&gt;0,C966862/C966848,1)*C966836,0)</f>
        <v>0</v>
      </c>
    </row>
    <row r="966870" spans="3:3" x14ac:dyDescent="0.15">
      <c r="C966870" s="36">
        <f t="shared" si="368"/>
        <v>0</v>
      </c>
    </row>
    <row r="966871" spans="3:3" x14ac:dyDescent="0.15">
      <c r="C966871" s="36">
        <f t="shared" si="368"/>
        <v>0</v>
      </c>
    </row>
    <row r="966872" spans="3:3" x14ac:dyDescent="0.15">
      <c r="C966872" s="36">
        <f t="shared" si="368"/>
        <v>0</v>
      </c>
    </row>
    <row r="966873" spans="3:3" x14ac:dyDescent="0.15">
      <c r="C966873" s="36">
        <f t="shared" si="368"/>
        <v>0</v>
      </c>
    </row>
    <row r="966874" spans="3:3" x14ac:dyDescent="0.15">
      <c r="C966874" s="36">
        <f t="shared" si="368"/>
        <v>0</v>
      </c>
    </row>
    <row r="966875" spans="3:3" x14ac:dyDescent="0.15">
      <c r="C966875" s="36">
        <f t="shared" si="368"/>
        <v>0</v>
      </c>
    </row>
    <row r="966876" spans="3:3" x14ac:dyDescent="0.15">
      <c r="C966876" s="37">
        <f>C966843</f>
        <v>0</v>
      </c>
    </row>
    <row r="966877" spans="3:3" x14ac:dyDescent="0.15">
      <c r="C966877" s="37">
        <f>C966844</f>
        <v>0</v>
      </c>
    </row>
    <row r="966878" spans="3:3" x14ac:dyDescent="0.15">
      <c r="C966878" s="37">
        <f>C966845</f>
        <v>0</v>
      </c>
    </row>
    <row r="966879" spans="3:3" x14ac:dyDescent="0.15">
      <c r="C966879" s="37">
        <f>C966846</f>
        <v>0</v>
      </c>
    </row>
    <row r="966880" spans="3:3" x14ac:dyDescent="0.15">
      <c r="C966880" s="37">
        <f>C966847</f>
        <v>0</v>
      </c>
    </row>
    <row r="966881" spans="3:3" x14ac:dyDescent="0.15">
      <c r="C966881" s="28">
        <v>0</v>
      </c>
    </row>
    <row r="966882" spans="3:3" x14ac:dyDescent="0.15">
      <c r="C966882" s="28">
        <v>0</v>
      </c>
    </row>
    <row r="966883" spans="3:3" x14ac:dyDescent="0.15">
      <c r="C966883" s="28">
        <v>0</v>
      </c>
    </row>
    <row r="966884" spans="3:3" x14ac:dyDescent="0.15">
      <c r="C966884" s="28">
        <v>0</v>
      </c>
    </row>
    <row r="966885" spans="3:3" x14ac:dyDescent="0.15">
      <c r="C966885" s="28">
        <v>0</v>
      </c>
    </row>
    <row r="966886" spans="3:3" x14ac:dyDescent="0.15">
      <c r="C966886" s="28">
        <v>0</v>
      </c>
    </row>
    <row r="966887" spans="3:3" x14ac:dyDescent="0.15">
      <c r="C966887" s="28">
        <v>0</v>
      </c>
    </row>
    <row r="966888" spans="3:3" x14ac:dyDescent="0.15">
      <c r="C966888" s="28">
        <v>0</v>
      </c>
    </row>
    <row r="966889" spans="3:3" x14ac:dyDescent="0.15">
      <c r="C966889" s="28">
        <v>0</v>
      </c>
    </row>
    <row r="966890" spans="3:3" x14ac:dyDescent="0.15">
      <c r="C966890" s="28">
        <v>0</v>
      </c>
    </row>
    <row r="966891" spans="3:3" x14ac:dyDescent="0.15">
      <c r="C966891" s="38">
        <v>1</v>
      </c>
    </row>
    <row r="966892" spans="3:3" x14ac:dyDescent="0.15">
      <c r="C966892" s="38">
        <v>1</v>
      </c>
    </row>
    <row r="966893" spans="3:3" x14ac:dyDescent="0.15">
      <c r="C966893" s="38">
        <v>1</v>
      </c>
    </row>
    <row r="966894" spans="3:3" x14ac:dyDescent="0.15">
      <c r="C966894" s="38">
        <v>1</v>
      </c>
    </row>
    <row r="966895" spans="3:3" x14ac:dyDescent="0.15">
      <c r="C966895" s="38">
        <v>1</v>
      </c>
    </row>
    <row r="966896" spans="3:3" x14ac:dyDescent="0.15">
      <c r="C966896" s="38">
        <v>1</v>
      </c>
    </row>
    <row r="966897" spans="3:3" x14ac:dyDescent="0.15">
      <c r="C966897" s="38">
        <v>1</v>
      </c>
    </row>
    <row r="966898" spans="3:3" x14ac:dyDescent="0.15">
      <c r="C966898" s="38">
        <v>1</v>
      </c>
    </row>
    <row r="966899" spans="3:3" x14ac:dyDescent="0.15">
      <c r="C966899" s="38">
        <v>1</v>
      </c>
    </row>
    <row r="966900" spans="3:3" x14ac:dyDescent="0.15">
      <c r="C966900" s="38">
        <v>1</v>
      </c>
    </row>
    <row r="966901" spans="3:3" x14ac:dyDescent="0.15">
      <c r="C966901" s="25" t="s">
        <v>104</v>
      </c>
    </row>
    <row r="966902" spans="3:3" x14ac:dyDescent="0.15">
      <c r="C966902" s="25" t="s">
        <v>294</v>
      </c>
    </row>
    <row r="966903" spans="3:3" x14ac:dyDescent="0.15">
      <c r="C966903" s="24">
        <v>216</v>
      </c>
    </row>
    <row r="966904" spans="3:3" x14ac:dyDescent="0.15">
      <c r="C966904" s="24">
        <v>12</v>
      </c>
    </row>
    <row r="966905" spans="3:3" x14ac:dyDescent="0.15">
      <c r="C966905" s="24">
        <v>4.5999999999999996</v>
      </c>
    </row>
    <row r="966906" spans="3:3" x14ac:dyDescent="0.15">
      <c r="C966906" s="24">
        <v>368</v>
      </c>
    </row>
    <row r="966907" spans="3:3" x14ac:dyDescent="0.15">
      <c r="C966907" s="24">
        <v>260</v>
      </c>
    </row>
    <row r="966908" spans="3:3" x14ac:dyDescent="0.15">
      <c r="C966908" s="24">
        <v>394</v>
      </c>
    </row>
    <row r="966909" spans="3:3" x14ac:dyDescent="0.15">
      <c r="C966909" s="24">
        <v>222</v>
      </c>
    </row>
    <row r="966910" spans="3:3" x14ac:dyDescent="0.15">
      <c r="C966910" s="24">
        <v>123</v>
      </c>
    </row>
    <row r="966911" spans="3:3" x14ac:dyDescent="0.15">
      <c r="C966911" s="25" t="s">
        <v>153</v>
      </c>
    </row>
    <row r="966912" spans="3:3" x14ac:dyDescent="0.15">
      <c r="C966912" s="24">
        <v>20</v>
      </c>
    </row>
    <row r="966913" spans="3:3" x14ac:dyDescent="0.15">
      <c r="C966913" s="24">
        <v>0.9</v>
      </c>
    </row>
    <row r="966914" spans="3:3" x14ac:dyDescent="0.15">
      <c r="C966914" s="24">
        <v>0.8</v>
      </c>
    </row>
    <row r="966915" spans="3:3" x14ac:dyDescent="0.15">
      <c r="C966915" s="24">
        <v>0.4</v>
      </c>
    </row>
    <row r="966916" spans="3:3" x14ac:dyDescent="0.15">
      <c r="C966916" s="24">
        <v>2.5</v>
      </c>
    </row>
    <row r="966917" spans="3:3" x14ac:dyDescent="0.15">
      <c r="C966917" s="24">
        <v>3</v>
      </c>
    </row>
    <row r="966918" spans="3:3" x14ac:dyDescent="0.15">
      <c r="C966918" s="24">
        <v>10</v>
      </c>
    </row>
    <row r="966919" spans="3:3" x14ac:dyDescent="0.15">
      <c r="C966919" s="31">
        <v>0.8</v>
      </c>
    </row>
    <row r="966920" spans="3:3" x14ac:dyDescent="0.15">
      <c r="C966920" s="31">
        <v>0.6</v>
      </c>
    </row>
    <row r="966921" spans="3:3" x14ac:dyDescent="0.15">
      <c r="C966921" s="31">
        <v>0.3</v>
      </c>
    </row>
    <row r="966922" spans="3:3" x14ac:dyDescent="0.15">
      <c r="C966922" s="31">
        <v>0.9</v>
      </c>
    </row>
    <row r="966923" spans="3:3" x14ac:dyDescent="0.15">
      <c r="C966923" s="24">
        <v>45</v>
      </c>
    </row>
    <row r="966924" spans="3:3" x14ac:dyDescent="0.15">
      <c r="C966924" s="39">
        <f t="shared" ref="C966924:C966930" si="369">IFERROR(IF(ISNUMBER(C966812),C966812,0)+IF(ISNUMBER(C966793),1/C966793-IF(AND(C966881="ReplaceInsulation",NOT(ISERROR(C966869))),C966805/0.04,0),0),0)</f>
        <v>1.6666666666666667</v>
      </c>
    </row>
    <row r="966925" spans="3:3" x14ac:dyDescent="0.15">
      <c r="C966925" s="39">
        <f t="shared" si="369"/>
        <v>1.9666666666666668</v>
      </c>
    </row>
    <row r="966926" spans="3:3" x14ac:dyDescent="0.15">
      <c r="C966926" s="39">
        <f t="shared" si="369"/>
        <v>0.83333333333333337</v>
      </c>
    </row>
    <row r="966927" spans="3:3" x14ac:dyDescent="0.15">
      <c r="C966927" s="39">
        <f t="shared" si="369"/>
        <v>0.83333333333333337</v>
      </c>
    </row>
    <row r="966928" spans="3:3" x14ac:dyDescent="0.15">
      <c r="C966928" s="39">
        <f t="shared" si="369"/>
        <v>0.83333333333333337</v>
      </c>
    </row>
    <row r="966929" spans="3:3" x14ac:dyDescent="0.15">
      <c r="C966929" s="39">
        <f t="shared" si="369"/>
        <v>0.92500000000000004</v>
      </c>
    </row>
    <row r="966930" spans="3:3" x14ac:dyDescent="0.15">
      <c r="C966930" s="39">
        <f t="shared" si="369"/>
        <v>0.625</v>
      </c>
    </row>
    <row r="966931" spans="3:3" x14ac:dyDescent="0.15">
      <c r="C966931" s="40">
        <f>IFERROR(IF(ISNUMBER(C966800),1/C966800,0),0)</f>
        <v>0.35714285714285715</v>
      </c>
    </row>
    <row r="966932" spans="3:3" x14ac:dyDescent="0.15">
      <c r="C966932" s="40">
        <f>IFERROR(IF(ISNUMBER(C966801),1/C966801,0),0)</f>
        <v>0.35714285714285715</v>
      </c>
    </row>
    <row r="966933" spans="3:3" x14ac:dyDescent="0.15">
      <c r="C966933" s="40">
        <f>IFERROR(IF(ISNUMBER(C966802),1/C966802,0),0)</f>
        <v>0.33333333333333331</v>
      </c>
    </row>
    <row r="966934" spans="3:3" x14ac:dyDescent="0.15">
      <c r="C966934" s="39">
        <f t="shared" ref="C966934:C966940" si="370">IFERROR(1/(IF(C966881="Replace",IF(ISNUMBER(C966812),C966812,0),C966924)+IF(ISNUMBER(C966869),C966869,0)),0)</f>
        <v>0.6</v>
      </c>
    </row>
    <row r="966935" spans="3:3" x14ac:dyDescent="0.15">
      <c r="C966935" s="39">
        <f t="shared" si="370"/>
        <v>0.50847457627118642</v>
      </c>
    </row>
    <row r="966936" spans="3:3" x14ac:dyDescent="0.15">
      <c r="C966936" s="39">
        <f t="shared" si="370"/>
        <v>1.2</v>
      </c>
    </row>
    <row r="966937" spans="3:3" x14ac:dyDescent="0.15">
      <c r="C966937" s="39">
        <f t="shared" si="370"/>
        <v>1.2</v>
      </c>
    </row>
    <row r="966938" spans="3:3" x14ac:dyDescent="0.15">
      <c r="C966938" s="39">
        <f t="shared" si="370"/>
        <v>1.2</v>
      </c>
    </row>
    <row r="966939" spans="3:3" x14ac:dyDescent="0.15">
      <c r="C966939" s="39">
        <f t="shared" si="370"/>
        <v>1.0810810810810809</v>
      </c>
    </row>
    <row r="966940" spans="3:3" x14ac:dyDescent="0.15">
      <c r="C966940" s="39">
        <f t="shared" si="370"/>
        <v>1.6</v>
      </c>
    </row>
    <row r="966941" spans="3:3" x14ac:dyDescent="0.15">
      <c r="C966941" s="41">
        <f>IFERROR(1/(IF(C966888="Replace",0,C966931)+IF(ISNUMBER(C966876),C966876,0)),0)</f>
        <v>2.8</v>
      </c>
    </row>
    <row r="966942" spans="3:3" x14ac:dyDescent="0.15">
      <c r="C966942" s="41">
        <f>IFERROR(1/(IF(C966889="Replace",0,C966932)+IF(ISNUMBER(C966877),C966877,0)),0)</f>
        <v>2.8</v>
      </c>
    </row>
    <row r="966943" spans="3:3" x14ac:dyDescent="0.15">
      <c r="C966943" s="41">
        <f>IFERROR(1/(IF(C966890="Replace",0,C966933)+IF(ISNUMBER(C966878),C966878,0)),0)</f>
        <v>3</v>
      </c>
    </row>
    <row r="966944" spans="3:3" x14ac:dyDescent="0.15">
      <c r="C966944" s="42">
        <f t="shared" ref="C966944:C966950" si="371">IF(C966793&gt;0,(1-C966891)*1/(1/C966793+C966812),0)+C966891*C966934</f>
        <v>0.6</v>
      </c>
    </row>
    <row r="966945" spans="3:3" x14ac:dyDescent="0.15">
      <c r="C966945" s="42">
        <f t="shared" si="371"/>
        <v>0.50847457627118642</v>
      </c>
    </row>
    <row r="966946" spans="3:3" x14ac:dyDescent="0.15">
      <c r="C966946" s="42">
        <f t="shared" si="371"/>
        <v>1.2</v>
      </c>
    </row>
    <row r="966947" spans="3:3" x14ac:dyDescent="0.15">
      <c r="C966947" s="42">
        <f t="shared" si="371"/>
        <v>1.2</v>
      </c>
    </row>
    <row r="966948" spans="3:3" x14ac:dyDescent="0.15">
      <c r="C966948" s="42">
        <f t="shared" si="371"/>
        <v>1.2</v>
      </c>
    </row>
    <row r="966949" spans="3:3" x14ac:dyDescent="0.15">
      <c r="C966949" s="42">
        <f t="shared" si="371"/>
        <v>1.0810810810810809</v>
      </c>
    </row>
    <row r="966950" spans="3:3" x14ac:dyDescent="0.15">
      <c r="C966950" s="42">
        <f t="shared" si="371"/>
        <v>1.6</v>
      </c>
    </row>
    <row r="966951" spans="3:3" x14ac:dyDescent="0.15">
      <c r="C966951" s="43">
        <f>(1-C966898)*C966800+C966898*C966941</f>
        <v>2.8</v>
      </c>
    </row>
    <row r="966952" spans="3:3" x14ac:dyDescent="0.15">
      <c r="C966952" s="43">
        <f>(1-C966899)*C966801+C966899*C966942</f>
        <v>2.8</v>
      </c>
    </row>
    <row r="966953" spans="3:3" x14ac:dyDescent="0.15">
      <c r="C966953" s="43">
        <f>(1-C966900)*C966802+C966900*C966943</f>
        <v>3</v>
      </c>
    </row>
    <row r="966954" spans="3:3" x14ac:dyDescent="0.15">
      <c r="C966954" s="39">
        <f>IFERROR((IF(C966869&gt;0,C966891*C966755,0)+IF(C966870&gt;0,C966892*C966756,0)+IF(C966871&gt;0,C966893*C966757,0)+IF(C966872&gt;0,C966894*C966758,0)+IF(C966873&gt;0,C966895*C966759,0)+IF(C966874&gt;0,C966896*C966760,0)+IF(C966875&gt;0,C966897*C966761,0)+IF(C966876&gt;0,C966898*C966762,0)+IF(C966877&gt;0,C966899*C966763,0)+IF(C966878&gt;0,C966900*C966764,0))/SUM(C966755:C966764),0)</f>
        <v>0</v>
      </c>
    </row>
    <row r="966955" spans="3:3" x14ac:dyDescent="0.15">
      <c r="C966955" s="30" t="str">
        <f>IF(OR(C966771="",C966770=C966771),C966770,IF(C966665="Variation",C966771,IF(C966954=0,C966770,IF(C966954=1,C966771,C966770&amp;"("&amp;TEXT(1-C966954,"##0%")&amp;")."&amp;C966771&amp;"("&amp;TEXT(C966954,"##0%")&amp;")"))))</f>
        <v>Medium</v>
      </c>
    </row>
    <row r="966956" spans="3:3" x14ac:dyDescent="0.15">
      <c r="C966956" s="39">
        <f>IFERROR(IF(C966771&lt;&gt;"",IF(C966665="Variation",C966791,(1-C966954)*C966790+C966954*C966791),C966790),0)</f>
        <v>0.1</v>
      </c>
    </row>
    <row r="966957" spans="3:3" x14ac:dyDescent="0.15">
      <c r="C966957" s="39">
        <f t="shared" ref="C966957:C966963" si="372">IF(ISERROR(C966944*C966755*C966819),0,C966944*C966755*C966819)</f>
        <v>0</v>
      </c>
    </row>
    <row r="966958" spans="3:3" x14ac:dyDescent="0.15">
      <c r="C966958" s="39">
        <f t="shared" si="372"/>
        <v>23.491525423728813</v>
      </c>
    </row>
    <row r="966959" spans="3:3" x14ac:dyDescent="0.15">
      <c r="C966959" s="39">
        <f t="shared" si="372"/>
        <v>48.503999999999998</v>
      </c>
    </row>
    <row r="966960" spans="3:3" x14ac:dyDescent="0.15">
      <c r="C966960" s="39">
        <f t="shared" si="372"/>
        <v>0</v>
      </c>
    </row>
    <row r="966961" spans="3:3" x14ac:dyDescent="0.15">
      <c r="C966961" s="39">
        <f t="shared" si="372"/>
        <v>0</v>
      </c>
    </row>
    <row r="966962" spans="3:3" x14ac:dyDescent="0.15">
      <c r="C966962" s="39">
        <f t="shared" si="372"/>
        <v>24.972972972972972</v>
      </c>
    </row>
    <row r="966963" spans="3:3" x14ac:dyDescent="0.15">
      <c r="C966963" s="39">
        <f t="shared" si="372"/>
        <v>0</v>
      </c>
    </row>
    <row r="966964" spans="3:3" x14ac:dyDescent="0.15">
      <c r="C966964" s="40">
        <f>IF(ISERROR(C966951*C966762*1),0,C966951*C966762*1)</f>
        <v>37.855999999999995</v>
      </c>
    </row>
    <row r="966965" spans="3:3" x14ac:dyDescent="0.15">
      <c r="C966965" s="40">
        <f>IF(ISERROR(C966952*C966763*1),0,C966952*C966763*1)</f>
        <v>0</v>
      </c>
    </row>
    <row r="966966" spans="3:3" x14ac:dyDescent="0.15">
      <c r="C966966" s="40">
        <f>IF(ISERROR(C966953*C966764*1),0,C966953*C966764*1)</f>
        <v>6</v>
      </c>
    </row>
    <row r="966967" spans="3:3" x14ac:dyDescent="0.15">
      <c r="C966967" s="39">
        <f>SUM(C966755:C966764)*C966956</f>
        <v>14.834000000000001</v>
      </c>
    </row>
    <row r="966968" spans="3:3" x14ac:dyDescent="0.15">
      <c r="C966968" s="39">
        <f>IFERROR(SUM(C966957:C966967)/C966684,0)</f>
        <v>1.3262204856155895</v>
      </c>
    </row>
    <row r="966969" spans="3:3" x14ac:dyDescent="0.15">
      <c r="C966969" s="39">
        <f>0.34*(C966915+C966792)*C966916</f>
        <v>0.51000000000000012</v>
      </c>
    </row>
    <row r="966970" spans="3:3" x14ac:dyDescent="0.15">
      <c r="C966970" s="44">
        <f>(C966912-C966905)*C966903</f>
        <v>3326.4</v>
      </c>
    </row>
    <row r="966971" spans="3:3" x14ac:dyDescent="0.15">
      <c r="C966971" s="39">
        <f>IF(C966968&lt;=1,C966913+(1-C966968)/0.5*(1-C966913),IF(C966968&gt;=4,C966914,C966913+(C966968-1)*(C966914-C966913)/(4-1)))</f>
        <v>0.88912598381281371</v>
      </c>
    </row>
    <row r="966972" spans="3:3" x14ac:dyDescent="0.15">
      <c r="C966972" s="44">
        <f>C966968*0.024*C966970*C966971</f>
        <v>94.13795245360761</v>
      </c>
    </row>
    <row r="966973" spans="3:3" x14ac:dyDescent="0.15">
      <c r="C966973" s="44">
        <f>C966969*0.024*C966970*C966971</f>
        <v>36.200885352072518</v>
      </c>
    </row>
    <row r="966974" spans="3:3" x14ac:dyDescent="0.15">
      <c r="C966974" s="44">
        <f>C966972+C966973</f>
        <v>130.33883780568013</v>
      </c>
    </row>
    <row r="966975" spans="3:3" x14ac:dyDescent="0.15">
      <c r="C966975" s="39">
        <f>IFERROR((IF(LEN(C966833)&gt;1,IF(ISERROR(C966879),0,C966879),IF(ISERROR(C966803),0,C966803))*C966762+IF(LEN(C966834)&gt;1,IF(ISERROR(C966880),0,C966880),IF(ISERROR(C966804),0,C966804))*C966763)/(C966762+C966763),0)</f>
        <v>0.75000000000000011</v>
      </c>
    </row>
    <row r="966976" spans="3:3" x14ac:dyDescent="0.15">
      <c r="C966976" s="45">
        <f>C966765*C966906*C966919*(1-C966921)*C966922*C966975</f>
        <v>0</v>
      </c>
    </row>
    <row r="966977" spans="3:3" x14ac:dyDescent="0.15">
      <c r="C966977" s="44">
        <f>C966766*C966907*C$966920*(1-C$966921)*C$966922*C$966975</f>
        <v>0</v>
      </c>
    </row>
    <row r="966978" spans="3:3" x14ac:dyDescent="0.15">
      <c r="C966978" s="44">
        <f>C966767*C966908*C$966920*(1-C$966921)*C$966922*C$966975</f>
        <v>908.11287000000016</v>
      </c>
    </row>
    <row r="966979" spans="3:3" x14ac:dyDescent="0.15">
      <c r="C966979" s="44">
        <f>C966768*C966909*C$966920*(1-C$966921)*C$966922*C$966975</f>
        <v>0</v>
      </c>
    </row>
    <row r="966980" spans="3:3" x14ac:dyDescent="0.15">
      <c r="C966980" s="44">
        <f>C966769*C966910*C$966920*(1-C$966921)*C$966922*C$966975</f>
        <v>187.95199499999998</v>
      </c>
    </row>
    <row r="966981" spans="3:3" x14ac:dyDescent="0.15">
      <c r="C966981" s="44">
        <f>IFERROR(SUM(C966976:C966980)/C966684,0)</f>
        <v>9.3385436227315317</v>
      </c>
    </row>
    <row r="966982" spans="3:3" x14ac:dyDescent="0.15">
      <c r="C966982" s="44">
        <f>C966917*0.024*C966903</f>
        <v>15.552000000000001</v>
      </c>
    </row>
    <row r="966983" spans="3:3" x14ac:dyDescent="0.15">
      <c r="C966983" s="44">
        <f>C966923/(C966968+C966969)</f>
        <v>24.506860887631277</v>
      </c>
    </row>
    <row r="966984" spans="3:3" x14ac:dyDescent="0.15">
      <c r="C966984" s="39">
        <f>0.8+C966983/30</f>
        <v>1.6168953629210425</v>
      </c>
    </row>
    <row r="966985" spans="3:3" x14ac:dyDescent="0.15">
      <c r="C966985" s="42">
        <f>IFERROR((C966981+C966982)/C966974,0)</f>
        <v>0.19096797272230098</v>
      </c>
    </row>
    <row r="966986" spans="3:3" x14ac:dyDescent="0.15">
      <c r="C966986" s="39">
        <f>(1-C966985^C966984)/(1-C966985^(C966984+1))</f>
        <v>0.94362386271828624</v>
      </c>
    </row>
    <row r="966987" spans="3:3" x14ac:dyDescent="0.15">
      <c r="C966987" s="46">
        <f>C966974-C966986*(C966981+C966982)</f>
        <v>106.8515268872402</v>
      </c>
    </row>
    <row r="966989" spans="3:3" x14ac:dyDescent="0.15">
      <c r="C966989" s="48">
        <v>106.8515268872402</v>
      </c>
    </row>
    <row r="983041" spans="3:3" x14ac:dyDescent="0.15">
      <c r="C983041" s="24" t="s">
        <v>370</v>
      </c>
    </row>
    <row r="983042" spans="3:3" x14ac:dyDescent="0.15">
      <c r="C983042" s="25">
        <v>0</v>
      </c>
    </row>
    <row r="983043" spans="3:3" x14ac:dyDescent="0.15">
      <c r="C983043" s="25">
        <v>0</v>
      </c>
    </row>
    <row r="983044" spans="3:3" x14ac:dyDescent="0.15">
      <c r="C983044" s="26">
        <v>40428</v>
      </c>
    </row>
    <row r="983045" spans="3:3" x14ac:dyDescent="0.15">
      <c r="C983045" s="26">
        <v>0</v>
      </c>
    </row>
    <row r="983046" spans="3:3" x14ac:dyDescent="0.15">
      <c r="C983046" s="25" t="s">
        <v>152</v>
      </c>
    </row>
    <row r="983047" spans="3:3" x14ac:dyDescent="0.15">
      <c r="C983047" s="25" t="s">
        <v>15</v>
      </c>
    </row>
    <row r="983048" spans="3:3" x14ac:dyDescent="0.15">
      <c r="C983048" s="25">
        <v>1</v>
      </c>
    </row>
    <row r="983049" spans="3:3" x14ac:dyDescent="0.15">
      <c r="C983049" s="25" t="s">
        <v>208</v>
      </c>
    </row>
    <row r="983050" spans="3:3" x14ac:dyDescent="0.15">
      <c r="C983050" s="25" t="s">
        <v>371</v>
      </c>
    </row>
    <row r="983051" spans="3:3" x14ac:dyDescent="0.15">
      <c r="C983051" s="25">
        <v>0</v>
      </c>
    </row>
    <row r="983052" spans="3:3" x14ac:dyDescent="0.15">
      <c r="C983052" s="25">
        <v>0</v>
      </c>
    </row>
    <row r="983053" spans="3:3" x14ac:dyDescent="0.15">
      <c r="C983053" s="25" t="s">
        <v>372</v>
      </c>
    </row>
    <row r="983054" spans="3:3" x14ac:dyDescent="0.15">
      <c r="C983054" s="25" t="s">
        <v>360</v>
      </c>
    </row>
    <row r="983055" spans="3:3" x14ac:dyDescent="0.15">
      <c r="C983055" s="25" t="s">
        <v>373</v>
      </c>
    </row>
    <row r="983056" spans="3:3" x14ac:dyDescent="0.15">
      <c r="C983056" s="25" t="s">
        <v>105</v>
      </c>
    </row>
    <row r="983057" spans="3:3" x14ac:dyDescent="0.15">
      <c r="C983057" s="25">
        <v>1958</v>
      </c>
    </row>
    <row r="983058" spans="3:3" x14ac:dyDescent="0.15">
      <c r="C983058" s="25">
        <v>1968</v>
      </c>
    </row>
    <row r="983059" spans="3:3" x14ac:dyDescent="0.15">
      <c r="C983059" s="25" t="s">
        <v>289</v>
      </c>
    </row>
    <row r="983060" spans="3:3" x14ac:dyDescent="0.15">
      <c r="C983060" s="24">
        <v>374.2</v>
      </c>
    </row>
    <row r="983061" spans="3:3" x14ac:dyDescent="0.15">
      <c r="C983061" s="24">
        <v>119.744</v>
      </c>
    </row>
    <row r="983062" spans="3:3" x14ac:dyDescent="0.15">
      <c r="C983062" s="24">
        <v>0</v>
      </c>
    </row>
    <row r="983063" spans="3:3" x14ac:dyDescent="0.15">
      <c r="C983063" s="24">
        <v>0</v>
      </c>
    </row>
    <row r="983064" spans="3:3" x14ac:dyDescent="0.15">
      <c r="C983064" s="24">
        <v>0</v>
      </c>
    </row>
    <row r="983065" spans="3:3" x14ac:dyDescent="0.15">
      <c r="C983065" s="24">
        <v>106.7</v>
      </c>
    </row>
    <row r="983066" spans="3:3" x14ac:dyDescent="0.15">
      <c r="C983066" s="27">
        <f>IF(C983063&gt;0,C983063,IF(C983062&gt;0,0.85*C983062,IF(C983065&gt;0,1.1*C983065,IF(C983064&gt;0,1.4*C983064,0.85/3*C983060))))</f>
        <v>117.37000000000002</v>
      </c>
    </row>
    <row r="983067" spans="3:3" x14ac:dyDescent="0.15">
      <c r="C983067" s="24">
        <v>0</v>
      </c>
    </row>
    <row r="983068" spans="3:3" x14ac:dyDescent="0.15">
      <c r="C983068" s="27">
        <f>IF(C983067&gt;0,C983067,C983066)</f>
        <v>117.37000000000002</v>
      </c>
    </row>
    <row r="983069" spans="3:3" x14ac:dyDescent="0.15">
      <c r="C983069" s="24">
        <v>1</v>
      </c>
    </row>
    <row r="983070" spans="3:3" x14ac:dyDescent="0.15">
      <c r="C983070" s="24">
        <v>2</v>
      </c>
    </row>
    <row r="983071" spans="3:3" x14ac:dyDescent="0.15">
      <c r="C983071" s="28" t="s">
        <v>374</v>
      </c>
    </row>
    <row r="983072" spans="3:3" x14ac:dyDescent="0.15">
      <c r="C983072" s="28" t="s">
        <v>375</v>
      </c>
    </row>
    <row r="983073" spans="3:3" x14ac:dyDescent="0.15">
      <c r="C983073" s="28" t="s">
        <v>2</v>
      </c>
    </row>
    <row r="983074" spans="3:3" x14ac:dyDescent="0.15">
      <c r="C983074" s="28" t="s">
        <v>376</v>
      </c>
    </row>
    <row r="983075" spans="3:3" x14ac:dyDescent="0.15">
      <c r="C983075" s="24">
        <v>0</v>
      </c>
    </row>
    <row r="983076" spans="3:3" x14ac:dyDescent="0.15">
      <c r="C983076" s="24">
        <v>0</v>
      </c>
    </row>
    <row r="983077" spans="3:3" x14ac:dyDescent="0.15">
      <c r="C983077" s="24">
        <v>0</v>
      </c>
    </row>
    <row r="983078" spans="3:3" x14ac:dyDescent="0.15">
      <c r="C983078" s="24">
        <v>0</v>
      </c>
    </row>
    <row r="983079" spans="3:3" x14ac:dyDescent="0.15">
      <c r="C983079" s="24">
        <v>0</v>
      </c>
    </row>
    <row r="983080" spans="3:3" x14ac:dyDescent="0.15">
      <c r="C983080" s="24">
        <v>0</v>
      </c>
    </row>
    <row r="983081" spans="3:3" x14ac:dyDescent="0.15">
      <c r="C983081" s="28">
        <v>0</v>
      </c>
    </row>
    <row r="983082" spans="3:3" x14ac:dyDescent="0.15">
      <c r="C983082" s="28">
        <v>0</v>
      </c>
    </row>
    <row r="983083" spans="3:3" x14ac:dyDescent="0.15">
      <c r="C983083" s="24">
        <v>0</v>
      </c>
    </row>
    <row r="983084" spans="3:3" x14ac:dyDescent="0.15">
      <c r="C983084" s="24">
        <v>0</v>
      </c>
    </row>
    <row r="983085" spans="3:3" x14ac:dyDescent="0.15">
      <c r="C983085" s="24">
        <v>46.2</v>
      </c>
    </row>
    <row r="983086" spans="3:3" x14ac:dyDescent="0.15">
      <c r="C983086" s="24">
        <v>40.42</v>
      </c>
    </row>
    <row r="983087" spans="3:3" x14ac:dyDescent="0.15">
      <c r="C983087" s="24">
        <v>0</v>
      </c>
    </row>
    <row r="983088" spans="3:3" x14ac:dyDescent="0.15">
      <c r="C983088" s="24">
        <v>0</v>
      </c>
    </row>
    <row r="983089" spans="3:3" x14ac:dyDescent="0.15">
      <c r="C983089" s="24">
        <v>46.2</v>
      </c>
    </row>
    <row r="983090" spans="3:3" x14ac:dyDescent="0.15">
      <c r="C983090" s="24">
        <v>0</v>
      </c>
    </row>
    <row r="983091" spans="3:3" x14ac:dyDescent="0.15">
      <c r="C983091" s="24">
        <v>13.52</v>
      </c>
    </row>
    <row r="983092" spans="3:3" x14ac:dyDescent="0.15">
      <c r="C983092" s="24">
        <v>0</v>
      </c>
    </row>
    <row r="983093" spans="3:3" x14ac:dyDescent="0.15">
      <c r="C983093" s="24">
        <v>2</v>
      </c>
    </row>
    <row r="983094" spans="3:3" x14ac:dyDescent="0.15">
      <c r="C983094" s="24">
        <v>0</v>
      </c>
    </row>
    <row r="983095" spans="3:3" x14ac:dyDescent="0.15">
      <c r="C983095" s="24">
        <v>0</v>
      </c>
    </row>
    <row r="983096" spans="3:3" x14ac:dyDescent="0.15">
      <c r="C983096" s="24">
        <v>8.1300000000000008</v>
      </c>
    </row>
    <row r="983097" spans="3:3" x14ac:dyDescent="0.15">
      <c r="C983097" s="24">
        <v>0</v>
      </c>
    </row>
    <row r="983098" spans="3:3" x14ac:dyDescent="0.15">
      <c r="C983098" s="24">
        <v>5.39</v>
      </c>
    </row>
    <row r="983099" spans="3:3" x14ac:dyDescent="0.15">
      <c r="C983099" s="28" t="s">
        <v>295</v>
      </c>
    </row>
    <row r="983100" spans="3:3" x14ac:dyDescent="0.15">
      <c r="C983100" s="29">
        <f>IF(OR(C$983072="C",C$983072="PI",C$983072="NI"),1.6,IF(C$983072="P",0.8,IF(C$983072="-",1.2,0)))</f>
        <v>1.2</v>
      </c>
    </row>
    <row r="983101" spans="3:3" x14ac:dyDescent="0.15">
      <c r="C983101" s="29">
        <f>IF(OR(C$983072="C",C$983072="PI",C$983072="NI"),15,IF(C$983072="P",7,IF(C$983072="-",5,0)))</f>
        <v>5</v>
      </c>
    </row>
    <row r="983102" spans="3:3" x14ac:dyDescent="0.15">
      <c r="C983102" s="29">
        <f>IF(OR(C$983072="C",C$983072="PI",C$983072="NI"),0,IF(C$983072="P",0.6,IF(C$983072="-",0,1.2)))</f>
        <v>0</v>
      </c>
    </row>
    <row r="983103" spans="3:3" x14ac:dyDescent="0.15">
      <c r="C983103" s="29">
        <f>IF(OR(C$983072="C",C$983072="PI",C$983072="NI"),0,IF(C$983072="P",3,IF(C$983072="-",0,5)))</f>
        <v>0</v>
      </c>
    </row>
    <row r="983104" spans="3:3" x14ac:dyDescent="0.15">
      <c r="C983104" s="29">
        <f>IF(LEFT(C$983072,1)="C",1,IF(LEFT(C$983072,1)="P",0.5,0))</f>
        <v>0</v>
      </c>
    </row>
    <row r="983105" spans="3:3" x14ac:dyDescent="0.15">
      <c r="C983105" s="29">
        <f>IF(LEFT(C$983073,1)="C",1,IF(LEFT(C$983073,1)="P",0.5,0))</f>
        <v>0</v>
      </c>
    </row>
    <row r="983106" spans="3:3" x14ac:dyDescent="0.15">
      <c r="C983106" s="29">
        <f>0.7*C983104+C983070+C983105</f>
        <v>2</v>
      </c>
    </row>
    <row r="983107" spans="3:3" x14ac:dyDescent="0.15">
      <c r="C983107" s="27">
        <f>IFERROR(C983068/C983106,0)</f>
        <v>58.685000000000009</v>
      </c>
    </row>
    <row r="983108" spans="3:3" x14ac:dyDescent="0.15">
      <c r="C983108" s="29">
        <f>IF(RIGHT(C$983072,1)="I",1,C983104)*0.7+C983070+IF(RIGHT(C$983073,1)="I",1,C983105)</f>
        <v>2</v>
      </c>
    </row>
    <row r="983109" spans="3:3" x14ac:dyDescent="0.15">
      <c r="C983109" s="27">
        <f>IF(ISNUMBER(#REF!),#REF!/2.5,1)</f>
        <v>1</v>
      </c>
    </row>
    <row r="983110" spans="3:3" x14ac:dyDescent="0.15">
      <c r="C983110" s="27">
        <f>IF(C983082="Simple",0.9,IF(C983082="Complex",1.3,1))</f>
        <v>1</v>
      </c>
    </row>
    <row r="983111" spans="3:3" x14ac:dyDescent="0.15">
      <c r="C983111" s="27">
        <f>IF(C983081="Simple",0.9,IF(C983081="Complex",1.2,1))</f>
        <v>1</v>
      </c>
    </row>
    <row r="983112" spans="3:3" x14ac:dyDescent="0.15">
      <c r="C983112" s="27">
        <f>C983109*C983111*(0.7*C983107+IF(C983074="B_N2",5,IF(C983074="B_N1",25,50)))</f>
        <v>46.079500000000003</v>
      </c>
    </row>
    <row r="983113" spans="3:3" x14ac:dyDescent="0.15">
      <c r="C983113" s="27">
        <f>ROUND(3/0.85,1)*C983109*C983068</f>
        <v>410.79500000000007</v>
      </c>
    </row>
    <row r="983114" spans="3:3" x14ac:dyDescent="0.15">
      <c r="C983114" s="27">
        <f>C$983110*(C$983100*C$983107+C$983101)</f>
        <v>75.422000000000011</v>
      </c>
    </row>
    <row r="983115" spans="3:3" x14ac:dyDescent="0.15">
      <c r="C983115" s="27">
        <f>(C$983102*C$983107+C$983103)</f>
        <v>0</v>
      </c>
    </row>
    <row r="983116" spans="3:3" x14ac:dyDescent="0.15">
      <c r="C983116" s="27">
        <f>C983108*C983112-C983117-C983121-C983122</f>
        <v>71.03240000000001</v>
      </c>
    </row>
    <row r="983117" spans="3:3" x14ac:dyDescent="0.15">
      <c r="C983117" s="27">
        <f>0.5*IF(RIGHT(C983073,1)="I",1,C983105)*C983112</f>
        <v>0</v>
      </c>
    </row>
    <row r="983118" spans="3:3" x14ac:dyDescent="0.15">
      <c r="C983118" s="30" t="str">
        <f>IF(C$983073="P","Unh","Soil")</f>
        <v>Soil</v>
      </c>
    </row>
    <row r="983119" spans="3:3" x14ac:dyDescent="0.15">
      <c r="C983119" s="27">
        <f>1.2*C983107+5</f>
        <v>75.422000000000011</v>
      </c>
    </row>
    <row r="983120" spans="3:3" x14ac:dyDescent="0.15">
      <c r="C983120" s="30" t="str">
        <f>IF(C$983073="-","Soil","Cellar")</f>
        <v>Cellar</v>
      </c>
    </row>
    <row r="983121" spans="3:3" x14ac:dyDescent="0.15">
      <c r="C983121" s="27">
        <f>(0.18*C$983068)-C983122</f>
        <v>18.452900000000003</v>
      </c>
    </row>
    <row r="983122" spans="3:3" x14ac:dyDescent="0.15">
      <c r="C983122" s="27">
        <f>0.01*C$983068+1.5</f>
        <v>2.6737000000000002</v>
      </c>
    </row>
    <row r="983123" spans="3:3" x14ac:dyDescent="0.15">
      <c r="C983123" s="27">
        <f>SUM(C983114:C983122)</f>
        <v>243.00300000000004</v>
      </c>
    </row>
    <row r="983124" spans="3:3" x14ac:dyDescent="0.15">
      <c r="C983124" s="27">
        <f>SUM(C983084:C983093)</f>
        <v>148.34</v>
      </c>
    </row>
    <row r="983125" spans="3:3" x14ac:dyDescent="0.15">
      <c r="C983125" s="30">
        <f>IFERROR(C983124/C983123,0)</f>
        <v>0.61044513853738425</v>
      </c>
    </row>
    <row r="983126" spans="3:3" x14ac:dyDescent="0.15">
      <c r="C983126" s="31">
        <v>0.8</v>
      </c>
    </row>
    <row r="983127" spans="3:3" x14ac:dyDescent="0.15">
      <c r="C983127" s="31">
        <v>1.25</v>
      </c>
    </row>
    <row r="983128" spans="3:3" x14ac:dyDescent="0.15">
      <c r="C983128" s="32">
        <f>IF(AND(C983125&gt;=C983126,C983125&lt;=C983127),1,0)</f>
        <v>0</v>
      </c>
    </row>
    <row r="983129" spans="3:3" x14ac:dyDescent="0.15">
      <c r="C983129" s="30">
        <f>IFERROR((C983089+C983090)/(C983119),0)</f>
        <v>0.61255336639176894</v>
      </c>
    </row>
    <row r="983130" spans="3:3" x14ac:dyDescent="0.15">
      <c r="C983130" s="31">
        <v>0.9</v>
      </c>
    </row>
    <row r="983131" spans="3:3" x14ac:dyDescent="0.15">
      <c r="C983131" s="31">
        <v>1.3</v>
      </c>
    </row>
    <row r="983132" spans="3:3" x14ac:dyDescent="0.15">
      <c r="C983132" s="32">
        <f>IF(AND(C983129&gt;=C983130,C983129&lt;=C983131),1,0)</f>
        <v>0</v>
      </c>
    </row>
    <row r="983133" spans="3:3" x14ac:dyDescent="0.15">
      <c r="C983133" s="33">
        <f>IF(C983104+C983105=0,1,0)</f>
        <v>1</v>
      </c>
    </row>
    <row r="983134" spans="3:3" x14ac:dyDescent="0.15">
      <c r="C983134" s="30">
        <f>IFERROR((C983091+C983092+C983093)/(C983121+C983122),0)</f>
        <v>0.73461891643709809</v>
      </c>
    </row>
    <row r="983135" spans="3:3" x14ac:dyDescent="0.15">
      <c r="C983135" s="31">
        <v>0.67</v>
      </c>
    </row>
    <row r="983136" spans="3:3" x14ac:dyDescent="0.15">
      <c r="C983136" s="31">
        <v>1.5</v>
      </c>
    </row>
    <row r="983137" spans="3:3" x14ac:dyDescent="0.15">
      <c r="C983137" s="34">
        <f>IF(AND(C983134&gt;=C983135,C983134&lt;=C983136),1,0)</f>
        <v>1</v>
      </c>
    </row>
    <row r="983138" spans="3:3" x14ac:dyDescent="0.15">
      <c r="C983138" s="34">
        <f>C983128*IF(C983133=1,C983132,1)*C983137</f>
        <v>0</v>
      </c>
    </row>
    <row r="983139" spans="3:3" x14ac:dyDescent="0.15">
      <c r="C983139" s="27">
        <f>IF(C$983099="Estimation",C983114,C983084)</f>
        <v>0</v>
      </c>
    </row>
    <row r="983140" spans="3:3" x14ac:dyDescent="0.15">
      <c r="C983140" s="27">
        <f>IF(C$983099="Estimation",C983115,C983085)</f>
        <v>46.2</v>
      </c>
    </row>
    <row r="983141" spans="3:3" x14ac:dyDescent="0.15">
      <c r="C983141" s="27">
        <f>IF(C$983099="Estimation",C983116,C983086)</f>
        <v>40.42</v>
      </c>
    </row>
    <row r="983142" spans="3:3" x14ac:dyDescent="0.15">
      <c r="C983142" s="27">
        <f>IF(C$983099="Estimation",IF(C983118="Soil",0,C983117),C983087)</f>
        <v>0</v>
      </c>
    </row>
    <row r="983143" spans="3:3" x14ac:dyDescent="0.15">
      <c r="C983143" s="27">
        <f>IF(C$983099="Estimation",C983117-C983142,C983088)</f>
        <v>0</v>
      </c>
    </row>
    <row r="983144" spans="3:3" x14ac:dyDescent="0.15">
      <c r="C983144" s="27">
        <f>IF(C$983099="Estimation",IF(C983120="Soil",0,C983119),C983089)</f>
        <v>46.2</v>
      </c>
    </row>
    <row r="983145" spans="3:3" x14ac:dyDescent="0.15">
      <c r="C983145" s="27">
        <f>IF(C$983099="Estimation",C983119-C983144,C983090)</f>
        <v>0</v>
      </c>
    </row>
    <row r="983146" spans="3:3" x14ac:dyDescent="0.15">
      <c r="C983146" s="27">
        <f>IF(C$983099="Estimation",C983121,C983091)</f>
        <v>13.52</v>
      </c>
    </row>
    <row r="983147" spans="3:3" x14ac:dyDescent="0.15">
      <c r="C983147" s="27">
        <f>IF(C$983099="Estimation",0,C983092)</f>
        <v>0</v>
      </c>
    </row>
    <row r="983148" spans="3:3" x14ac:dyDescent="0.15">
      <c r="C983148" s="27">
        <f>IF(C$983099="Estimation",C983122,C983093)</f>
        <v>2</v>
      </c>
    </row>
    <row r="983149" spans="3:3" x14ac:dyDescent="0.15">
      <c r="C983149" s="35">
        <f>IF(C$983099="Estimation",0,C983094)</f>
        <v>0</v>
      </c>
    </row>
    <row r="983150" spans="3:3" x14ac:dyDescent="0.15">
      <c r="C983150" s="35">
        <f>IF(C$983099="Estimation",0.5*SUM(C$983146:C$983147),C983095)</f>
        <v>0</v>
      </c>
    </row>
    <row r="983151" spans="3:3" x14ac:dyDescent="0.15">
      <c r="C983151" s="35">
        <f>IF(C$983099="Estimation",0,C983096)</f>
        <v>8.1300000000000008</v>
      </c>
    </row>
    <row r="983152" spans="3:3" x14ac:dyDescent="0.15">
      <c r="C983152" s="35">
        <f>IF(C$983099="Estimation",0.5*SUM(C$983146:C$983147),C983097)</f>
        <v>0</v>
      </c>
    </row>
    <row r="983153" spans="3:3" x14ac:dyDescent="0.15">
      <c r="C983153" s="35">
        <f>IF(C$983099="Estimation",0,C983098)</f>
        <v>5.39</v>
      </c>
    </row>
    <row r="983154" spans="3:3" x14ac:dyDescent="0.15">
      <c r="C983154" s="25" t="s">
        <v>288</v>
      </c>
    </row>
    <row r="983155" spans="3:3" x14ac:dyDescent="0.15">
      <c r="C983155" s="25">
        <v>0</v>
      </c>
    </row>
    <row r="983156" spans="3:3" x14ac:dyDescent="0.15">
      <c r="C983156" s="25" t="s">
        <v>288</v>
      </c>
    </row>
    <row r="983157" spans="3:3" x14ac:dyDescent="0.15">
      <c r="C983157" s="25" t="s">
        <v>377</v>
      </c>
    </row>
    <row r="983158" spans="3:3" x14ac:dyDescent="0.15">
      <c r="C983158" s="25" t="s">
        <v>300</v>
      </c>
    </row>
    <row r="983159" spans="3:3" x14ac:dyDescent="0.15">
      <c r="C983159" s="25" t="s">
        <v>302</v>
      </c>
    </row>
    <row r="983160" spans="3:3" x14ac:dyDescent="0.15">
      <c r="C983160" s="25" t="s">
        <v>302</v>
      </c>
    </row>
    <row r="983161" spans="3:3" x14ac:dyDescent="0.15">
      <c r="C983161" s="25" t="s">
        <v>302</v>
      </c>
    </row>
    <row r="983162" spans="3:3" x14ac:dyDescent="0.15">
      <c r="C983162" s="25" t="s">
        <v>301</v>
      </c>
    </row>
    <row r="983163" spans="3:3" x14ac:dyDescent="0.15">
      <c r="C983163" s="25" t="s">
        <v>301</v>
      </c>
    </row>
    <row r="983164" spans="3:3" x14ac:dyDescent="0.15">
      <c r="C983164" s="25" t="s">
        <v>292</v>
      </c>
    </row>
    <row r="983165" spans="3:3" x14ac:dyDescent="0.15">
      <c r="C983165" s="25" t="s">
        <v>292</v>
      </c>
    </row>
    <row r="983166" spans="3:3" x14ac:dyDescent="0.15">
      <c r="C983166" s="25" t="s">
        <v>291</v>
      </c>
    </row>
    <row r="983167" spans="3:3" x14ac:dyDescent="0.15">
      <c r="C983167" s="25" t="s">
        <v>298</v>
      </c>
    </row>
    <row r="983168" spans="3:3" x14ac:dyDescent="0.15">
      <c r="C983168" s="25" t="s">
        <v>299</v>
      </c>
    </row>
    <row r="983169" spans="3:3" x14ac:dyDescent="0.15">
      <c r="C983169" s="25" t="s">
        <v>298</v>
      </c>
    </row>
    <row r="983170" spans="3:3" x14ac:dyDescent="0.15">
      <c r="C983170" s="25" t="s">
        <v>297</v>
      </c>
    </row>
    <row r="983171" spans="3:3" x14ac:dyDescent="0.15">
      <c r="C983171" s="25" t="s">
        <v>296</v>
      </c>
    </row>
    <row r="983172" spans="3:3" x14ac:dyDescent="0.15">
      <c r="C983172" s="25" t="s">
        <v>297</v>
      </c>
    </row>
    <row r="983173" spans="3:3" x14ac:dyDescent="0.15">
      <c r="C983173" s="25" t="s">
        <v>296</v>
      </c>
    </row>
    <row r="983174" spans="3:3" x14ac:dyDescent="0.15">
      <c r="C983174" s="24">
        <v>0.1</v>
      </c>
    </row>
    <row r="983175" spans="3:3" x14ac:dyDescent="0.15">
      <c r="C983175" s="24">
        <v>0</v>
      </c>
    </row>
    <row r="983176" spans="3:3" x14ac:dyDescent="0.15">
      <c r="C983176" s="24">
        <v>0.2</v>
      </c>
    </row>
    <row r="983177" spans="3:3" x14ac:dyDescent="0.15">
      <c r="C983177" s="24">
        <v>0.6</v>
      </c>
    </row>
    <row r="983178" spans="3:3" x14ac:dyDescent="0.15">
      <c r="C983178" s="24">
        <v>0.6</v>
      </c>
    </row>
    <row r="983179" spans="3:3" x14ac:dyDescent="0.15">
      <c r="C983179" s="24">
        <v>1.2</v>
      </c>
    </row>
    <row r="983180" spans="3:3" x14ac:dyDescent="0.15">
      <c r="C983180" s="24">
        <v>1.2</v>
      </c>
    </row>
    <row r="983181" spans="3:3" x14ac:dyDescent="0.15">
      <c r="C983181" s="24">
        <v>1.2</v>
      </c>
    </row>
    <row r="983182" spans="3:3" x14ac:dyDescent="0.15">
      <c r="C983182" s="24">
        <v>1.6</v>
      </c>
    </row>
    <row r="983183" spans="3:3" x14ac:dyDescent="0.15">
      <c r="C983183" s="24">
        <v>1.6</v>
      </c>
    </row>
    <row r="983184" spans="3:3" x14ac:dyDescent="0.15">
      <c r="C983184" s="24">
        <v>2.8</v>
      </c>
    </row>
    <row r="983185" spans="3:3" x14ac:dyDescent="0.15">
      <c r="C983185" s="24">
        <v>2.8</v>
      </c>
    </row>
    <row r="983186" spans="3:3" x14ac:dyDescent="0.15">
      <c r="C983186" s="24">
        <v>3</v>
      </c>
    </row>
    <row r="983187" spans="3:3" x14ac:dyDescent="0.15">
      <c r="C983187" s="24">
        <v>0.75</v>
      </c>
    </row>
    <row r="983188" spans="3:3" x14ac:dyDescent="0.15">
      <c r="C983188" s="24">
        <v>0.75</v>
      </c>
    </row>
    <row r="983189" spans="3:3" x14ac:dyDescent="0.15">
      <c r="C983189" s="24">
        <v>0.05</v>
      </c>
    </row>
    <row r="983190" spans="3:3" x14ac:dyDescent="0.15">
      <c r="C983190" s="24">
        <v>0.05</v>
      </c>
    </row>
    <row r="983191" spans="3:3" x14ac:dyDescent="0.15">
      <c r="C983191" s="24">
        <v>0</v>
      </c>
    </row>
    <row r="983192" spans="3:3" x14ac:dyDescent="0.15">
      <c r="C983192" s="24">
        <v>0</v>
      </c>
    </row>
    <row r="983193" spans="3:3" x14ac:dyDescent="0.15">
      <c r="C983193" s="24">
        <v>0</v>
      </c>
    </row>
    <row r="983194" spans="3:3" x14ac:dyDescent="0.15">
      <c r="C983194" s="24">
        <v>0.01</v>
      </c>
    </row>
    <row r="983195" spans="3:3" x14ac:dyDescent="0.15">
      <c r="C983195" s="24">
        <v>0.01</v>
      </c>
    </row>
    <row r="983196" spans="3:3" x14ac:dyDescent="0.15">
      <c r="C983196" s="24">
        <v>0</v>
      </c>
    </row>
    <row r="983197" spans="3:3" x14ac:dyDescent="0.15">
      <c r="C983197" s="24">
        <v>0.3</v>
      </c>
    </row>
    <row r="983198" spans="3:3" x14ac:dyDescent="0.15">
      <c r="C983198" s="24">
        <v>0</v>
      </c>
    </row>
    <row r="983199" spans="3:3" x14ac:dyDescent="0.15">
      <c r="C983199" s="24">
        <v>0</v>
      </c>
    </row>
    <row r="983200" spans="3:3" x14ac:dyDescent="0.15">
      <c r="C983200" s="24">
        <v>0</v>
      </c>
    </row>
    <row r="983201" spans="3:3" x14ac:dyDescent="0.15">
      <c r="C983201" s="24">
        <v>0.3</v>
      </c>
    </row>
    <row r="983202" spans="3:3" x14ac:dyDescent="0.15">
      <c r="C983202" s="24">
        <v>0</v>
      </c>
    </row>
    <row r="983203" spans="3:3" x14ac:dyDescent="0.15">
      <c r="C983203" s="24">
        <v>0</v>
      </c>
    </row>
    <row r="983204" spans="3:3" x14ac:dyDescent="0.15">
      <c r="C983204" s="24">
        <v>1</v>
      </c>
    </row>
    <row r="983205" spans="3:3" x14ac:dyDescent="0.15">
      <c r="C983205" s="24">
        <v>1</v>
      </c>
    </row>
    <row r="983206" spans="3:3" x14ac:dyDescent="0.15">
      <c r="C983206" s="24">
        <v>0</v>
      </c>
    </row>
    <row r="983207" spans="3:3" x14ac:dyDescent="0.15">
      <c r="C983207" s="24">
        <v>0</v>
      </c>
    </row>
    <row r="983208" spans="3:3" x14ac:dyDescent="0.15">
      <c r="C983208" s="24">
        <v>0.5</v>
      </c>
    </row>
    <row r="983209" spans="3:3" x14ac:dyDescent="0.15">
      <c r="C983209" s="24">
        <v>0</v>
      </c>
    </row>
    <row r="983210" spans="3:3" x14ac:dyDescent="0.15">
      <c r="C983210" s="25">
        <v>0</v>
      </c>
    </row>
    <row r="983211" spans="3:3" x14ac:dyDescent="0.15">
      <c r="C983211" s="25">
        <v>0</v>
      </c>
    </row>
    <row r="983212" spans="3:3" x14ac:dyDescent="0.15">
      <c r="C983212" s="25">
        <v>0</v>
      </c>
    </row>
    <row r="983213" spans="3:3" x14ac:dyDescent="0.15">
      <c r="C983213" s="25">
        <v>0</v>
      </c>
    </row>
    <row r="983214" spans="3:3" x14ac:dyDescent="0.15">
      <c r="C983214" s="25">
        <v>0</v>
      </c>
    </row>
    <row r="983215" spans="3:3" x14ac:dyDescent="0.15">
      <c r="C983215" s="25">
        <v>0</v>
      </c>
    </row>
    <row r="983216" spans="3:3" x14ac:dyDescent="0.15">
      <c r="C983216" s="25">
        <v>0</v>
      </c>
    </row>
    <row r="983217" spans="3:3" x14ac:dyDescent="0.15">
      <c r="C983217" s="25">
        <v>0</v>
      </c>
    </row>
    <row r="983218" spans="3:3" x14ac:dyDescent="0.15">
      <c r="C983218" s="25">
        <v>0</v>
      </c>
    </row>
    <row r="983219" spans="3:3" x14ac:dyDescent="0.15">
      <c r="C983219" s="25">
        <v>0</v>
      </c>
    </row>
    <row r="983220" spans="3:3" x14ac:dyDescent="0.15">
      <c r="C983220" s="24">
        <v>0</v>
      </c>
    </row>
    <row r="983221" spans="3:3" x14ac:dyDescent="0.15">
      <c r="C983221" s="24">
        <v>0</v>
      </c>
    </row>
    <row r="983222" spans="3:3" x14ac:dyDescent="0.15">
      <c r="C983222" s="24">
        <v>0</v>
      </c>
    </row>
    <row r="983223" spans="3:3" x14ac:dyDescent="0.15">
      <c r="C983223" s="24">
        <v>0</v>
      </c>
    </row>
    <row r="983224" spans="3:3" x14ac:dyDescent="0.15">
      <c r="C983224" s="24">
        <v>0</v>
      </c>
    </row>
    <row r="983225" spans="3:3" x14ac:dyDescent="0.15">
      <c r="C983225" s="24">
        <v>0</v>
      </c>
    </row>
    <row r="983226" spans="3:3" x14ac:dyDescent="0.15">
      <c r="C983226" s="24">
        <v>0</v>
      </c>
    </row>
    <row r="983227" spans="3:3" x14ac:dyDescent="0.15">
      <c r="C983227" s="24">
        <v>0</v>
      </c>
    </row>
    <row r="983228" spans="3:3" x14ac:dyDescent="0.15">
      <c r="C983228" s="24">
        <v>0</v>
      </c>
    </row>
    <row r="983229" spans="3:3" x14ac:dyDescent="0.15">
      <c r="C983229" s="24">
        <v>0</v>
      </c>
    </row>
    <row r="983230" spans="3:3" x14ac:dyDescent="0.15">
      <c r="C983230" s="24">
        <v>0</v>
      </c>
    </row>
    <row r="983231" spans="3:3" x14ac:dyDescent="0.15">
      <c r="C983231" s="24">
        <v>0</v>
      </c>
    </row>
    <row r="983232" spans="3:3" x14ac:dyDescent="0.15">
      <c r="C983232" s="24">
        <v>0</v>
      </c>
    </row>
    <row r="983233" spans="3:3" x14ac:dyDescent="0.15">
      <c r="C983233" s="24">
        <v>0</v>
      </c>
    </row>
    <row r="983234" spans="3:3" x14ac:dyDescent="0.15">
      <c r="C983234" s="24">
        <v>0</v>
      </c>
    </row>
    <row r="983235" spans="3:3" x14ac:dyDescent="0.15">
      <c r="C983235" s="24">
        <v>0</v>
      </c>
    </row>
    <row r="983236" spans="3:3" x14ac:dyDescent="0.15">
      <c r="C983236" s="24">
        <v>0</v>
      </c>
    </row>
    <row r="983237" spans="3:3" x14ac:dyDescent="0.15">
      <c r="C983237" s="24">
        <v>0</v>
      </c>
    </row>
    <row r="983238" spans="3:3" x14ac:dyDescent="0.15">
      <c r="C983238" s="24">
        <v>0</v>
      </c>
    </row>
    <row r="983239" spans="3:3" x14ac:dyDescent="0.15">
      <c r="C983239" s="24">
        <v>0</v>
      </c>
    </row>
    <row r="983240" spans="3:3" x14ac:dyDescent="0.15">
      <c r="C983240" s="24">
        <v>0</v>
      </c>
    </row>
    <row r="983241" spans="3:3" x14ac:dyDescent="0.15">
      <c r="C983241" s="24">
        <v>0</v>
      </c>
    </row>
    <row r="983242" spans="3:3" x14ac:dyDescent="0.15">
      <c r="C983242" s="24">
        <v>0</v>
      </c>
    </row>
    <row r="983243" spans="3:3" x14ac:dyDescent="0.15">
      <c r="C983243" s="24">
        <v>0</v>
      </c>
    </row>
    <row r="983244" spans="3:3" x14ac:dyDescent="0.15">
      <c r="C983244" s="24">
        <v>0</v>
      </c>
    </row>
    <row r="983245" spans="3:3" x14ac:dyDescent="0.15">
      <c r="C983245" s="24">
        <v>0</v>
      </c>
    </row>
    <row r="983246" spans="3:3" x14ac:dyDescent="0.15">
      <c r="C983246" s="36">
        <f t="shared" ref="C983246:C983252" si="373">IF(C983239&lt;&gt;0,C983239,C983232)</f>
        <v>0</v>
      </c>
    </row>
    <row r="983247" spans="3:3" x14ac:dyDescent="0.15">
      <c r="C983247" s="36">
        <f t="shared" si="373"/>
        <v>0</v>
      </c>
    </row>
    <row r="983248" spans="3:3" x14ac:dyDescent="0.15">
      <c r="C983248" s="36">
        <f t="shared" si="373"/>
        <v>0</v>
      </c>
    </row>
    <row r="983249" spans="3:3" x14ac:dyDescent="0.15">
      <c r="C983249" s="36">
        <f t="shared" si="373"/>
        <v>0</v>
      </c>
    </row>
    <row r="983250" spans="3:3" x14ac:dyDescent="0.15">
      <c r="C983250" s="36">
        <f t="shared" si="373"/>
        <v>0</v>
      </c>
    </row>
    <row r="983251" spans="3:3" x14ac:dyDescent="0.15">
      <c r="C983251" s="36">
        <f t="shared" si="373"/>
        <v>0</v>
      </c>
    </row>
    <row r="983252" spans="3:3" x14ac:dyDescent="0.15">
      <c r="C983252" s="36">
        <f t="shared" si="373"/>
        <v>0</v>
      </c>
    </row>
    <row r="983253" spans="3:3" x14ac:dyDescent="0.15">
      <c r="C983253" s="36">
        <f t="shared" ref="C983253:C983259" si="374">IFERROR(IF(C983232&lt;&gt;0,C983246/C983232,1)*C983220,0)</f>
        <v>0</v>
      </c>
    </row>
    <row r="983254" spans="3:3" x14ac:dyDescent="0.15">
      <c r="C983254" s="36">
        <f t="shared" si="374"/>
        <v>0</v>
      </c>
    </row>
    <row r="983255" spans="3:3" x14ac:dyDescent="0.15">
      <c r="C983255" s="36">
        <f t="shared" si="374"/>
        <v>0</v>
      </c>
    </row>
    <row r="983256" spans="3:3" x14ac:dyDescent="0.15">
      <c r="C983256" s="36">
        <f t="shared" si="374"/>
        <v>0</v>
      </c>
    </row>
    <row r="983257" spans="3:3" x14ac:dyDescent="0.15">
      <c r="C983257" s="36">
        <f t="shared" si="374"/>
        <v>0</v>
      </c>
    </row>
    <row r="983258" spans="3:3" x14ac:dyDescent="0.15">
      <c r="C983258" s="36">
        <f t="shared" si="374"/>
        <v>0</v>
      </c>
    </row>
    <row r="983259" spans="3:3" x14ac:dyDescent="0.15">
      <c r="C983259" s="36">
        <f t="shared" si="374"/>
        <v>0</v>
      </c>
    </row>
    <row r="983260" spans="3:3" x14ac:dyDescent="0.15">
      <c r="C983260" s="37">
        <f>C983227</f>
        <v>0</v>
      </c>
    </row>
    <row r="983261" spans="3:3" x14ac:dyDescent="0.15">
      <c r="C983261" s="37">
        <f>C983228</f>
        <v>0</v>
      </c>
    </row>
    <row r="983262" spans="3:3" x14ac:dyDescent="0.15">
      <c r="C983262" s="37">
        <f>C983229</f>
        <v>0</v>
      </c>
    </row>
    <row r="983263" spans="3:3" x14ac:dyDescent="0.15">
      <c r="C983263" s="37">
        <f>C983230</f>
        <v>0</v>
      </c>
    </row>
    <row r="983264" spans="3:3" x14ac:dyDescent="0.15">
      <c r="C983264" s="37">
        <f>C983231</f>
        <v>0</v>
      </c>
    </row>
    <row r="983265" spans="3:3" x14ac:dyDescent="0.15">
      <c r="C983265" s="28">
        <v>0</v>
      </c>
    </row>
    <row r="983266" spans="3:3" x14ac:dyDescent="0.15">
      <c r="C983266" s="28">
        <v>0</v>
      </c>
    </row>
    <row r="983267" spans="3:3" x14ac:dyDescent="0.15">
      <c r="C983267" s="28">
        <v>0</v>
      </c>
    </row>
    <row r="983268" spans="3:3" x14ac:dyDescent="0.15">
      <c r="C983268" s="28">
        <v>0</v>
      </c>
    </row>
    <row r="983269" spans="3:3" x14ac:dyDescent="0.15">
      <c r="C983269" s="28">
        <v>0</v>
      </c>
    </row>
    <row r="983270" spans="3:3" x14ac:dyDescent="0.15">
      <c r="C983270" s="28">
        <v>0</v>
      </c>
    </row>
    <row r="983271" spans="3:3" x14ac:dyDescent="0.15">
      <c r="C983271" s="28">
        <v>0</v>
      </c>
    </row>
    <row r="983272" spans="3:3" x14ac:dyDescent="0.15">
      <c r="C983272" s="28">
        <v>0</v>
      </c>
    </row>
    <row r="983273" spans="3:3" x14ac:dyDescent="0.15">
      <c r="C983273" s="28">
        <v>0</v>
      </c>
    </row>
    <row r="983274" spans="3:3" x14ac:dyDescent="0.15">
      <c r="C983274" s="28">
        <v>0</v>
      </c>
    </row>
    <row r="983275" spans="3:3" x14ac:dyDescent="0.15">
      <c r="C983275" s="38">
        <v>1</v>
      </c>
    </row>
    <row r="983276" spans="3:3" x14ac:dyDescent="0.15">
      <c r="C983276" s="38">
        <v>1</v>
      </c>
    </row>
    <row r="983277" spans="3:3" x14ac:dyDescent="0.15">
      <c r="C983277" s="38">
        <v>1</v>
      </c>
    </row>
    <row r="983278" spans="3:3" x14ac:dyDescent="0.15">
      <c r="C983278" s="38">
        <v>1</v>
      </c>
    </row>
    <row r="983279" spans="3:3" x14ac:dyDescent="0.15">
      <c r="C983279" s="38">
        <v>1</v>
      </c>
    </row>
    <row r="983280" spans="3:3" x14ac:dyDescent="0.15">
      <c r="C983280" s="38">
        <v>1</v>
      </c>
    </row>
    <row r="983281" spans="3:3" x14ac:dyDescent="0.15">
      <c r="C983281" s="38">
        <v>1</v>
      </c>
    </row>
    <row r="983282" spans="3:3" x14ac:dyDescent="0.15">
      <c r="C983282" s="38">
        <v>1</v>
      </c>
    </row>
    <row r="983283" spans="3:3" x14ac:dyDescent="0.15">
      <c r="C983283" s="38">
        <v>1</v>
      </c>
    </row>
    <row r="983284" spans="3:3" x14ac:dyDescent="0.15">
      <c r="C983284" s="38">
        <v>1</v>
      </c>
    </row>
    <row r="983285" spans="3:3" x14ac:dyDescent="0.15">
      <c r="C983285" s="25" t="s">
        <v>104</v>
      </c>
    </row>
    <row r="983286" spans="3:3" x14ac:dyDescent="0.15">
      <c r="C983286" s="25" t="s">
        <v>294</v>
      </c>
    </row>
    <row r="983287" spans="3:3" x14ac:dyDescent="0.15">
      <c r="C983287" s="24">
        <v>216</v>
      </c>
    </row>
    <row r="983288" spans="3:3" x14ac:dyDescent="0.15">
      <c r="C983288" s="24">
        <v>12</v>
      </c>
    </row>
    <row r="983289" spans="3:3" x14ac:dyDescent="0.15">
      <c r="C983289" s="24">
        <v>4.5999999999999996</v>
      </c>
    </row>
    <row r="983290" spans="3:3" x14ac:dyDescent="0.15">
      <c r="C983290" s="24">
        <v>368</v>
      </c>
    </row>
    <row r="983291" spans="3:3" x14ac:dyDescent="0.15">
      <c r="C983291" s="24">
        <v>260</v>
      </c>
    </row>
    <row r="983292" spans="3:3" x14ac:dyDescent="0.15">
      <c r="C983292" s="24">
        <v>394</v>
      </c>
    </row>
    <row r="983293" spans="3:3" x14ac:dyDescent="0.15">
      <c r="C983293" s="24">
        <v>222</v>
      </c>
    </row>
    <row r="983294" spans="3:3" x14ac:dyDescent="0.15">
      <c r="C983294" s="24">
        <v>123</v>
      </c>
    </row>
    <row r="983295" spans="3:3" x14ac:dyDescent="0.15">
      <c r="C983295" s="25" t="s">
        <v>153</v>
      </c>
    </row>
    <row r="983296" spans="3:3" x14ac:dyDescent="0.15">
      <c r="C983296" s="24">
        <v>20</v>
      </c>
    </row>
    <row r="983297" spans="3:3" x14ac:dyDescent="0.15">
      <c r="C983297" s="24">
        <v>0.9</v>
      </c>
    </row>
    <row r="983298" spans="3:3" x14ac:dyDescent="0.15">
      <c r="C983298" s="24">
        <v>0.8</v>
      </c>
    </row>
    <row r="983299" spans="3:3" x14ac:dyDescent="0.15">
      <c r="C983299" s="24">
        <v>0.4</v>
      </c>
    </row>
    <row r="983300" spans="3:3" x14ac:dyDescent="0.15">
      <c r="C983300" s="24">
        <v>2.5</v>
      </c>
    </row>
    <row r="983301" spans="3:3" x14ac:dyDescent="0.15">
      <c r="C983301" s="24">
        <v>3</v>
      </c>
    </row>
    <row r="983302" spans="3:3" x14ac:dyDescent="0.15">
      <c r="C983302" s="24">
        <v>10</v>
      </c>
    </row>
    <row r="983303" spans="3:3" x14ac:dyDescent="0.15">
      <c r="C983303" s="31">
        <v>0.8</v>
      </c>
    </row>
    <row r="983304" spans="3:3" x14ac:dyDescent="0.15">
      <c r="C983304" s="31">
        <v>0.6</v>
      </c>
    </row>
    <row r="983305" spans="3:3" x14ac:dyDescent="0.15">
      <c r="C983305" s="31">
        <v>0.3</v>
      </c>
    </row>
    <row r="983306" spans="3:3" x14ac:dyDescent="0.15">
      <c r="C983306" s="31">
        <v>0.9</v>
      </c>
    </row>
    <row r="983307" spans="3:3" x14ac:dyDescent="0.15">
      <c r="C983307" s="24">
        <v>45</v>
      </c>
    </row>
    <row r="983308" spans="3:3" x14ac:dyDescent="0.15">
      <c r="C983308" s="39">
        <f t="shared" ref="C983308:C983314" si="375">IFERROR(IF(ISNUMBER(C983196),C983196,0)+IF(ISNUMBER(C983177),1/C983177-IF(AND(C983265="ReplaceInsulation",NOT(ISERROR(C983253))),C983189/0.04,0),0),0)</f>
        <v>1.6666666666666667</v>
      </c>
    </row>
    <row r="983309" spans="3:3" x14ac:dyDescent="0.15">
      <c r="C983309" s="39">
        <f t="shared" si="375"/>
        <v>1.9666666666666668</v>
      </c>
    </row>
    <row r="983310" spans="3:3" x14ac:dyDescent="0.15">
      <c r="C983310" s="39">
        <f t="shared" si="375"/>
        <v>0.83333333333333337</v>
      </c>
    </row>
    <row r="983311" spans="3:3" x14ac:dyDescent="0.15">
      <c r="C983311" s="39">
        <f t="shared" si="375"/>
        <v>0.83333333333333337</v>
      </c>
    </row>
    <row r="983312" spans="3:3" x14ac:dyDescent="0.15">
      <c r="C983312" s="39">
        <f t="shared" si="375"/>
        <v>0.83333333333333337</v>
      </c>
    </row>
    <row r="983313" spans="3:3" x14ac:dyDescent="0.15">
      <c r="C983313" s="39">
        <f t="shared" si="375"/>
        <v>0.92500000000000004</v>
      </c>
    </row>
    <row r="983314" spans="3:3" x14ac:dyDescent="0.15">
      <c r="C983314" s="39">
        <f t="shared" si="375"/>
        <v>0.625</v>
      </c>
    </row>
    <row r="983315" spans="3:3" x14ac:dyDescent="0.15">
      <c r="C983315" s="40">
        <f>IFERROR(IF(ISNUMBER(C983184),1/C983184,0),0)</f>
        <v>0.35714285714285715</v>
      </c>
    </row>
    <row r="983316" spans="3:3" x14ac:dyDescent="0.15">
      <c r="C983316" s="40">
        <f>IFERROR(IF(ISNUMBER(C983185),1/C983185,0),0)</f>
        <v>0.35714285714285715</v>
      </c>
    </row>
    <row r="983317" spans="3:3" x14ac:dyDescent="0.15">
      <c r="C983317" s="40">
        <f>IFERROR(IF(ISNUMBER(C983186),1/C983186,0),0)</f>
        <v>0.33333333333333331</v>
      </c>
    </row>
    <row r="983318" spans="3:3" x14ac:dyDescent="0.15">
      <c r="C983318" s="39">
        <f t="shared" ref="C983318:C983324" si="376">IFERROR(1/(IF(C983265="Replace",IF(ISNUMBER(C983196),C983196,0),C983308)+IF(ISNUMBER(C983253),C983253,0)),0)</f>
        <v>0.6</v>
      </c>
    </row>
    <row r="983319" spans="3:3" x14ac:dyDescent="0.15">
      <c r="C983319" s="39">
        <f t="shared" si="376"/>
        <v>0.50847457627118642</v>
      </c>
    </row>
    <row r="983320" spans="3:3" x14ac:dyDescent="0.15">
      <c r="C983320" s="39">
        <f t="shared" si="376"/>
        <v>1.2</v>
      </c>
    </row>
    <row r="983321" spans="3:3" x14ac:dyDescent="0.15">
      <c r="C983321" s="39">
        <f t="shared" si="376"/>
        <v>1.2</v>
      </c>
    </row>
    <row r="983322" spans="3:3" x14ac:dyDescent="0.15">
      <c r="C983322" s="39">
        <f t="shared" si="376"/>
        <v>1.2</v>
      </c>
    </row>
    <row r="983323" spans="3:3" x14ac:dyDescent="0.15">
      <c r="C983323" s="39">
        <f t="shared" si="376"/>
        <v>1.0810810810810809</v>
      </c>
    </row>
    <row r="983324" spans="3:3" x14ac:dyDescent="0.15">
      <c r="C983324" s="39">
        <f t="shared" si="376"/>
        <v>1.6</v>
      </c>
    </row>
    <row r="983325" spans="3:3" x14ac:dyDescent="0.15">
      <c r="C983325" s="41">
        <f>IFERROR(1/(IF(C983272="Replace",0,C983315)+IF(ISNUMBER(C983260),C983260,0)),0)</f>
        <v>2.8</v>
      </c>
    </row>
    <row r="983326" spans="3:3" x14ac:dyDescent="0.15">
      <c r="C983326" s="41">
        <f>IFERROR(1/(IF(C983273="Replace",0,C983316)+IF(ISNUMBER(C983261),C983261,0)),0)</f>
        <v>2.8</v>
      </c>
    </row>
    <row r="983327" spans="3:3" x14ac:dyDescent="0.15">
      <c r="C983327" s="41">
        <f>IFERROR(1/(IF(C983274="Replace",0,C983317)+IF(ISNUMBER(C983262),C983262,0)),0)</f>
        <v>3</v>
      </c>
    </row>
    <row r="983328" spans="3:3" x14ac:dyDescent="0.15">
      <c r="C983328" s="42">
        <f t="shared" ref="C983328:C983334" si="377">IF(C983177&gt;0,(1-C983275)*1/(1/C983177+C983196),0)+C983275*C983318</f>
        <v>0.6</v>
      </c>
    </row>
    <row r="983329" spans="3:3" x14ac:dyDescent="0.15">
      <c r="C983329" s="42">
        <f t="shared" si="377"/>
        <v>0.50847457627118642</v>
      </c>
    </row>
    <row r="983330" spans="3:3" x14ac:dyDescent="0.15">
      <c r="C983330" s="42">
        <f t="shared" si="377"/>
        <v>1.2</v>
      </c>
    </row>
    <row r="983331" spans="3:3" x14ac:dyDescent="0.15">
      <c r="C983331" s="42">
        <f t="shared" si="377"/>
        <v>1.2</v>
      </c>
    </row>
    <row r="983332" spans="3:3" x14ac:dyDescent="0.15">
      <c r="C983332" s="42">
        <f t="shared" si="377"/>
        <v>1.2</v>
      </c>
    </row>
    <row r="983333" spans="3:3" x14ac:dyDescent="0.15">
      <c r="C983333" s="42">
        <f t="shared" si="377"/>
        <v>1.0810810810810809</v>
      </c>
    </row>
    <row r="983334" spans="3:3" x14ac:dyDescent="0.15">
      <c r="C983334" s="42">
        <f t="shared" si="377"/>
        <v>1.6</v>
      </c>
    </row>
    <row r="983335" spans="3:3" x14ac:dyDescent="0.15">
      <c r="C983335" s="43">
        <f>(1-C983282)*C983184+C983282*C983325</f>
        <v>2.8</v>
      </c>
    </row>
    <row r="983336" spans="3:3" x14ac:dyDescent="0.15">
      <c r="C983336" s="43">
        <f>(1-C983283)*C983185+C983283*C983326</f>
        <v>2.8</v>
      </c>
    </row>
    <row r="983337" spans="3:3" x14ac:dyDescent="0.15">
      <c r="C983337" s="43">
        <f>(1-C983284)*C983186+C983284*C983327</f>
        <v>3</v>
      </c>
    </row>
    <row r="983338" spans="3:3" x14ac:dyDescent="0.15">
      <c r="C983338" s="39">
        <f>IFERROR((IF(C983253&gt;0,C983275*C983139,0)+IF(C983254&gt;0,C983276*C983140,0)+IF(C983255&gt;0,C983277*C983141,0)+IF(C983256&gt;0,C983278*C983142,0)+IF(C983257&gt;0,C983279*C983143,0)+IF(C983258&gt;0,C983280*C983144,0)+IF(C983259&gt;0,C983281*C983145,0)+IF(C983260&gt;0,C983282*C983146,0)+IF(C983261&gt;0,C983283*C983147,0)+IF(C983262&gt;0,C983284*C983148,0))/SUM(C983139:C983148),0)</f>
        <v>0</v>
      </c>
    </row>
    <row r="983339" spans="3:3" x14ac:dyDescent="0.15">
      <c r="C983339" s="30" t="str">
        <f>IF(OR(C983155="",C983154=C983155),C983154,IF(C983049="Variation",C983155,IF(C983338=0,C983154,IF(C983338=1,C983155,C983154&amp;"("&amp;TEXT(1-C983338,"##0%")&amp;")."&amp;C983155&amp;"("&amp;TEXT(C983338,"##0%")&amp;")"))))</f>
        <v>Medium</v>
      </c>
    </row>
    <row r="983340" spans="3:3" x14ac:dyDescent="0.15">
      <c r="C983340" s="39">
        <f>IFERROR(IF(C983155&lt;&gt;"",IF(C983049="Variation",C983175,(1-C983338)*C983174+C983338*C983175),C983174),0)</f>
        <v>0.1</v>
      </c>
    </row>
    <row r="983341" spans="3:3" x14ac:dyDescent="0.15">
      <c r="C983341" s="39">
        <f t="shared" ref="C983341:C983347" si="378">IF(ISERROR(C983328*C983139*C983203),0,C983328*C983139*C983203)</f>
        <v>0</v>
      </c>
    </row>
    <row r="983342" spans="3:3" x14ac:dyDescent="0.15">
      <c r="C983342" s="39">
        <f t="shared" si="378"/>
        <v>23.491525423728813</v>
      </c>
    </row>
    <row r="983343" spans="3:3" x14ac:dyDescent="0.15">
      <c r="C983343" s="39">
        <f t="shared" si="378"/>
        <v>48.503999999999998</v>
      </c>
    </row>
    <row r="983344" spans="3:3" x14ac:dyDescent="0.15">
      <c r="C983344" s="39">
        <f t="shared" si="378"/>
        <v>0</v>
      </c>
    </row>
    <row r="983345" spans="3:3" x14ac:dyDescent="0.15">
      <c r="C983345" s="39">
        <f t="shared" si="378"/>
        <v>0</v>
      </c>
    </row>
    <row r="983346" spans="3:3" x14ac:dyDescent="0.15">
      <c r="C983346" s="39">
        <f t="shared" si="378"/>
        <v>24.972972972972972</v>
      </c>
    </row>
    <row r="983347" spans="3:3" x14ac:dyDescent="0.15">
      <c r="C983347" s="39">
        <f t="shared" si="378"/>
        <v>0</v>
      </c>
    </row>
    <row r="983348" spans="3:3" x14ac:dyDescent="0.15">
      <c r="C983348" s="40">
        <f>IF(ISERROR(C983335*C983146*1),0,C983335*C983146*1)</f>
        <v>37.855999999999995</v>
      </c>
    </row>
    <row r="983349" spans="3:3" x14ac:dyDescent="0.15">
      <c r="C983349" s="40">
        <f>IF(ISERROR(C983336*C983147*1),0,C983336*C983147*1)</f>
        <v>0</v>
      </c>
    </row>
    <row r="983350" spans="3:3" x14ac:dyDescent="0.15">
      <c r="C983350" s="40">
        <f>IF(ISERROR(C983337*C983148*1),0,C983337*C983148*1)</f>
        <v>6</v>
      </c>
    </row>
    <row r="983351" spans="3:3" x14ac:dyDescent="0.15">
      <c r="C983351" s="39">
        <f>SUM(C983139:C983148)*C983340</f>
        <v>14.834000000000001</v>
      </c>
    </row>
    <row r="983352" spans="3:3" x14ac:dyDescent="0.15">
      <c r="C983352" s="39">
        <f>IFERROR(SUM(C983341:C983351)/C983068,0)</f>
        <v>1.3262204856155895</v>
      </c>
    </row>
    <row r="983353" spans="3:3" x14ac:dyDescent="0.15">
      <c r="C983353" s="39">
        <f>0.34*(C983299+C983176)*C983300</f>
        <v>0.51000000000000012</v>
      </c>
    </row>
    <row r="983354" spans="3:3" x14ac:dyDescent="0.15">
      <c r="C983354" s="44">
        <f>(C983296-C983289)*C983287</f>
        <v>3326.4</v>
      </c>
    </row>
    <row r="983355" spans="3:3" x14ac:dyDescent="0.15">
      <c r="C983355" s="39">
        <f>IF(C983352&lt;=1,C983297+(1-C983352)/0.5*(1-C983297),IF(C983352&gt;=4,C983298,C983297+(C983352-1)*(C983298-C983297)/(4-1)))</f>
        <v>0.88912598381281371</v>
      </c>
    </row>
    <row r="983356" spans="3:3" x14ac:dyDescent="0.15">
      <c r="C983356" s="44">
        <f>C983352*0.024*C983354*C983355</f>
        <v>94.13795245360761</v>
      </c>
    </row>
    <row r="983357" spans="3:3" x14ac:dyDescent="0.15">
      <c r="C983357" s="44">
        <f>C983353*0.024*C983354*C983355</f>
        <v>36.200885352072518</v>
      </c>
    </row>
    <row r="983358" spans="3:3" x14ac:dyDescent="0.15">
      <c r="C983358" s="44">
        <f>C983356+C983357</f>
        <v>130.33883780568013</v>
      </c>
    </row>
    <row r="983359" spans="3:3" x14ac:dyDescent="0.15">
      <c r="C983359" s="39">
        <f>IFERROR((IF(LEN(C983217)&gt;1,IF(ISERROR(C983263),0,C983263),IF(ISERROR(C983187),0,C983187))*C983146+IF(LEN(C983218)&gt;1,IF(ISERROR(C983264),0,C983264),IF(ISERROR(C983188),0,C983188))*C983147)/(C983146+C983147),0)</f>
        <v>0.75000000000000011</v>
      </c>
    </row>
    <row r="983360" spans="3:3" x14ac:dyDescent="0.15">
      <c r="C983360" s="45">
        <f>C983149*C983290*C983303*(1-C983305)*C983306*C983359</f>
        <v>0</v>
      </c>
    </row>
    <row r="983361" spans="3:3" x14ac:dyDescent="0.15">
      <c r="C983361" s="44">
        <f>C983150*C983291*C$983304*(1-C$983305)*C$983306*C$983359</f>
        <v>0</v>
      </c>
    </row>
    <row r="983362" spans="3:3" x14ac:dyDescent="0.15">
      <c r="C983362" s="44">
        <f>C983151*C983292*C$983304*(1-C$983305)*C$983306*C$983359</f>
        <v>908.11287000000016</v>
      </c>
    </row>
    <row r="983363" spans="3:3" x14ac:dyDescent="0.15">
      <c r="C983363" s="44">
        <f>C983152*C983293*C$983304*(1-C$983305)*C$983306*C$983359</f>
        <v>0</v>
      </c>
    </row>
    <row r="983364" spans="3:3" x14ac:dyDescent="0.15">
      <c r="C983364" s="44">
        <f>C983153*C983294*C$983304*(1-C$983305)*C$983306*C$983359</f>
        <v>187.95199499999998</v>
      </c>
    </row>
    <row r="983365" spans="3:3" x14ac:dyDescent="0.15">
      <c r="C983365" s="44">
        <f>IFERROR(SUM(C983360:C983364)/C983068,0)</f>
        <v>9.3385436227315317</v>
      </c>
    </row>
    <row r="983366" spans="3:3" x14ac:dyDescent="0.15">
      <c r="C983366" s="44">
        <f>C983301*0.024*C983287</f>
        <v>15.552000000000001</v>
      </c>
    </row>
    <row r="983367" spans="3:3" x14ac:dyDescent="0.15">
      <c r="C983367" s="44">
        <f>C983307/(C983352+C983353)</f>
        <v>24.506860887631277</v>
      </c>
    </row>
    <row r="983368" spans="3:3" x14ac:dyDescent="0.15">
      <c r="C983368" s="39">
        <f>0.8+C983367/30</f>
        <v>1.6168953629210425</v>
      </c>
    </row>
    <row r="983369" spans="3:3" x14ac:dyDescent="0.15">
      <c r="C983369" s="42">
        <f>IFERROR((C983365+C983366)/C983358,0)</f>
        <v>0.19096797272230098</v>
      </c>
    </row>
    <row r="983370" spans="3:3" x14ac:dyDescent="0.15">
      <c r="C983370" s="39">
        <f>(1-C983369^C983368)/(1-C983369^(C983368+1))</f>
        <v>0.94362386271828624</v>
      </c>
    </row>
    <row r="983371" spans="3:3" x14ac:dyDescent="0.15">
      <c r="C983371" s="46">
        <f>C983358-C983370*(C983365+C983366)</f>
        <v>106.8515268872402</v>
      </c>
    </row>
    <row r="983373" spans="3:3" x14ac:dyDescent="0.15">
      <c r="C983373" s="48">
        <v>106.8515268872402</v>
      </c>
    </row>
    <row r="999425" spans="3:3" x14ac:dyDescent="0.15">
      <c r="C999425" s="24" t="s">
        <v>370</v>
      </c>
    </row>
    <row r="999426" spans="3:3" x14ac:dyDescent="0.15">
      <c r="C999426" s="25">
        <v>0</v>
      </c>
    </row>
    <row r="999427" spans="3:3" x14ac:dyDescent="0.15">
      <c r="C999427" s="25">
        <v>0</v>
      </c>
    </row>
    <row r="999428" spans="3:3" x14ac:dyDescent="0.15">
      <c r="C999428" s="26">
        <v>40428</v>
      </c>
    </row>
    <row r="999429" spans="3:3" x14ac:dyDescent="0.15">
      <c r="C999429" s="26">
        <v>0</v>
      </c>
    </row>
    <row r="999430" spans="3:3" x14ac:dyDescent="0.15">
      <c r="C999430" s="25" t="s">
        <v>152</v>
      </c>
    </row>
    <row r="999431" spans="3:3" x14ac:dyDescent="0.15">
      <c r="C999431" s="25" t="s">
        <v>15</v>
      </c>
    </row>
    <row r="999432" spans="3:3" x14ac:dyDescent="0.15">
      <c r="C999432" s="25">
        <v>1</v>
      </c>
    </row>
    <row r="999433" spans="3:3" x14ac:dyDescent="0.15">
      <c r="C999433" s="25" t="s">
        <v>208</v>
      </c>
    </row>
    <row r="999434" spans="3:3" x14ac:dyDescent="0.15">
      <c r="C999434" s="25" t="s">
        <v>371</v>
      </c>
    </row>
    <row r="999435" spans="3:3" x14ac:dyDescent="0.15">
      <c r="C999435" s="25">
        <v>0</v>
      </c>
    </row>
    <row r="999436" spans="3:3" x14ac:dyDescent="0.15">
      <c r="C999436" s="25">
        <v>0</v>
      </c>
    </row>
    <row r="999437" spans="3:3" x14ac:dyDescent="0.15">
      <c r="C999437" s="25" t="s">
        <v>372</v>
      </c>
    </row>
    <row r="999438" spans="3:3" x14ac:dyDescent="0.15">
      <c r="C999438" s="25" t="s">
        <v>360</v>
      </c>
    </row>
    <row r="999439" spans="3:3" x14ac:dyDescent="0.15">
      <c r="C999439" s="25" t="s">
        <v>373</v>
      </c>
    </row>
    <row r="999440" spans="3:3" x14ac:dyDescent="0.15">
      <c r="C999440" s="25" t="s">
        <v>105</v>
      </c>
    </row>
    <row r="999441" spans="3:3" x14ac:dyDescent="0.15">
      <c r="C999441" s="25">
        <v>1958</v>
      </c>
    </row>
    <row r="999442" spans="3:3" x14ac:dyDescent="0.15">
      <c r="C999442" s="25">
        <v>1968</v>
      </c>
    </row>
    <row r="999443" spans="3:3" x14ac:dyDescent="0.15">
      <c r="C999443" s="25" t="s">
        <v>289</v>
      </c>
    </row>
    <row r="999444" spans="3:3" x14ac:dyDescent="0.15">
      <c r="C999444" s="24">
        <v>374.2</v>
      </c>
    </row>
    <row r="999445" spans="3:3" x14ac:dyDescent="0.15">
      <c r="C999445" s="24">
        <v>119.744</v>
      </c>
    </row>
    <row r="999446" spans="3:3" x14ac:dyDescent="0.15">
      <c r="C999446" s="24">
        <v>0</v>
      </c>
    </row>
    <row r="999447" spans="3:3" x14ac:dyDescent="0.15">
      <c r="C999447" s="24">
        <v>0</v>
      </c>
    </row>
    <row r="999448" spans="3:3" x14ac:dyDescent="0.15">
      <c r="C999448" s="24">
        <v>0</v>
      </c>
    </row>
    <row r="999449" spans="3:3" x14ac:dyDescent="0.15">
      <c r="C999449" s="24">
        <v>106.7</v>
      </c>
    </row>
    <row r="999450" spans="3:3" x14ac:dyDescent="0.15">
      <c r="C999450" s="27">
        <f>IF(C999447&gt;0,C999447,IF(C999446&gt;0,0.85*C999446,IF(C999449&gt;0,1.1*C999449,IF(C999448&gt;0,1.4*C999448,0.85/3*C999444))))</f>
        <v>117.37000000000002</v>
      </c>
    </row>
    <row r="999451" spans="3:3" x14ac:dyDescent="0.15">
      <c r="C999451" s="24">
        <v>0</v>
      </c>
    </row>
    <row r="999452" spans="3:3" x14ac:dyDescent="0.15">
      <c r="C999452" s="27">
        <f>IF(C999451&gt;0,C999451,C999450)</f>
        <v>117.37000000000002</v>
      </c>
    </row>
    <row r="999453" spans="3:3" x14ac:dyDescent="0.15">
      <c r="C999453" s="24">
        <v>1</v>
      </c>
    </row>
    <row r="999454" spans="3:3" x14ac:dyDescent="0.15">
      <c r="C999454" s="24">
        <v>2</v>
      </c>
    </row>
    <row r="999455" spans="3:3" x14ac:dyDescent="0.15">
      <c r="C999455" s="28" t="s">
        <v>374</v>
      </c>
    </row>
    <row r="999456" spans="3:3" x14ac:dyDescent="0.15">
      <c r="C999456" s="28" t="s">
        <v>375</v>
      </c>
    </row>
    <row r="999457" spans="3:3" x14ac:dyDescent="0.15">
      <c r="C999457" s="28" t="s">
        <v>2</v>
      </c>
    </row>
    <row r="999458" spans="3:3" x14ac:dyDescent="0.15">
      <c r="C999458" s="28" t="s">
        <v>376</v>
      </c>
    </row>
    <row r="999459" spans="3:3" x14ac:dyDescent="0.15">
      <c r="C999459" s="24">
        <v>0</v>
      </c>
    </row>
    <row r="999460" spans="3:3" x14ac:dyDescent="0.15">
      <c r="C999460" s="24">
        <v>0</v>
      </c>
    </row>
    <row r="999461" spans="3:3" x14ac:dyDescent="0.15">
      <c r="C999461" s="24">
        <v>0</v>
      </c>
    </row>
    <row r="999462" spans="3:3" x14ac:dyDescent="0.15">
      <c r="C999462" s="24">
        <v>0</v>
      </c>
    </row>
    <row r="999463" spans="3:3" x14ac:dyDescent="0.15">
      <c r="C999463" s="24">
        <v>0</v>
      </c>
    </row>
    <row r="999464" spans="3:3" x14ac:dyDescent="0.15">
      <c r="C999464" s="24">
        <v>0</v>
      </c>
    </row>
    <row r="999465" spans="3:3" x14ac:dyDescent="0.15">
      <c r="C999465" s="28">
        <v>0</v>
      </c>
    </row>
    <row r="999466" spans="3:3" x14ac:dyDescent="0.15">
      <c r="C999466" s="28">
        <v>0</v>
      </c>
    </row>
    <row r="999467" spans="3:3" x14ac:dyDescent="0.15">
      <c r="C999467" s="24">
        <v>0</v>
      </c>
    </row>
    <row r="999468" spans="3:3" x14ac:dyDescent="0.15">
      <c r="C999468" s="24">
        <v>0</v>
      </c>
    </row>
    <row r="999469" spans="3:3" x14ac:dyDescent="0.15">
      <c r="C999469" s="24">
        <v>46.2</v>
      </c>
    </row>
    <row r="999470" spans="3:3" x14ac:dyDescent="0.15">
      <c r="C999470" s="24">
        <v>40.42</v>
      </c>
    </row>
    <row r="999471" spans="3:3" x14ac:dyDescent="0.15">
      <c r="C999471" s="24">
        <v>0</v>
      </c>
    </row>
    <row r="999472" spans="3:3" x14ac:dyDescent="0.15">
      <c r="C999472" s="24">
        <v>0</v>
      </c>
    </row>
    <row r="999473" spans="3:3" x14ac:dyDescent="0.15">
      <c r="C999473" s="24">
        <v>46.2</v>
      </c>
    </row>
    <row r="999474" spans="3:3" x14ac:dyDescent="0.15">
      <c r="C999474" s="24">
        <v>0</v>
      </c>
    </row>
    <row r="999475" spans="3:3" x14ac:dyDescent="0.15">
      <c r="C999475" s="24">
        <v>13.52</v>
      </c>
    </row>
    <row r="999476" spans="3:3" x14ac:dyDescent="0.15">
      <c r="C999476" s="24">
        <v>0</v>
      </c>
    </row>
    <row r="999477" spans="3:3" x14ac:dyDescent="0.15">
      <c r="C999477" s="24">
        <v>2</v>
      </c>
    </row>
    <row r="999478" spans="3:3" x14ac:dyDescent="0.15">
      <c r="C999478" s="24">
        <v>0</v>
      </c>
    </row>
    <row r="999479" spans="3:3" x14ac:dyDescent="0.15">
      <c r="C999479" s="24">
        <v>0</v>
      </c>
    </row>
    <row r="999480" spans="3:3" x14ac:dyDescent="0.15">
      <c r="C999480" s="24">
        <v>8.1300000000000008</v>
      </c>
    </row>
    <row r="999481" spans="3:3" x14ac:dyDescent="0.15">
      <c r="C999481" s="24">
        <v>0</v>
      </c>
    </row>
    <row r="999482" spans="3:3" x14ac:dyDescent="0.15">
      <c r="C999482" s="24">
        <v>5.39</v>
      </c>
    </row>
    <row r="999483" spans="3:3" x14ac:dyDescent="0.15">
      <c r="C999483" s="28" t="s">
        <v>295</v>
      </c>
    </row>
    <row r="999484" spans="3:3" x14ac:dyDescent="0.15">
      <c r="C999484" s="29">
        <f>IF(OR(C$999456="C",C$999456="PI",C$999456="NI"),1.6,IF(C$999456="P",0.8,IF(C$999456="-",1.2,0)))</f>
        <v>1.2</v>
      </c>
    </row>
    <row r="999485" spans="3:3" x14ac:dyDescent="0.15">
      <c r="C999485" s="29">
        <f>IF(OR(C$999456="C",C$999456="PI",C$999456="NI"),15,IF(C$999456="P",7,IF(C$999456="-",5,0)))</f>
        <v>5</v>
      </c>
    </row>
    <row r="999486" spans="3:3" x14ac:dyDescent="0.15">
      <c r="C999486" s="29">
        <f>IF(OR(C$999456="C",C$999456="PI",C$999456="NI"),0,IF(C$999456="P",0.6,IF(C$999456="-",0,1.2)))</f>
        <v>0</v>
      </c>
    </row>
    <row r="999487" spans="3:3" x14ac:dyDescent="0.15">
      <c r="C999487" s="29">
        <f>IF(OR(C$999456="C",C$999456="PI",C$999456="NI"),0,IF(C$999456="P",3,IF(C$999456="-",0,5)))</f>
        <v>0</v>
      </c>
    </row>
    <row r="999488" spans="3:3" x14ac:dyDescent="0.15">
      <c r="C999488" s="29">
        <f>IF(LEFT(C$999456,1)="C",1,IF(LEFT(C$999456,1)="P",0.5,0))</f>
        <v>0</v>
      </c>
    </row>
    <row r="999489" spans="3:3" x14ac:dyDescent="0.15">
      <c r="C999489" s="29">
        <f>IF(LEFT(C$999457,1)="C",1,IF(LEFT(C$999457,1)="P",0.5,0))</f>
        <v>0</v>
      </c>
    </row>
    <row r="999490" spans="3:3" x14ac:dyDescent="0.15">
      <c r="C999490" s="29">
        <f>0.7*C999488+C999454+C999489</f>
        <v>2</v>
      </c>
    </row>
    <row r="999491" spans="3:3" x14ac:dyDescent="0.15">
      <c r="C999491" s="27">
        <f>IFERROR(C999452/C999490,0)</f>
        <v>58.685000000000009</v>
      </c>
    </row>
    <row r="999492" spans="3:3" x14ac:dyDescent="0.15">
      <c r="C999492" s="29">
        <f>IF(RIGHT(C$999456,1)="I",1,C999488)*0.7+C999454+IF(RIGHT(C$999457,1)="I",1,C999489)</f>
        <v>2</v>
      </c>
    </row>
    <row r="999493" spans="3:3" x14ac:dyDescent="0.15">
      <c r="C999493" s="27">
        <f>IF(ISNUMBER(#REF!),#REF!/2.5,1)</f>
        <v>1</v>
      </c>
    </row>
    <row r="999494" spans="3:3" x14ac:dyDescent="0.15">
      <c r="C999494" s="27">
        <f>IF(C999466="Simple",0.9,IF(C999466="Complex",1.3,1))</f>
        <v>1</v>
      </c>
    </row>
    <row r="999495" spans="3:3" x14ac:dyDescent="0.15">
      <c r="C999495" s="27">
        <f>IF(C999465="Simple",0.9,IF(C999465="Complex",1.2,1))</f>
        <v>1</v>
      </c>
    </row>
    <row r="999496" spans="3:3" x14ac:dyDescent="0.15">
      <c r="C999496" s="27">
        <f>C999493*C999495*(0.7*C999491+IF(C999458="B_N2",5,IF(C999458="B_N1",25,50)))</f>
        <v>46.079500000000003</v>
      </c>
    </row>
    <row r="999497" spans="3:3" x14ac:dyDescent="0.15">
      <c r="C999497" s="27">
        <f>ROUND(3/0.85,1)*C999493*C999452</f>
        <v>410.79500000000007</v>
      </c>
    </row>
    <row r="999498" spans="3:3" x14ac:dyDescent="0.15">
      <c r="C999498" s="27">
        <f>C$999494*(C$999484*C$999491+C$999485)</f>
        <v>75.422000000000011</v>
      </c>
    </row>
    <row r="999499" spans="3:3" x14ac:dyDescent="0.15">
      <c r="C999499" s="27">
        <f>(C$999486*C$999491+C$999487)</f>
        <v>0</v>
      </c>
    </row>
    <row r="999500" spans="3:3" x14ac:dyDescent="0.15">
      <c r="C999500" s="27">
        <f>C999492*C999496-C999501-C999505-C999506</f>
        <v>71.03240000000001</v>
      </c>
    </row>
    <row r="999501" spans="3:3" x14ac:dyDescent="0.15">
      <c r="C999501" s="27">
        <f>0.5*IF(RIGHT(C999457,1)="I",1,C999489)*C999496</f>
        <v>0</v>
      </c>
    </row>
    <row r="999502" spans="3:3" x14ac:dyDescent="0.15">
      <c r="C999502" s="30" t="str">
        <f>IF(C$999457="P","Unh","Soil")</f>
        <v>Soil</v>
      </c>
    </row>
    <row r="999503" spans="3:3" x14ac:dyDescent="0.15">
      <c r="C999503" s="27">
        <f>1.2*C999491+5</f>
        <v>75.422000000000011</v>
      </c>
    </row>
    <row r="999504" spans="3:3" x14ac:dyDescent="0.15">
      <c r="C999504" s="30" t="str">
        <f>IF(C$999457="-","Soil","Cellar")</f>
        <v>Cellar</v>
      </c>
    </row>
    <row r="999505" spans="3:3" x14ac:dyDescent="0.15">
      <c r="C999505" s="27">
        <f>(0.18*C$999452)-C999506</f>
        <v>18.452900000000003</v>
      </c>
    </row>
    <row r="999506" spans="3:3" x14ac:dyDescent="0.15">
      <c r="C999506" s="27">
        <f>0.01*C$999452+1.5</f>
        <v>2.6737000000000002</v>
      </c>
    </row>
    <row r="999507" spans="3:3" x14ac:dyDescent="0.15">
      <c r="C999507" s="27">
        <f>SUM(C999498:C999506)</f>
        <v>243.00300000000004</v>
      </c>
    </row>
    <row r="999508" spans="3:3" x14ac:dyDescent="0.15">
      <c r="C999508" s="27">
        <f>SUM(C999468:C999477)</f>
        <v>148.34</v>
      </c>
    </row>
    <row r="999509" spans="3:3" x14ac:dyDescent="0.15">
      <c r="C999509" s="30">
        <f>IFERROR(C999508/C999507,0)</f>
        <v>0.61044513853738425</v>
      </c>
    </row>
    <row r="999510" spans="3:3" x14ac:dyDescent="0.15">
      <c r="C999510" s="31">
        <v>0.8</v>
      </c>
    </row>
    <row r="999511" spans="3:3" x14ac:dyDescent="0.15">
      <c r="C999511" s="31">
        <v>1.25</v>
      </c>
    </row>
    <row r="999512" spans="3:3" x14ac:dyDescent="0.15">
      <c r="C999512" s="32">
        <f>IF(AND(C999509&gt;=C999510,C999509&lt;=C999511),1,0)</f>
        <v>0</v>
      </c>
    </row>
    <row r="999513" spans="3:3" x14ac:dyDescent="0.15">
      <c r="C999513" s="30">
        <f>IFERROR((C999473+C999474)/(C999503),0)</f>
        <v>0.61255336639176894</v>
      </c>
    </row>
    <row r="999514" spans="3:3" x14ac:dyDescent="0.15">
      <c r="C999514" s="31">
        <v>0.9</v>
      </c>
    </row>
    <row r="999515" spans="3:3" x14ac:dyDescent="0.15">
      <c r="C999515" s="31">
        <v>1.3</v>
      </c>
    </row>
    <row r="999516" spans="3:3" x14ac:dyDescent="0.15">
      <c r="C999516" s="32">
        <f>IF(AND(C999513&gt;=C999514,C999513&lt;=C999515),1,0)</f>
        <v>0</v>
      </c>
    </row>
    <row r="999517" spans="3:3" x14ac:dyDescent="0.15">
      <c r="C999517" s="33">
        <f>IF(C999488+C999489=0,1,0)</f>
        <v>1</v>
      </c>
    </row>
    <row r="999518" spans="3:3" x14ac:dyDescent="0.15">
      <c r="C999518" s="30">
        <f>IFERROR((C999475+C999476+C999477)/(C999505+C999506),0)</f>
        <v>0.73461891643709809</v>
      </c>
    </row>
    <row r="999519" spans="3:3" x14ac:dyDescent="0.15">
      <c r="C999519" s="31">
        <v>0.67</v>
      </c>
    </row>
    <row r="999520" spans="3:3" x14ac:dyDescent="0.15">
      <c r="C999520" s="31">
        <v>1.5</v>
      </c>
    </row>
    <row r="999521" spans="3:3" x14ac:dyDescent="0.15">
      <c r="C999521" s="34">
        <f>IF(AND(C999518&gt;=C999519,C999518&lt;=C999520),1,0)</f>
        <v>1</v>
      </c>
    </row>
    <row r="999522" spans="3:3" x14ac:dyDescent="0.15">
      <c r="C999522" s="34">
        <f>C999512*IF(C999517=1,C999516,1)*C999521</f>
        <v>0</v>
      </c>
    </row>
    <row r="999523" spans="3:3" x14ac:dyDescent="0.15">
      <c r="C999523" s="27">
        <f>IF(C$999483="Estimation",C999498,C999468)</f>
        <v>0</v>
      </c>
    </row>
    <row r="999524" spans="3:3" x14ac:dyDescent="0.15">
      <c r="C999524" s="27">
        <f>IF(C$999483="Estimation",C999499,C999469)</f>
        <v>46.2</v>
      </c>
    </row>
    <row r="999525" spans="3:3" x14ac:dyDescent="0.15">
      <c r="C999525" s="27">
        <f>IF(C$999483="Estimation",C999500,C999470)</f>
        <v>40.42</v>
      </c>
    </row>
    <row r="999526" spans="3:3" x14ac:dyDescent="0.15">
      <c r="C999526" s="27">
        <f>IF(C$999483="Estimation",IF(C999502="Soil",0,C999501),C999471)</f>
        <v>0</v>
      </c>
    </row>
    <row r="999527" spans="3:3" x14ac:dyDescent="0.15">
      <c r="C999527" s="27">
        <f>IF(C$999483="Estimation",C999501-C999526,C999472)</f>
        <v>0</v>
      </c>
    </row>
    <row r="999528" spans="3:3" x14ac:dyDescent="0.15">
      <c r="C999528" s="27">
        <f>IF(C$999483="Estimation",IF(C999504="Soil",0,C999503),C999473)</f>
        <v>46.2</v>
      </c>
    </row>
    <row r="999529" spans="3:3" x14ac:dyDescent="0.15">
      <c r="C999529" s="27">
        <f>IF(C$999483="Estimation",C999503-C999528,C999474)</f>
        <v>0</v>
      </c>
    </row>
    <row r="999530" spans="3:3" x14ac:dyDescent="0.15">
      <c r="C999530" s="27">
        <f>IF(C$999483="Estimation",C999505,C999475)</f>
        <v>13.52</v>
      </c>
    </row>
    <row r="999531" spans="3:3" x14ac:dyDescent="0.15">
      <c r="C999531" s="27">
        <f>IF(C$999483="Estimation",0,C999476)</f>
        <v>0</v>
      </c>
    </row>
    <row r="999532" spans="3:3" x14ac:dyDescent="0.15">
      <c r="C999532" s="27">
        <f>IF(C$999483="Estimation",C999506,C999477)</f>
        <v>2</v>
      </c>
    </row>
    <row r="999533" spans="3:3" x14ac:dyDescent="0.15">
      <c r="C999533" s="35">
        <f>IF(C$999483="Estimation",0,C999478)</f>
        <v>0</v>
      </c>
    </row>
    <row r="999534" spans="3:3" x14ac:dyDescent="0.15">
      <c r="C999534" s="35">
        <f>IF(C$999483="Estimation",0.5*SUM(C$999530:C$999531),C999479)</f>
        <v>0</v>
      </c>
    </row>
    <row r="999535" spans="3:3" x14ac:dyDescent="0.15">
      <c r="C999535" s="35">
        <f>IF(C$999483="Estimation",0,C999480)</f>
        <v>8.1300000000000008</v>
      </c>
    </row>
    <row r="999536" spans="3:3" x14ac:dyDescent="0.15">
      <c r="C999536" s="35">
        <f>IF(C$999483="Estimation",0.5*SUM(C$999530:C$999531),C999481)</f>
        <v>0</v>
      </c>
    </row>
    <row r="999537" spans="3:3" x14ac:dyDescent="0.15">
      <c r="C999537" s="35">
        <f>IF(C$999483="Estimation",0,C999482)</f>
        <v>5.39</v>
      </c>
    </row>
    <row r="999538" spans="3:3" x14ac:dyDescent="0.15">
      <c r="C999538" s="25" t="s">
        <v>288</v>
      </c>
    </row>
    <row r="999539" spans="3:3" x14ac:dyDescent="0.15">
      <c r="C999539" s="25">
        <v>0</v>
      </c>
    </row>
    <row r="999540" spans="3:3" x14ac:dyDescent="0.15">
      <c r="C999540" s="25" t="s">
        <v>288</v>
      </c>
    </row>
    <row r="999541" spans="3:3" x14ac:dyDescent="0.15">
      <c r="C999541" s="25" t="s">
        <v>377</v>
      </c>
    </row>
    <row r="999542" spans="3:3" x14ac:dyDescent="0.15">
      <c r="C999542" s="25" t="s">
        <v>300</v>
      </c>
    </row>
    <row r="999543" spans="3:3" x14ac:dyDescent="0.15">
      <c r="C999543" s="25" t="s">
        <v>302</v>
      </c>
    </row>
    <row r="999544" spans="3:3" x14ac:dyDescent="0.15">
      <c r="C999544" s="25" t="s">
        <v>302</v>
      </c>
    </row>
    <row r="999545" spans="3:3" x14ac:dyDescent="0.15">
      <c r="C999545" s="25" t="s">
        <v>302</v>
      </c>
    </row>
    <row r="999546" spans="3:3" x14ac:dyDescent="0.15">
      <c r="C999546" s="25" t="s">
        <v>301</v>
      </c>
    </row>
    <row r="999547" spans="3:3" x14ac:dyDescent="0.15">
      <c r="C999547" s="25" t="s">
        <v>301</v>
      </c>
    </row>
    <row r="999548" spans="3:3" x14ac:dyDescent="0.15">
      <c r="C999548" s="25" t="s">
        <v>292</v>
      </c>
    </row>
    <row r="999549" spans="3:3" x14ac:dyDescent="0.15">
      <c r="C999549" s="25" t="s">
        <v>292</v>
      </c>
    </row>
    <row r="999550" spans="3:3" x14ac:dyDescent="0.15">
      <c r="C999550" s="25" t="s">
        <v>291</v>
      </c>
    </row>
    <row r="999551" spans="3:3" x14ac:dyDescent="0.15">
      <c r="C999551" s="25" t="s">
        <v>298</v>
      </c>
    </row>
    <row r="999552" spans="3:3" x14ac:dyDescent="0.15">
      <c r="C999552" s="25" t="s">
        <v>299</v>
      </c>
    </row>
    <row r="999553" spans="3:3" x14ac:dyDescent="0.15">
      <c r="C999553" s="25" t="s">
        <v>298</v>
      </c>
    </row>
    <row r="999554" spans="3:3" x14ac:dyDescent="0.15">
      <c r="C999554" s="25" t="s">
        <v>297</v>
      </c>
    </row>
    <row r="999555" spans="3:3" x14ac:dyDescent="0.15">
      <c r="C999555" s="25" t="s">
        <v>296</v>
      </c>
    </row>
    <row r="999556" spans="3:3" x14ac:dyDescent="0.15">
      <c r="C999556" s="25" t="s">
        <v>297</v>
      </c>
    </row>
    <row r="999557" spans="3:3" x14ac:dyDescent="0.15">
      <c r="C999557" s="25" t="s">
        <v>296</v>
      </c>
    </row>
    <row r="999558" spans="3:3" x14ac:dyDescent="0.15">
      <c r="C999558" s="24">
        <v>0.1</v>
      </c>
    </row>
    <row r="999559" spans="3:3" x14ac:dyDescent="0.15">
      <c r="C999559" s="24">
        <v>0</v>
      </c>
    </row>
    <row r="999560" spans="3:3" x14ac:dyDescent="0.15">
      <c r="C999560" s="24">
        <v>0.2</v>
      </c>
    </row>
    <row r="999561" spans="3:3" x14ac:dyDescent="0.15">
      <c r="C999561" s="24">
        <v>0.6</v>
      </c>
    </row>
    <row r="999562" spans="3:3" x14ac:dyDescent="0.15">
      <c r="C999562" s="24">
        <v>0.6</v>
      </c>
    </row>
    <row r="999563" spans="3:3" x14ac:dyDescent="0.15">
      <c r="C999563" s="24">
        <v>1.2</v>
      </c>
    </row>
    <row r="999564" spans="3:3" x14ac:dyDescent="0.15">
      <c r="C999564" s="24">
        <v>1.2</v>
      </c>
    </row>
    <row r="999565" spans="3:3" x14ac:dyDescent="0.15">
      <c r="C999565" s="24">
        <v>1.2</v>
      </c>
    </row>
    <row r="999566" spans="3:3" x14ac:dyDescent="0.15">
      <c r="C999566" s="24">
        <v>1.6</v>
      </c>
    </row>
    <row r="999567" spans="3:3" x14ac:dyDescent="0.15">
      <c r="C999567" s="24">
        <v>1.6</v>
      </c>
    </row>
    <row r="999568" spans="3:3" x14ac:dyDescent="0.15">
      <c r="C999568" s="24">
        <v>2.8</v>
      </c>
    </row>
    <row r="999569" spans="3:3" x14ac:dyDescent="0.15">
      <c r="C999569" s="24">
        <v>2.8</v>
      </c>
    </row>
    <row r="999570" spans="3:3" x14ac:dyDescent="0.15">
      <c r="C999570" s="24">
        <v>3</v>
      </c>
    </row>
    <row r="999571" spans="3:3" x14ac:dyDescent="0.15">
      <c r="C999571" s="24">
        <v>0.75</v>
      </c>
    </row>
    <row r="999572" spans="3:3" x14ac:dyDescent="0.15">
      <c r="C999572" s="24">
        <v>0.75</v>
      </c>
    </row>
    <row r="999573" spans="3:3" x14ac:dyDescent="0.15">
      <c r="C999573" s="24">
        <v>0.05</v>
      </c>
    </row>
    <row r="999574" spans="3:3" x14ac:dyDescent="0.15">
      <c r="C999574" s="24">
        <v>0.05</v>
      </c>
    </row>
    <row r="999575" spans="3:3" x14ac:dyDescent="0.15">
      <c r="C999575" s="24">
        <v>0</v>
      </c>
    </row>
    <row r="999576" spans="3:3" x14ac:dyDescent="0.15">
      <c r="C999576" s="24">
        <v>0</v>
      </c>
    </row>
    <row r="999577" spans="3:3" x14ac:dyDescent="0.15">
      <c r="C999577" s="24">
        <v>0</v>
      </c>
    </row>
    <row r="999578" spans="3:3" x14ac:dyDescent="0.15">
      <c r="C999578" s="24">
        <v>0.01</v>
      </c>
    </row>
    <row r="999579" spans="3:3" x14ac:dyDescent="0.15">
      <c r="C999579" s="24">
        <v>0.01</v>
      </c>
    </row>
    <row r="999580" spans="3:3" x14ac:dyDescent="0.15">
      <c r="C999580" s="24">
        <v>0</v>
      </c>
    </row>
    <row r="999581" spans="3:3" x14ac:dyDescent="0.15">
      <c r="C999581" s="24">
        <v>0.3</v>
      </c>
    </row>
    <row r="999582" spans="3:3" x14ac:dyDescent="0.15">
      <c r="C999582" s="24">
        <v>0</v>
      </c>
    </row>
    <row r="999583" spans="3:3" x14ac:dyDescent="0.15">
      <c r="C999583" s="24">
        <v>0</v>
      </c>
    </row>
    <row r="999584" spans="3:3" x14ac:dyDescent="0.15">
      <c r="C999584" s="24">
        <v>0</v>
      </c>
    </row>
    <row r="999585" spans="3:3" x14ac:dyDescent="0.15">
      <c r="C999585" s="24">
        <v>0.3</v>
      </c>
    </row>
    <row r="999586" spans="3:3" x14ac:dyDescent="0.15">
      <c r="C999586" s="24">
        <v>0</v>
      </c>
    </row>
    <row r="999587" spans="3:3" x14ac:dyDescent="0.15">
      <c r="C999587" s="24">
        <v>0</v>
      </c>
    </row>
    <row r="999588" spans="3:3" x14ac:dyDescent="0.15">
      <c r="C999588" s="24">
        <v>1</v>
      </c>
    </row>
    <row r="999589" spans="3:3" x14ac:dyDescent="0.15">
      <c r="C999589" s="24">
        <v>1</v>
      </c>
    </row>
    <row r="999590" spans="3:3" x14ac:dyDescent="0.15">
      <c r="C999590" s="24">
        <v>0</v>
      </c>
    </row>
    <row r="999591" spans="3:3" x14ac:dyDescent="0.15">
      <c r="C999591" s="24">
        <v>0</v>
      </c>
    </row>
    <row r="999592" spans="3:3" x14ac:dyDescent="0.15">
      <c r="C999592" s="24">
        <v>0.5</v>
      </c>
    </row>
    <row r="999593" spans="3:3" x14ac:dyDescent="0.15">
      <c r="C999593" s="24">
        <v>0</v>
      </c>
    </row>
    <row r="999594" spans="3:3" x14ac:dyDescent="0.15">
      <c r="C999594" s="25">
        <v>0</v>
      </c>
    </row>
    <row r="999595" spans="3:3" x14ac:dyDescent="0.15">
      <c r="C999595" s="25">
        <v>0</v>
      </c>
    </row>
    <row r="999596" spans="3:3" x14ac:dyDescent="0.15">
      <c r="C999596" s="25">
        <v>0</v>
      </c>
    </row>
    <row r="999597" spans="3:3" x14ac:dyDescent="0.15">
      <c r="C999597" s="25">
        <v>0</v>
      </c>
    </row>
    <row r="999598" spans="3:3" x14ac:dyDescent="0.15">
      <c r="C999598" s="25">
        <v>0</v>
      </c>
    </row>
    <row r="999599" spans="3:3" x14ac:dyDescent="0.15">
      <c r="C999599" s="25">
        <v>0</v>
      </c>
    </row>
    <row r="999600" spans="3:3" x14ac:dyDescent="0.15">
      <c r="C999600" s="25">
        <v>0</v>
      </c>
    </row>
    <row r="999601" spans="3:3" x14ac:dyDescent="0.15">
      <c r="C999601" s="25">
        <v>0</v>
      </c>
    </row>
    <row r="999602" spans="3:3" x14ac:dyDescent="0.15">
      <c r="C999602" s="25">
        <v>0</v>
      </c>
    </row>
    <row r="999603" spans="3:3" x14ac:dyDescent="0.15">
      <c r="C999603" s="25">
        <v>0</v>
      </c>
    </row>
    <row r="999604" spans="3:3" x14ac:dyDescent="0.15">
      <c r="C999604" s="24">
        <v>0</v>
      </c>
    </row>
    <row r="999605" spans="3:3" x14ac:dyDescent="0.15">
      <c r="C999605" s="24">
        <v>0</v>
      </c>
    </row>
    <row r="999606" spans="3:3" x14ac:dyDescent="0.15">
      <c r="C999606" s="24">
        <v>0</v>
      </c>
    </row>
    <row r="999607" spans="3:3" x14ac:dyDescent="0.15">
      <c r="C999607" s="24">
        <v>0</v>
      </c>
    </row>
    <row r="999608" spans="3:3" x14ac:dyDescent="0.15">
      <c r="C999608" s="24">
        <v>0</v>
      </c>
    </row>
    <row r="999609" spans="3:3" x14ac:dyDescent="0.15">
      <c r="C999609" s="24">
        <v>0</v>
      </c>
    </row>
    <row r="999610" spans="3:3" x14ac:dyDescent="0.15">
      <c r="C999610" s="24">
        <v>0</v>
      </c>
    </row>
    <row r="999611" spans="3:3" x14ac:dyDescent="0.15">
      <c r="C999611" s="24">
        <v>0</v>
      </c>
    </row>
    <row r="999612" spans="3:3" x14ac:dyDescent="0.15">
      <c r="C999612" s="24">
        <v>0</v>
      </c>
    </row>
    <row r="999613" spans="3:3" x14ac:dyDescent="0.15">
      <c r="C999613" s="24">
        <v>0</v>
      </c>
    </row>
    <row r="999614" spans="3:3" x14ac:dyDescent="0.15">
      <c r="C999614" s="24">
        <v>0</v>
      </c>
    </row>
    <row r="999615" spans="3:3" x14ac:dyDescent="0.15">
      <c r="C999615" s="24">
        <v>0</v>
      </c>
    </row>
    <row r="999616" spans="3:3" x14ac:dyDescent="0.15">
      <c r="C999616" s="24">
        <v>0</v>
      </c>
    </row>
    <row r="999617" spans="3:3" x14ac:dyDescent="0.15">
      <c r="C999617" s="24">
        <v>0</v>
      </c>
    </row>
    <row r="999618" spans="3:3" x14ac:dyDescent="0.15">
      <c r="C999618" s="24">
        <v>0</v>
      </c>
    </row>
    <row r="999619" spans="3:3" x14ac:dyDescent="0.15">
      <c r="C999619" s="24">
        <v>0</v>
      </c>
    </row>
    <row r="999620" spans="3:3" x14ac:dyDescent="0.15">
      <c r="C999620" s="24">
        <v>0</v>
      </c>
    </row>
    <row r="999621" spans="3:3" x14ac:dyDescent="0.15">
      <c r="C999621" s="24">
        <v>0</v>
      </c>
    </row>
    <row r="999622" spans="3:3" x14ac:dyDescent="0.15">
      <c r="C999622" s="24">
        <v>0</v>
      </c>
    </row>
    <row r="999623" spans="3:3" x14ac:dyDescent="0.15">
      <c r="C999623" s="24">
        <v>0</v>
      </c>
    </row>
    <row r="999624" spans="3:3" x14ac:dyDescent="0.15">
      <c r="C999624" s="24">
        <v>0</v>
      </c>
    </row>
    <row r="999625" spans="3:3" x14ac:dyDescent="0.15">
      <c r="C999625" s="24">
        <v>0</v>
      </c>
    </row>
    <row r="999626" spans="3:3" x14ac:dyDescent="0.15">
      <c r="C999626" s="24">
        <v>0</v>
      </c>
    </row>
    <row r="999627" spans="3:3" x14ac:dyDescent="0.15">
      <c r="C999627" s="24">
        <v>0</v>
      </c>
    </row>
    <row r="999628" spans="3:3" x14ac:dyDescent="0.15">
      <c r="C999628" s="24">
        <v>0</v>
      </c>
    </row>
    <row r="999629" spans="3:3" x14ac:dyDescent="0.15">
      <c r="C999629" s="24">
        <v>0</v>
      </c>
    </row>
    <row r="999630" spans="3:3" x14ac:dyDescent="0.15">
      <c r="C999630" s="36">
        <f t="shared" ref="C999630:C999636" si="379">IF(C999623&lt;&gt;0,C999623,C999616)</f>
        <v>0</v>
      </c>
    </row>
    <row r="999631" spans="3:3" x14ac:dyDescent="0.15">
      <c r="C999631" s="36">
        <f t="shared" si="379"/>
        <v>0</v>
      </c>
    </row>
    <row r="999632" spans="3:3" x14ac:dyDescent="0.15">
      <c r="C999632" s="36">
        <f t="shared" si="379"/>
        <v>0</v>
      </c>
    </row>
    <row r="999633" spans="3:3" x14ac:dyDescent="0.15">
      <c r="C999633" s="36">
        <f t="shared" si="379"/>
        <v>0</v>
      </c>
    </row>
    <row r="999634" spans="3:3" x14ac:dyDescent="0.15">
      <c r="C999634" s="36">
        <f t="shared" si="379"/>
        <v>0</v>
      </c>
    </row>
    <row r="999635" spans="3:3" x14ac:dyDescent="0.15">
      <c r="C999635" s="36">
        <f t="shared" si="379"/>
        <v>0</v>
      </c>
    </row>
    <row r="999636" spans="3:3" x14ac:dyDescent="0.15">
      <c r="C999636" s="36">
        <f t="shared" si="379"/>
        <v>0</v>
      </c>
    </row>
    <row r="999637" spans="3:3" x14ac:dyDescent="0.15">
      <c r="C999637" s="36">
        <f t="shared" ref="C999637:C999643" si="380">IFERROR(IF(C999616&lt;&gt;0,C999630/C999616,1)*C999604,0)</f>
        <v>0</v>
      </c>
    </row>
    <row r="999638" spans="3:3" x14ac:dyDescent="0.15">
      <c r="C999638" s="36">
        <f t="shared" si="380"/>
        <v>0</v>
      </c>
    </row>
    <row r="999639" spans="3:3" x14ac:dyDescent="0.15">
      <c r="C999639" s="36">
        <f t="shared" si="380"/>
        <v>0</v>
      </c>
    </row>
    <row r="999640" spans="3:3" x14ac:dyDescent="0.15">
      <c r="C999640" s="36">
        <f t="shared" si="380"/>
        <v>0</v>
      </c>
    </row>
    <row r="999641" spans="3:3" x14ac:dyDescent="0.15">
      <c r="C999641" s="36">
        <f t="shared" si="380"/>
        <v>0</v>
      </c>
    </row>
    <row r="999642" spans="3:3" x14ac:dyDescent="0.15">
      <c r="C999642" s="36">
        <f t="shared" si="380"/>
        <v>0</v>
      </c>
    </row>
    <row r="999643" spans="3:3" x14ac:dyDescent="0.15">
      <c r="C999643" s="36">
        <f t="shared" si="380"/>
        <v>0</v>
      </c>
    </row>
    <row r="999644" spans="3:3" x14ac:dyDescent="0.15">
      <c r="C999644" s="37">
        <f>C999611</f>
        <v>0</v>
      </c>
    </row>
    <row r="999645" spans="3:3" x14ac:dyDescent="0.15">
      <c r="C999645" s="37">
        <f>C999612</f>
        <v>0</v>
      </c>
    </row>
    <row r="999646" spans="3:3" x14ac:dyDescent="0.15">
      <c r="C999646" s="37">
        <f>C999613</f>
        <v>0</v>
      </c>
    </row>
    <row r="999647" spans="3:3" x14ac:dyDescent="0.15">
      <c r="C999647" s="37">
        <f>C999614</f>
        <v>0</v>
      </c>
    </row>
    <row r="999648" spans="3:3" x14ac:dyDescent="0.15">
      <c r="C999648" s="37">
        <f>C999615</f>
        <v>0</v>
      </c>
    </row>
    <row r="999649" spans="3:3" x14ac:dyDescent="0.15">
      <c r="C999649" s="28">
        <v>0</v>
      </c>
    </row>
    <row r="999650" spans="3:3" x14ac:dyDescent="0.15">
      <c r="C999650" s="28">
        <v>0</v>
      </c>
    </row>
    <row r="999651" spans="3:3" x14ac:dyDescent="0.15">
      <c r="C999651" s="28">
        <v>0</v>
      </c>
    </row>
    <row r="999652" spans="3:3" x14ac:dyDescent="0.15">
      <c r="C999652" s="28">
        <v>0</v>
      </c>
    </row>
    <row r="999653" spans="3:3" x14ac:dyDescent="0.15">
      <c r="C999653" s="28">
        <v>0</v>
      </c>
    </row>
    <row r="999654" spans="3:3" x14ac:dyDescent="0.15">
      <c r="C999654" s="28">
        <v>0</v>
      </c>
    </row>
    <row r="999655" spans="3:3" x14ac:dyDescent="0.15">
      <c r="C999655" s="28">
        <v>0</v>
      </c>
    </row>
    <row r="999656" spans="3:3" x14ac:dyDescent="0.15">
      <c r="C999656" s="28">
        <v>0</v>
      </c>
    </row>
    <row r="999657" spans="3:3" x14ac:dyDescent="0.15">
      <c r="C999657" s="28">
        <v>0</v>
      </c>
    </row>
    <row r="999658" spans="3:3" x14ac:dyDescent="0.15">
      <c r="C999658" s="28">
        <v>0</v>
      </c>
    </row>
    <row r="999659" spans="3:3" x14ac:dyDescent="0.15">
      <c r="C999659" s="38">
        <v>1</v>
      </c>
    </row>
    <row r="999660" spans="3:3" x14ac:dyDescent="0.15">
      <c r="C999660" s="38">
        <v>1</v>
      </c>
    </row>
    <row r="999661" spans="3:3" x14ac:dyDescent="0.15">
      <c r="C999661" s="38">
        <v>1</v>
      </c>
    </row>
    <row r="999662" spans="3:3" x14ac:dyDescent="0.15">
      <c r="C999662" s="38">
        <v>1</v>
      </c>
    </row>
    <row r="999663" spans="3:3" x14ac:dyDescent="0.15">
      <c r="C999663" s="38">
        <v>1</v>
      </c>
    </row>
    <row r="999664" spans="3:3" x14ac:dyDescent="0.15">
      <c r="C999664" s="38">
        <v>1</v>
      </c>
    </row>
    <row r="999665" spans="3:3" x14ac:dyDescent="0.15">
      <c r="C999665" s="38">
        <v>1</v>
      </c>
    </row>
    <row r="999666" spans="3:3" x14ac:dyDescent="0.15">
      <c r="C999666" s="38">
        <v>1</v>
      </c>
    </row>
    <row r="999667" spans="3:3" x14ac:dyDescent="0.15">
      <c r="C999667" s="38">
        <v>1</v>
      </c>
    </row>
    <row r="999668" spans="3:3" x14ac:dyDescent="0.15">
      <c r="C999668" s="38">
        <v>1</v>
      </c>
    </row>
    <row r="999669" spans="3:3" x14ac:dyDescent="0.15">
      <c r="C999669" s="25" t="s">
        <v>104</v>
      </c>
    </row>
    <row r="999670" spans="3:3" x14ac:dyDescent="0.15">
      <c r="C999670" s="25" t="s">
        <v>294</v>
      </c>
    </row>
    <row r="999671" spans="3:3" x14ac:dyDescent="0.15">
      <c r="C999671" s="24">
        <v>216</v>
      </c>
    </row>
    <row r="999672" spans="3:3" x14ac:dyDescent="0.15">
      <c r="C999672" s="24">
        <v>12</v>
      </c>
    </row>
    <row r="999673" spans="3:3" x14ac:dyDescent="0.15">
      <c r="C999673" s="24">
        <v>4.5999999999999996</v>
      </c>
    </row>
    <row r="999674" spans="3:3" x14ac:dyDescent="0.15">
      <c r="C999674" s="24">
        <v>368</v>
      </c>
    </row>
    <row r="999675" spans="3:3" x14ac:dyDescent="0.15">
      <c r="C999675" s="24">
        <v>260</v>
      </c>
    </row>
    <row r="999676" spans="3:3" x14ac:dyDescent="0.15">
      <c r="C999676" s="24">
        <v>394</v>
      </c>
    </row>
    <row r="999677" spans="3:3" x14ac:dyDescent="0.15">
      <c r="C999677" s="24">
        <v>222</v>
      </c>
    </row>
    <row r="999678" spans="3:3" x14ac:dyDescent="0.15">
      <c r="C999678" s="24">
        <v>123</v>
      </c>
    </row>
    <row r="999679" spans="3:3" x14ac:dyDescent="0.15">
      <c r="C999679" s="25" t="s">
        <v>153</v>
      </c>
    </row>
    <row r="999680" spans="3:3" x14ac:dyDescent="0.15">
      <c r="C999680" s="24">
        <v>20</v>
      </c>
    </row>
    <row r="999681" spans="3:3" x14ac:dyDescent="0.15">
      <c r="C999681" s="24">
        <v>0.9</v>
      </c>
    </row>
    <row r="999682" spans="3:3" x14ac:dyDescent="0.15">
      <c r="C999682" s="24">
        <v>0.8</v>
      </c>
    </row>
    <row r="999683" spans="3:3" x14ac:dyDescent="0.15">
      <c r="C999683" s="24">
        <v>0.4</v>
      </c>
    </row>
    <row r="999684" spans="3:3" x14ac:dyDescent="0.15">
      <c r="C999684" s="24">
        <v>2.5</v>
      </c>
    </row>
    <row r="999685" spans="3:3" x14ac:dyDescent="0.15">
      <c r="C999685" s="24">
        <v>3</v>
      </c>
    </row>
    <row r="999686" spans="3:3" x14ac:dyDescent="0.15">
      <c r="C999686" s="24">
        <v>10</v>
      </c>
    </row>
    <row r="999687" spans="3:3" x14ac:dyDescent="0.15">
      <c r="C999687" s="31">
        <v>0.8</v>
      </c>
    </row>
    <row r="999688" spans="3:3" x14ac:dyDescent="0.15">
      <c r="C999688" s="31">
        <v>0.6</v>
      </c>
    </row>
    <row r="999689" spans="3:3" x14ac:dyDescent="0.15">
      <c r="C999689" s="31">
        <v>0.3</v>
      </c>
    </row>
    <row r="999690" spans="3:3" x14ac:dyDescent="0.15">
      <c r="C999690" s="31">
        <v>0.9</v>
      </c>
    </row>
    <row r="999691" spans="3:3" x14ac:dyDescent="0.15">
      <c r="C999691" s="24">
        <v>45</v>
      </c>
    </row>
    <row r="999692" spans="3:3" x14ac:dyDescent="0.15">
      <c r="C999692" s="39">
        <f t="shared" ref="C999692:C999698" si="381">IFERROR(IF(ISNUMBER(C999580),C999580,0)+IF(ISNUMBER(C999561),1/C999561-IF(AND(C999649="ReplaceInsulation",NOT(ISERROR(C999637))),C999573/0.04,0),0),0)</f>
        <v>1.6666666666666667</v>
      </c>
    </row>
    <row r="999693" spans="3:3" x14ac:dyDescent="0.15">
      <c r="C999693" s="39">
        <f t="shared" si="381"/>
        <v>1.9666666666666668</v>
      </c>
    </row>
    <row r="999694" spans="3:3" x14ac:dyDescent="0.15">
      <c r="C999694" s="39">
        <f t="shared" si="381"/>
        <v>0.83333333333333337</v>
      </c>
    </row>
    <row r="999695" spans="3:3" x14ac:dyDescent="0.15">
      <c r="C999695" s="39">
        <f t="shared" si="381"/>
        <v>0.83333333333333337</v>
      </c>
    </row>
    <row r="999696" spans="3:3" x14ac:dyDescent="0.15">
      <c r="C999696" s="39">
        <f t="shared" si="381"/>
        <v>0.83333333333333337</v>
      </c>
    </row>
    <row r="999697" spans="3:3" x14ac:dyDescent="0.15">
      <c r="C999697" s="39">
        <f t="shared" si="381"/>
        <v>0.92500000000000004</v>
      </c>
    </row>
    <row r="999698" spans="3:3" x14ac:dyDescent="0.15">
      <c r="C999698" s="39">
        <f t="shared" si="381"/>
        <v>0.625</v>
      </c>
    </row>
    <row r="999699" spans="3:3" x14ac:dyDescent="0.15">
      <c r="C999699" s="40">
        <f>IFERROR(IF(ISNUMBER(C999568),1/C999568,0),0)</f>
        <v>0.35714285714285715</v>
      </c>
    </row>
    <row r="999700" spans="3:3" x14ac:dyDescent="0.15">
      <c r="C999700" s="40">
        <f>IFERROR(IF(ISNUMBER(C999569),1/C999569,0),0)</f>
        <v>0.35714285714285715</v>
      </c>
    </row>
    <row r="999701" spans="3:3" x14ac:dyDescent="0.15">
      <c r="C999701" s="40">
        <f>IFERROR(IF(ISNUMBER(C999570),1/C999570,0),0)</f>
        <v>0.33333333333333331</v>
      </c>
    </row>
    <row r="999702" spans="3:3" x14ac:dyDescent="0.15">
      <c r="C999702" s="39">
        <f t="shared" ref="C999702:C999708" si="382">IFERROR(1/(IF(C999649="Replace",IF(ISNUMBER(C999580),C999580,0),C999692)+IF(ISNUMBER(C999637),C999637,0)),0)</f>
        <v>0.6</v>
      </c>
    </row>
    <row r="999703" spans="3:3" x14ac:dyDescent="0.15">
      <c r="C999703" s="39">
        <f t="shared" si="382"/>
        <v>0.50847457627118642</v>
      </c>
    </row>
    <row r="999704" spans="3:3" x14ac:dyDescent="0.15">
      <c r="C999704" s="39">
        <f t="shared" si="382"/>
        <v>1.2</v>
      </c>
    </row>
    <row r="999705" spans="3:3" x14ac:dyDescent="0.15">
      <c r="C999705" s="39">
        <f t="shared" si="382"/>
        <v>1.2</v>
      </c>
    </row>
    <row r="999706" spans="3:3" x14ac:dyDescent="0.15">
      <c r="C999706" s="39">
        <f t="shared" si="382"/>
        <v>1.2</v>
      </c>
    </row>
    <row r="999707" spans="3:3" x14ac:dyDescent="0.15">
      <c r="C999707" s="39">
        <f t="shared" si="382"/>
        <v>1.0810810810810809</v>
      </c>
    </row>
    <row r="999708" spans="3:3" x14ac:dyDescent="0.15">
      <c r="C999708" s="39">
        <f t="shared" si="382"/>
        <v>1.6</v>
      </c>
    </row>
    <row r="999709" spans="3:3" x14ac:dyDescent="0.15">
      <c r="C999709" s="41">
        <f>IFERROR(1/(IF(C999656="Replace",0,C999699)+IF(ISNUMBER(C999644),C999644,0)),0)</f>
        <v>2.8</v>
      </c>
    </row>
    <row r="999710" spans="3:3" x14ac:dyDescent="0.15">
      <c r="C999710" s="41">
        <f>IFERROR(1/(IF(C999657="Replace",0,C999700)+IF(ISNUMBER(C999645),C999645,0)),0)</f>
        <v>2.8</v>
      </c>
    </row>
    <row r="999711" spans="3:3" x14ac:dyDescent="0.15">
      <c r="C999711" s="41">
        <f>IFERROR(1/(IF(C999658="Replace",0,C999701)+IF(ISNUMBER(C999646),C999646,0)),0)</f>
        <v>3</v>
      </c>
    </row>
    <row r="999712" spans="3:3" x14ac:dyDescent="0.15">
      <c r="C999712" s="42">
        <f t="shared" ref="C999712:C999718" si="383">IF(C999561&gt;0,(1-C999659)*1/(1/C999561+C999580),0)+C999659*C999702</f>
        <v>0.6</v>
      </c>
    </row>
    <row r="999713" spans="3:3" x14ac:dyDescent="0.15">
      <c r="C999713" s="42">
        <f t="shared" si="383"/>
        <v>0.50847457627118642</v>
      </c>
    </row>
    <row r="999714" spans="3:3" x14ac:dyDescent="0.15">
      <c r="C999714" s="42">
        <f t="shared" si="383"/>
        <v>1.2</v>
      </c>
    </row>
    <row r="999715" spans="3:3" x14ac:dyDescent="0.15">
      <c r="C999715" s="42">
        <f t="shared" si="383"/>
        <v>1.2</v>
      </c>
    </row>
    <row r="999716" spans="3:3" x14ac:dyDescent="0.15">
      <c r="C999716" s="42">
        <f t="shared" si="383"/>
        <v>1.2</v>
      </c>
    </row>
    <row r="999717" spans="3:3" x14ac:dyDescent="0.15">
      <c r="C999717" s="42">
        <f t="shared" si="383"/>
        <v>1.0810810810810809</v>
      </c>
    </row>
    <row r="999718" spans="3:3" x14ac:dyDescent="0.15">
      <c r="C999718" s="42">
        <f t="shared" si="383"/>
        <v>1.6</v>
      </c>
    </row>
    <row r="999719" spans="3:3" x14ac:dyDescent="0.15">
      <c r="C999719" s="43">
        <f>(1-C999666)*C999568+C999666*C999709</f>
        <v>2.8</v>
      </c>
    </row>
    <row r="999720" spans="3:3" x14ac:dyDescent="0.15">
      <c r="C999720" s="43">
        <f>(1-C999667)*C999569+C999667*C999710</f>
        <v>2.8</v>
      </c>
    </row>
    <row r="999721" spans="3:3" x14ac:dyDescent="0.15">
      <c r="C999721" s="43">
        <f>(1-C999668)*C999570+C999668*C999711</f>
        <v>3</v>
      </c>
    </row>
    <row r="999722" spans="3:3" x14ac:dyDescent="0.15">
      <c r="C999722" s="39">
        <f>IFERROR((IF(C999637&gt;0,C999659*C999523,0)+IF(C999638&gt;0,C999660*C999524,0)+IF(C999639&gt;0,C999661*C999525,0)+IF(C999640&gt;0,C999662*C999526,0)+IF(C999641&gt;0,C999663*C999527,0)+IF(C999642&gt;0,C999664*C999528,0)+IF(C999643&gt;0,C999665*C999529,0)+IF(C999644&gt;0,C999666*C999530,0)+IF(C999645&gt;0,C999667*C999531,0)+IF(C999646&gt;0,C999668*C999532,0))/SUM(C999523:C999532),0)</f>
        <v>0</v>
      </c>
    </row>
    <row r="999723" spans="3:3" x14ac:dyDescent="0.15">
      <c r="C999723" s="30" t="str">
        <f>IF(OR(C999539="",C999538=C999539),C999538,IF(C999433="Variation",C999539,IF(C999722=0,C999538,IF(C999722=1,C999539,C999538&amp;"("&amp;TEXT(1-C999722,"##0%")&amp;")."&amp;C999539&amp;"("&amp;TEXT(C999722,"##0%")&amp;")"))))</f>
        <v>Medium</v>
      </c>
    </row>
    <row r="999724" spans="3:3" x14ac:dyDescent="0.15">
      <c r="C999724" s="39">
        <f>IFERROR(IF(C999539&lt;&gt;"",IF(C999433="Variation",C999559,(1-C999722)*C999558+C999722*C999559),C999558),0)</f>
        <v>0.1</v>
      </c>
    </row>
    <row r="999725" spans="3:3" x14ac:dyDescent="0.15">
      <c r="C999725" s="39">
        <f t="shared" ref="C999725:C999731" si="384">IF(ISERROR(C999712*C999523*C999587),0,C999712*C999523*C999587)</f>
        <v>0</v>
      </c>
    </row>
    <row r="999726" spans="3:3" x14ac:dyDescent="0.15">
      <c r="C999726" s="39">
        <f t="shared" si="384"/>
        <v>23.491525423728813</v>
      </c>
    </row>
    <row r="999727" spans="3:3" x14ac:dyDescent="0.15">
      <c r="C999727" s="39">
        <f t="shared" si="384"/>
        <v>48.503999999999998</v>
      </c>
    </row>
    <row r="999728" spans="3:3" x14ac:dyDescent="0.15">
      <c r="C999728" s="39">
        <f t="shared" si="384"/>
        <v>0</v>
      </c>
    </row>
    <row r="999729" spans="3:3" x14ac:dyDescent="0.15">
      <c r="C999729" s="39">
        <f t="shared" si="384"/>
        <v>0</v>
      </c>
    </row>
    <row r="999730" spans="3:3" x14ac:dyDescent="0.15">
      <c r="C999730" s="39">
        <f t="shared" si="384"/>
        <v>24.972972972972972</v>
      </c>
    </row>
    <row r="999731" spans="3:3" x14ac:dyDescent="0.15">
      <c r="C999731" s="39">
        <f t="shared" si="384"/>
        <v>0</v>
      </c>
    </row>
    <row r="999732" spans="3:3" x14ac:dyDescent="0.15">
      <c r="C999732" s="40">
        <f>IF(ISERROR(C999719*C999530*1),0,C999719*C999530*1)</f>
        <v>37.855999999999995</v>
      </c>
    </row>
    <row r="999733" spans="3:3" x14ac:dyDescent="0.15">
      <c r="C999733" s="40">
        <f>IF(ISERROR(C999720*C999531*1),0,C999720*C999531*1)</f>
        <v>0</v>
      </c>
    </row>
    <row r="999734" spans="3:3" x14ac:dyDescent="0.15">
      <c r="C999734" s="40">
        <f>IF(ISERROR(C999721*C999532*1),0,C999721*C999532*1)</f>
        <v>6</v>
      </c>
    </row>
    <row r="999735" spans="3:3" x14ac:dyDescent="0.15">
      <c r="C999735" s="39">
        <f>SUM(C999523:C999532)*C999724</f>
        <v>14.834000000000001</v>
      </c>
    </row>
    <row r="999736" spans="3:3" x14ac:dyDescent="0.15">
      <c r="C999736" s="39">
        <f>IFERROR(SUM(C999725:C999735)/C999452,0)</f>
        <v>1.3262204856155895</v>
      </c>
    </row>
    <row r="999737" spans="3:3" x14ac:dyDescent="0.15">
      <c r="C999737" s="39">
        <f>0.34*(C999683+C999560)*C999684</f>
        <v>0.51000000000000012</v>
      </c>
    </row>
    <row r="999738" spans="3:3" x14ac:dyDescent="0.15">
      <c r="C999738" s="44">
        <f>(C999680-C999673)*C999671</f>
        <v>3326.4</v>
      </c>
    </row>
    <row r="999739" spans="3:3" x14ac:dyDescent="0.15">
      <c r="C999739" s="39">
        <f>IF(C999736&lt;=1,C999681+(1-C999736)/0.5*(1-C999681),IF(C999736&gt;=4,C999682,C999681+(C999736-1)*(C999682-C999681)/(4-1)))</f>
        <v>0.88912598381281371</v>
      </c>
    </row>
    <row r="999740" spans="3:3" x14ac:dyDescent="0.15">
      <c r="C999740" s="44">
        <f>C999736*0.024*C999738*C999739</f>
        <v>94.13795245360761</v>
      </c>
    </row>
    <row r="999741" spans="3:3" x14ac:dyDescent="0.15">
      <c r="C999741" s="44">
        <f>C999737*0.024*C999738*C999739</f>
        <v>36.200885352072518</v>
      </c>
    </row>
    <row r="999742" spans="3:3" x14ac:dyDescent="0.15">
      <c r="C999742" s="44">
        <f>C999740+C999741</f>
        <v>130.33883780568013</v>
      </c>
    </row>
    <row r="999743" spans="3:3" x14ac:dyDescent="0.15">
      <c r="C999743" s="39">
        <f>IFERROR((IF(LEN(C999601)&gt;1,IF(ISERROR(C999647),0,C999647),IF(ISERROR(C999571),0,C999571))*C999530+IF(LEN(C999602)&gt;1,IF(ISERROR(C999648),0,C999648),IF(ISERROR(C999572),0,C999572))*C999531)/(C999530+C999531),0)</f>
        <v>0.75000000000000011</v>
      </c>
    </row>
    <row r="999744" spans="3:3" x14ac:dyDescent="0.15">
      <c r="C999744" s="45">
        <f>C999533*C999674*C999687*(1-C999689)*C999690*C999743</f>
        <v>0</v>
      </c>
    </row>
    <row r="999745" spans="3:3" x14ac:dyDescent="0.15">
      <c r="C999745" s="44">
        <f>C999534*C999675*C$999688*(1-C$999689)*C$999690*C$999743</f>
        <v>0</v>
      </c>
    </row>
    <row r="999746" spans="3:3" x14ac:dyDescent="0.15">
      <c r="C999746" s="44">
        <f>C999535*C999676*C$999688*(1-C$999689)*C$999690*C$999743</f>
        <v>908.11287000000016</v>
      </c>
    </row>
    <row r="999747" spans="3:3" x14ac:dyDescent="0.15">
      <c r="C999747" s="44">
        <f>C999536*C999677*C$999688*(1-C$999689)*C$999690*C$999743</f>
        <v>0</v>
      </c>
    </row>
    <row r="999748" spans="3:3" x14ac:dyDescent="0.15">
      <c r="C999748" s="44">
        <f>C999537*C999678*C$999688*(1-C$999689)*C$999690*C$999743</f>
        <v>187.95199499999998</v>
      </c>
    </row>
    <row r="999749" spans="3:3" x14ac:dyDescent="0.15">
      <c r="C999749" s="44">
        <f>IFERROR(SUM(C999744:C999748)/C999452,0)</f>
        <v>9.3385436227315317</v>
      </c>
    </row>
    <row r="999750" spans="3:3" x14ac:dyDescent="0.15">
      <c r="C999750" s="44">
        <f>C999685*0.024*C999671</f>
        <v>15.552000000000001</v>
      </c>
    </row>
    <row r="999751" spans="3:3" x14ac:dyDescent="0.15">
      <c r="C999751" s="44">
        <f>C999691/(C999736+C999737)</f>
        <v>24.506860887631277</v>
      </c>
    </row>
    <row r="999752" spans="3:3" x14ac:dyDescent="0.15">
      <c r="C999752" s="39">
        <f>0.8+C999751/30</f>
        <v>1.6168953629210425</v>
      </c>
    </row>
    <row r="999753" spans="3:3" x14ac:dyDescent="0.15">
      <c r="C999753" s="42">
        <f>IFERROR((C999749+C999750)/C999742,0)</f>
        <v>0.19096797272230098</v>
      </c>
    </row>
    <row r="999754" spans="3:3" x14ac:dyDescent="0.15">
      <c r="C999754" s="39">
        <f>(1-C999753^C999752)/(1-C999753^(C999752+1))</f>
        <v>0.94362386271828624</v>
      </c>
    </row>
    <row r="999755" spans="3:3" x14ac:dyDescent="0.15">
      <c r="C999755" s="46">
        <f>C999742-C999754*(C999749+C999750)</f>
        <v>106.8515268872402</v>
      </c>
    </row>
    <row r="999757" spans="3:3" x14ac:dyDescent="0.15">
      <c r="C999757" s="48">
        <v>106.8515268872402</v>
      </c>
    </row>
    <row r="1015809" spans="3:3" x14ac:dyDescent="0.15">
      <c r="C1015809" s="24" t="s">
        <v>370</v>
      </c>
    </row>
    <row r="1015810" spans="3:3" x14ac:dyDescent="0.15">
      <c r="C1015810" s="25">
        <v>0</v>
      </c>
    </row>
    <row r="1015811" spans="3:3" x14ac:dyDescent="0.15">
      <c r="C1015811" s="25">
        <v>0</v>
      </c>
    </row>
    <row r="1015812" spans="3:3" x14ac:dyDescent="0.15">
      <c r="C1015812" s="26">
        <v>40428</v>
      </c>
    </row>
    <row r="1015813" spans="3:3" x14ac:dyDescent="0.15">
      <c r="C1015813" s="26">
        <v>0</v>
      </c>
    </row>
    <row r="1015814" spans="3:3" x14ac:dyDescent="0.15">
      <c r="C1015814" s="25" t="s">
        <v>152</v>
      </c>
    </row>
    <row r="1015815" spans="3:3" x14ac:dyDescent="0.15">
      <c r="C1015815" s="25" t="s">
        <v>15</v>
      </c>
    </row>
    <row r="1015816" spans="3:3" x14ac:dyDescent="0.15">
      <c r="C1015816" s="25">
        <v>1</v>
      </c>
    </row>
    <row r="1015817" spans="3:3" x14ac:dyDescent="0.15">
      <c r="C1015817" s="25" t="s">
        <v>208</v>
      </c>
    </row>
    <row r="1015818" spans="3:3" x14ac:dyDescent="0.15">
      <c r="C1015818" s="25" t="s">
        <v>371</v>
      </c>
    </row>
    <row r="1015819" spans="3:3" x14ac:dyDescent="0.15">
      <c r="C1015819" s="25">
        <v>0</v>
      </c>
    </row>
    <row r="1015820" spans="3:3" x14ac:dyDescent="0.15">
      <c r="C1015820" s="25">
        <v>0</v>
      </c>
    </row>
    <row r="1015821" spans="3:3" x14ac:dyDescent="0.15">
      <c r="C1015821" s="25" t="s">
        <v>372</v>
      </c>
    </row>
    <row r="1015822" spans="3:3" x14ac:dyDescent="0.15">
      <c r="C1015822" s="25" t="s">
        <v>360</v>
      </c>
    </row>
    <row r="1015823" spans="3:3" x14ac:dyDescent="0.15">
      <c r="C1015823" s="25" t="s">
        <v>373</v>
      </c>
    </row>
    <row r="1015824" spans="3:3" x14ac:dyDescent="0.15">
      <c r="C1015824" s="25" t="s">
        <v>105</v>
      </c>
    </row>
    <row r="1015825" spans="3:3" x14ac:dyDescent="0.15">
      <c r="C1015825" s="25">
        <v>1958</v>
      </c>
    </row>
    <row r="1015826" spans="3:3" x14ac:dyDescent="0.15">
      <c r="C1015826" s="25">
        <v>1968</v>
      </c>
    </row>
    <row r="1015827" spans="3:3" x14ac:dyDescent="0.15">
      <c r="C1015827" s="25" t="s">
        <v>289</v>
      </c>
    </row>
    <row r="1015828" spans="3:3" x14ac:dyDescent="0.15">
      <c r="C1015828" s="24">
        <v>374.2</v>
      </c>
    </row>
    <row r="1015829" spans="3:3" x14ac:dyDescent="0.15">
      <c r="C1015829" s="24">
        <v>119.744</v>
      </c>
    </row>
    <row r="1015830" spans="3:3" x14ac:dyDescent="0.15">
      <c r="C1015830" s="24">
        <v>0</v>
      </c>
    </row>
    <row r="1015831" spans="3:3" x14ac:dyDescent="0.15">
      <c r="C1015831" s="24">
        <v>0</v>
      </c>
    </row>
    <row r="1015832" spans="3:3" x14ac:dyDescent="0.15">
      <c r="C1015832" s="24">
        <v>0</v>
      </c>
    </row>
    <row r="1015833" spans="3:3" x14ac:dyDescent="0.15">
      <c r="C1015833" s="24">
        <v>106.7</v>
      </c>
    </row>
    <row r="1015834" spans="3:3" x14ac:dyDescent="0.15">
      <c r="C1015834" s="27">
        <f>IF(C1015831&gt;0,C1015831,IF(C1015830&gt;0,0.85*C1015830,IF(C1015833&gt;0,1.1*C1015833,IF(C1015832&gt;0,1.4*C1015832,0.85/3*C1015828))))</f>
        <v>117.37000000000002</v>
      </c>
    </row>
    <row r="1015835" spans="3:3" x14ac:dyDescent="0.15">
      <c r="C1015835" s="24">
        <v>0</v>
      </c>
    </row>
    <row r="1015836" spans="3:3" x14ac:dyDescent="0.15">
      <c r="C1015836" s="27">
        <f>IF(C1015835&gt;0,C1015835,C1015834)</f>
        <v>117.37000000000002</v>
      </c>
    </row>
    <row r="1015837" spans="3:3" x14ac:dyDescent="0.15">
      <c r="C1015837" s="24">
        <v>1</v>
      </c>
    </row>
    <row r="1015838" spans="3:3" x14ac:dyDescent="0.15">
      <c r="C1015838" s="24">
        <v>2</v>
      </c>
    </row>
    <row r="1015839" spans="3:3" x14ac:dyDescent="0.15">
      <c r="C1015839" s="28" t="s">
        <v>374</v>
      </c>
    </row>
    <row r="1015840" spans="3:3" x14ac:dyDescent="0.15">
      <c r="C1015840" s="28" t="s">
        <v>375</v>
      </c>
    </row>
    <row r="1015841" spans="3:3" x14ac:dyDescent="0.15">
      <c r="C1015841" s="28" t="s">
        <v>2</v>
      </c>
    </row>
    <row r="1015842" spans="3:3" x14ac:dyDescent="0.15">
      <c r="C1015842" s="28" t="s">
        <v>376</v>
      </c>
    </row>
    <row r="1015843" spans="3:3" x14ac:dyDescent="0.15">
      <c r="C1015843" s="24">
        <v>0</v>
      </c>
    </row>
    <row r="1015844" spans="3:3" x14ac:dyDescent="0.15">
      <c r="C1015844" s="24">
        <v>0</v>
      </c>
    </row>
    <row r="1015845" spans="3:3" x14ac:dyDescent="0.15">
      <c r="C1015845" s="24">
        <v>0</v>
      </c>
    </row>
    <row r="1015846" spans="3:3" x14ac:dyDescent="0.15">
      <c r="C1015846" s="24">
        <v>0</v>
      </c>
    </row>
    <row r="1015847" spans="3:3" x14ac:dyDescent="0.15">
      <c r="C1015847" s="24">
        <v>0</v>
      </c>
    </row>
    <row r="1015848" spans="3:3" x14ac:dyDescent="0.15">
      <c r="C1015848" s="24">
        <v>0</v>
      </c>
    </row>
    <row r="1015849" spans="3:3" x14ac:dyDescent="0.15">
      <c r="C1015849" s="28">
        <v>0</v>
      </c>
    </row>
    <row r="1015850" spans="3:3" x14ac:dyDescent="0.15">
      <c r="C1015850" s="28">
        <v>0</v>
      </c>
    </row>
    <row r="1015851" spans="3:3" x14ac:dyDescent="0.15">
      <c r="C1015851" s="24">
        <v>0</v>
      </c>
    </row>
    <row r="1015852" spans="3:3" x14ac:dyDescent="0.15">
      <c r="C1015852" s="24">
        <v>0</v>
      </c>
    </row>
    <row r="1015853" spans="3:3" x14ac:dyDescent="0.15">
      <c r="C1015853" s="24">
        <v>46.2</v>
      </c>
    </row>
    <row r="1015854" spans="3:3" x14ac:dyDescent="0.15">
      <c r="C1015854" s="24">
        <v>40.42</v>
      </c>
    </row>
    <row r="1015855" spans="3:3" x14ac:dyDescent="0.15">
      <c r="C1015855" s="24">
        <v>0</v>
      </c>
    </row>
    <row r="1015856" spans="3:3" x14ac:dyDescent="0.15">
      <c r="C1015856" s="24">
        <v>0</v>
      </c>
    </row>
    <row r="1015857" spans="3:3" x14ac:dyDescent="0.15">
      <c r="C1015857" s="24">
        <v>46.2</v>
      </c>
    </row>
    <row r="1015858" spans="3:3" x14ac:dyDescent="0.15">
      <c r="C1015858" s="24">
        <v>0</v>
      </c>
    </row>
    <row r="1015859" spans="3:3" x14ac:dyDescent="0.15">
      <c r="C1015859" s="24">
        <v>13.52</v>
      </c>
    </row>
    <row r="1015860" spans="3:3" x14ac:dyDescent="0.15">
      <c r="C1015860" s="24">
        <v>0</v>
      </c>
    </row>
    <row r="1015861" spans="3:3" x14ac:dyDescent="0.15">
      <c r="C1015861" s="24">
        <v>2</v>
      </c>
    </row>
    <row r="1015862" spans="3:3" x14ac:dyDescent="0.15">
      <c r="C1015862" s="24">
        <v>0</v>
      </c>
    </row>
    <row r="1015863" spans="3:3" x14ac:dyDescent="0.15">
      <c r="C1015863" s="24">
        <v>0</v>
      </c>
    </row>
    <row r="1015864" spans="3:3" x14ac:dyDescent="0.15">
      <c r="C1015864" s="24">
        <v>8.1300000000000008</v>
      </c>
    </row>
    <row r="1015865" spans="3:3" x14ac:dyDescent="0.15">
      <c r="C1015865" s="24">
        <v>0</v>
      </c>
    </row>
    <row r="1015866" spans="3:3" x14ac:dyDescent="0.15">
      <c r="C1015866" s="24">
        <v>5.39</v>
      </c>
    </row>
    <row r="1015867" spans="3:3" x14ac:dyDescent="0.15">
      <c r="C1015867" s="28" t="s">
        <v>295</v>
      </c>
    </row>
    <row r="1015868" spans="3:3" x14ac:dyDescent="0.15">
      <c r="C1015868" s="29">
        <f>IF(OR(C$1015840="C",C$1015840="PI",C$1015840="NI"),1.6,IF(C$1015840="P",0.8,IF(C$1015840="-",1.2,0)))</f>
        <v>1.2</v>
      </c>
    </row>
    <row r="1015869" spans="3:3" x14ac:dyDescent="0.15">
      <c r="C1015869" s="29">
        <f>IF(OR(C$1015840="C",C$1015840="PI",C$1015840="NI"),15,IF(C$1015840="P",7,IF(C$1015840="-",5,0)))</f>
        <v>5</v>
      </c>
    </row>
    <row r="1015870" spans="3:3" x14ac:dyDescent="0.15">
      <c r="C1015870" s="29">
        <f>IF(OR(C$1015840="C",C$1015840="PI",C$1015840="NI"),0,IF(C$1015840="P",0.6,IF(C$1015840="-",0,1.2)))</f>
        <v>0</v>
      </c>
    </row>
    <row r="1015871" spans="3:3" x14ac:dyDescent="0.15">
      <c r="C1015871" s="29">
        <f>IF(OR(C$1015840="C",C$1015840="PI",C$1015840="NI"),0,IF(C$1015840="P",3,IF(C$1015840="-",0,5)))</f>
        <v>0</v>
      </c>
    </row>
    <row r="1015872" spans="3:3" x14ac:dyDescent="0.15">
      <c r="C1015872" s="29">
        <f>IF(LEFT(C$1015840,1)="C",1,IF(LEFT(C$1015840,1)="P",0.5,0))</f>
        <v>0</v>
      </c>
    </row>
    <row r="1015873" spans="3:3" x14ac:dyDescent="0.15">
      <c r="C1015873" s="29">
        <f>IF(LEFT(C$1015841,1)="C",1,IF(LEFT(C$1015841,1)="P",0.5,0))</f>
        <v>0</v>
      </c>
    </row>
    <row r="1015874" spans="3:3" x14ac:dyDescent="0.15">
      <c r="C1015874" s="29">
        <f>0.7*C1015872+C1015838+C1015873</f>
        <v>2</v>
      </c>
    </row>
    <row r="1015875" spans="3:3" x14ac:dyDescent="0.15">
      <c r="C1015875" s="27">
        <f>IFERROR(C1015836/C1015874,0)</f>
        <v>58.685000000000009</v>
      </c>
    </row>
    <row r="1015876" spans="3:3" x14ac:dyDescent="0.15">
      <c r="C1015876" s="29">
        <f>IF(RIGHT(C$1015840,1)="I",1,C1015872)*0.7+C1015838+IF(RIGHT(C$1015841,1)="I",1,C1015873)</f>
        <v>2</v>
      </c>
    </row>
    <row r="1015877" spans="3:3" x14ac:dyDescent="0.15">
      <c r="C1015877" s="27">
        <f>IF(ISNUMBER(#REF!),#REF!/2.5,1)</f>
        <v>1</v>
      </c>
    </row>
    <row r="1015878" spans="3:3" x14ac:dyDescent="0.15">
      <c r="C1015878" s="27">
        <f>IF(C1015850="Simple",0.9,IF(C1015850="Complex",1.3,1))</f>
        <v>1</v>
      </c>
    </row>
    <row r="1015879" spans="3:3" x14ac:dyDescent="0.15">
      <c r="C1015879" s="27">
        <f>IF(C1015849="Simple",0.9,IF(C1015849="Complex",1.2,1))</f>
        <v>1</v>
      </c>
    </row>
    <row r="1015880" spans="3:3" x14ac:dyDescent="0.15">
      <c r="C1015880" s="27">
        <f>C1015877*C1015879*(0.7*C1015875+IF(C1015842="B_N2",5,IF(C1015842="B_N1",25,50)))</f>
        <v>46.079500000000003</v>
      </c>
    </row>
    <row r="1015881" spans="3:3" x14ac:dyDescent="0.15">
      <c r="C1015881" s="27">
        <f>ROUND(3/0.85,1)*C1015877*C1015836</f>
        <v>410.79500000000007</v>
      </c>
    </row>
    <row r="1015882" spans="3:3" x14ac:dyDescent="0.15">
      <c r="C1015882" s="27">
        <f>C$1015878*(C$1015868*C$1015875+C$1015869)</f>
        <v>75.422000000000011</v>
      </c>
    </row>
    <row r="1015883" spans="3:3" x14ac:dyDescent="0.15">
      <c r="C1015883" s="27">
        <f>(C$1015870*C$1015875+C$1015871)</f>
        <v>0</v>
      </c>
    </row>
    <row r="1015884" spans="3:3" x14ac:dyDescent="0.15">
      <c r="C1015884" s="27">
        <f>C1015876*C1015880-C1015885-C1015889-C1015890</f>
        <v>71.03240000000001</v>
      </c>
    </row>
    <row r="1015885" spans="3:3" x14ac:dyDescent="0.15">
      <c r="C1015885" s="27">
        <f>0.5*IF(RIGHT(C1015841,1)="I",1,C1015873)*C1015880</f>
        <v>0</v>
      </c>
    </row>
    <row r="1015886" spans="3:3" x14ac:dyDescent="0.15">
      <c r="C1015886" s="30" t="str">
        <f>IF(C$1015841="P","Unh","Soil")</f>
        <v>Soil</v>
      </c>
    </row>
    <row r="1015887" spans="3:3" x14ac:dyDescent="0.15">
      <c r="C1015887" s="27">
        <f>1.2*C1015875+5</f>
        <v>75.422000000000011</v>
      </c>
    </row>
    <row r="1015888" spans="3:3" x14ac:dyDescent="0.15">
      <c r="C1015888" s="30" t="str">
        <f>IF(C$1015841="-","Soil","Cellar")</f>
        <v>Cellar</v>
      </c>
    </row>
    <row r="1015889" spans="3:3" x14ac:dyDescent="0.15">
      <c r="C1015889" s="27">
        <f>(0.18*C$1015836)-C1015890</f>
        <v>18.452900000000003</v>
      </c>
    </row>
    <row r="1015890" spans="3:3" x14ac:dyDescent="0.15">
      <c r="C1015890" s="27">
        <f>0.01*C$1015836+1.5</f>
        <v>2.6737000000000002</v>
      </c>
    </row>
    <row r="1015891" spans="3:3" x14ac:dyDescent="0.15">
      <c r="C1015891" s="27">
        <f>SUM(C1015882:C1015890)</f>
        <v>243.00300000000004</v>
      </c>
    </row>
    <row r="1015892" spans="3:3" x14ac:dyDescent="0.15">
      <c r="C1015892" s="27">
        <f>SUM(C1015852:C1015861)</f>
        <v>148.34</v>
      </c>
    </row>
    <row r="1015893" spans="3:3" x14ac:dyDescent="0.15">
      <c r="C1015893" s="30">
        <f>IFERROR(C1015892/C1015891,0)</f>
        <v>0.61044513853738425</v>
      </c>
    </row>
    <row r="1015894" spans="3:3" x14ac:dyDescent="0.15">
      <c r="C1015894" s="31">
        <v>0.8</v>
      </c>
    </row>
    <row r="1015895" spans="3:3" x14ac:dyDescent="0.15">
      <c r="C1015895" s="31">
        <v>1.25</v>
      </c>
    </row>
    <row r="1015896" spans="3:3" x14ac:dyDescent="0.15">
      <c r="C1015896" s="32">
        <f>IF(AND(C1015893&gt;=C1015894,C1015893&lt;=C1015895),1,0)</f>
        <v>0</v>
      </c>
    </row>
    <row r="1015897" spans="3:3" x14ac:dyDescent="0.15">
      <c r="C1015897" s="30">
        <f>IFERROR((C1015857+C1015858)/(C1015887),0)</f>
        <v>0.61255336639176894</v>
      </c>
    </row>
    <row r="1015898" spans="3:3" x14ac:dyDescent="0.15">
      <c r="C1015898" s="31">
        <v>0.9</v>
      </c>
    </row>
    <row r="1015899" spans="3:3" x14ac:dyDescent="0.15">
      <c r="C1015899" s="31">
        <v>1.3</v>
      </c>
    </row>
    <row r="1015900" spans="3:3" x14ac:dyDescent="0.15">
      <c r="C1015900" s="32">
        <f>IF(AND(C1015897&gt;=C1015898,C1015897&lt;=C1015899),1,0)</f>
        <v>0</v>
      </c>
    </row>
    <row r="1015901" spans="3:3" x14ac:dyDescent="0.15">
      <c r="C1015901" s="33">
        <f>IF(C1015872+C1015873=0,1,0)</f>
        <v>1</v>
      </c>
    </row>
    <row r="1015902" spans="3:3" x14ac:dyDescent="0.15">
      <c r="C1015902" s="30">
        <f>IFERROR((C1015859+C1015860+C1015861)/(C1015889+C1015890),0)</f>
        <v>0.73461891643709809</v>
      </c>
    </row>
    <row r="1015903" spans="3:3" x14ac:dyDescent="0.15">
      <c r="C1015903" s="31">
        <v>0.67</v>
      </c>
    </row>
    <row r="1015904" spans="3:3" x14ac:dyDescent="0.15">
      <c r="C1015904" s="31">
        <v>1.5</v>
      </c>
    </row>
    <row r="1015905" spans="3:3" x14ac:dyDescent="0.15">
      <c r="C1015905" s="34">
        <f>IF(AND(C1015902&gt;=C1015903,C1015902&lt;=C1015904),1,0)</f>
        <v>1</v>
      </c>
    </row>
    <row r="1015906" spans="3:3" x14ac:dyDescent="0.15">
      <c r="C1015906" s="34">
        <f>C1015896*IF(C1015901=1,C1015900,1)*C1015905</f>
        <v>0</v>
      </c>
    </row>
    <row r="1015907" spans="3:3" x14ac:dyDescent="0.15">
      <c r="C1015907" s="27">
        <f>IF(C$1015867="Estimation",C1015882,C1015852)</f>
        <v>0</v>
      </c>
    </row>
    <row r="1015908" spans="3:3" x14ac:dyDescent="0.15">
      <c r="C1015908" s="27">
        <f>IF(C$1015867="Estimation",C1015883,C1015853)</f>
        <v>46.2</v>
      </c>
    </row>
    <row r="1015909" spans="3:3" x14ac:dyDescent="0.15">
      <c r="C1015909" s="27">
        <f>IF(C$1015867="Estimation",C1015884,C1015854)</f>
        <v>40.42</v>
      </c>
    </row>
    <row r="1015910" spans="3:3" x14ac:dyDescent="0.15">
      <c r="C1015910" s="27">
        <f>IF(C$1015867="Estimation",IF(C1015886="Soil",0,C1015885),C1015855)</f>
        <v>0</v>
      </c>
    </row>
    <row r="1015911" spans="3:3" x14ac:dyDescent="0.15">
      <c r="C1015911" s="27">
        <f>IF(C$1015867="Estimation",C1015885-C1015910,C1015856)</f>
        <v>0</v>
      </c>
    </row>
    <row r="1015912" spans="3:3" x14ac:dyDescent="0.15">
      <c r="C1015912" s="27">
        <f>IF(C$1015867="Estimation",IF(C1015888="Soil",0,C1015887),C1015857)</f>
        <v>46.2</v>
      </c>
    </row>
    <row r="1015913" spans="3:3" x14ac:dyDescent="0.15">
      <c r="C1015913" s="27">
        <f>IF(C$1015867="Estimation",C1015887-C1015912,C1015858)</f>
        <v>0</v>
      </c>
    </row>
    <row r="1015914" spans="3:3" x14ac:dyDescent="0.15">
      <c r="C1015914" s="27">
        <f>IF(C$1015867="Estimation",C1015889,C1015859)</f>
        <v>13.52</v>
      </c>
    </row>
    <row r="1015915" spans="3:3" x14ac:dyDescent="0.15">
      <c r="C1015915" s="27">
        <f>IF(C$1015867="Estimation",0,C1015860)</f>
        <v>0</v>
      </c>
    </row>
    <row r="1015916" spans="3:3" x14ac:dyDescent="0.15">
      <c r="C1015916" s="27">
        <f>IF(C$1015867="Estimation",C1015890,C1015861)</f>
        <v>2</v>
      </c>
    </row>
    <row r="1015917" spans="3:3" x14ac:dyDescent="0.15">
      <c r="C1015917" s="35">
        <f>IF(C$1015867="Estimation",0,C1015862)</f>
        <v>0</v>
      </c>
    </row>
    <row r="1015918" spans="3:3" x14ac:dyDescent="0.15">
      <c r="C1015918" s="35">
        <f>IF(C$1015867="Estimation",0.5*SUM(C$1015914:C$1015915),C1015863)</f>
        <v>0</v>
      </c>
    </row>
    <row r="1015919" spans="3:3" x14ac:dyDescent="0.15">
      <c r="C1015919" s="35">
        <f>IF(C$1015867="Estimation",0,C1015864)</f>
        <v>8.1300000000000008</v>
      </c>
    </row>
    <row r="1015920" spans="3:3" x14ac:dyDescent="0.15">
      <c r="C1015920" s="35">
        <f>IF(C$1015867="Estimation",0.5*SUM(C$1015914:C$1015915),C1015865)</f>
        <v>0</v>
      </c>
    </row>
    <row r="1015921" spans="3:3" x14ac:dyDescent="0.15">
      <c r="C1015921" s="35">
        <f>IF(C$1015867="Estimation",0,C1015866)</f>
        <v>5.39</v>
      </c>
    </row>
    <row r="1015922" spans="3:3" x14ac:dyDescent="0.15">
      <c r="C1015922" s="25" t="s">
        <v>288</v>
      </c>
    </row>
    <row r="1015923" spans="3:3" x14ac:dyDescent="0.15">
      <c r="C1015923" s="25">
        <v>0</v>
      </c>
    </row>
    <row r="1015924" spans="3:3" x14ac:dyDescent="0.15">
      <c r="C1015924" s="25" t="s">
        <v>288</v>
      </c>
    </row>
    <row r="1015925" spans="3:3" x14ac:dyDescent="0.15">
      <c r="C1015925" s="25" t="s">
        <v>377</v>
      </c>
    </row>
    <row r="1015926" spans="3:3" x14ac:dyDescent="0.15">
      <c r="C1015926" s="25" t="s">
        <v>300</v>
      </c>
    </row>
    <row r="1015927" spans="3:3" x14ac:dyDescent="0.15">
      <c r="C1015927" s="25" t="s">
        <v>302</v>
      </c>
    </row>
    <row r="1015928" spans="3:3" x14ac:dyDescent="0.15">
      <c r="C1015928" s="25" t="s">
        <v>302</v>
      </c>
    </row>
    <row r="1015929" spans="3:3" x14ac:dyDescent="0.15">
      <c r="C1015929" s="25" t="s">
        <v>302</v>
      </c>
    </row>
    <row r="1015930" spans="3:3" x14ac:dyDescent="0.15">
      <c r="C1015930" s="25" t="s">
        <v>301</v>
      </c>
    </row>
    <row r="1015931" spans="3:3" x14ac:dyDescent="0.15">
      <c r="C1015931" s="25" t="s">
        <v>301</v>
      </c>
    </row>
    <row r="1015932" spans="3:3" x14ac:dyDescent="0.15">
      <c r="C1015932" s="25" t="s">
        <v>292</v>
      </c>
    </row>
    <row r="1015933" spans="3:3" x14ac:dyDescent="0.15">
      <c r="C1015933" s="25" t="s">
        <v>292</v>
      </c>
    </row>
    <row r="1015934" spans="3:3" x14ac:dyDescent="0.15">
      <c r="C1015934" s="25" t="s">
        <v>291</v>
      </c>
    </row>
    <row r="1015935" spans="3:3" x14ac:dyDescent="0.15">
      <c r="C1015935" s="25" t="s">
        <v>298</v>
      </c>
    </row>
    <row r="1015936" spans="3:3" x14ac:dyDescent="0.15">
      <c r="C1015936" s="25" t="s">
        <v>299</v>
      </c>
    </row>
    <row r="1015937" spans="3:3" x14ac:dyDescent="0.15">
      <c r="C1015937" s="25" t="s">
        <v>298</v>
      </c>
    </row>
    <row r="1015938" spans="3:3" x14ac:dyDescent="0.15">
      <c r="C1015938" s="25" t="s">
        <v>297</v>
      </c>
    </row>
    <row r="1015939" spans="3:3" x14ac:dyDescent="0.15">
      <c r="C1015939" s="25" t="s">
        <v>296</v>
      </c>
    </row>
    <row r="1015940" spans="3:3" x14ac:dyDescent="0.15">
      <c r="C1015940" s="25" t="s">
        <v>297</v>
      </c>
    </row>
    <row r="1015941" spans="3:3" x14ac:dyDescent="0.15">
      <c r="C1015941" s="25" t="s">
        <v>296</v>
      </c>
    </row>
    <row r="1015942" spans="3:3" x14ac:dyDescent="0.15">
      <c r="C1015942" s="24">
        <v>0.1</v>
      </c>
    </row>
    <row r="1015943" spans="3:3" x14ac:dyDescent="0.15">
      <c r="C1015943" s="24">
        <v>0</v>
      </c>
    </row>
    <row r="1015944" spans="3:3" x14ac:dyDescent="0.15">
      <c r="C1015944" s="24">
        <v>0.2</v>
      </c>
    </row>
    <row r="1015945" spans="3:3" x14ac:dyDescent="0.15">
      <c r="C1015945" s="24">
        <v>0.6</v>
      </c>
    </row>
    <row r="1015946" spans="3:3" x14ac:dyDescent="0.15">
      <c r="C1015946" s="24">
        <v>0.6</v>
      </c>
    </row>
    <row r="1015947" spans="3:3" x14ac:dyDescent="0.15">
      <c r="C1015947" s="24">
        <v>1.2</v>
      </c>
    </row>
    <row r="1015948" spans="3:3" x14ac:dyDescent="0.15">
      <c r="C1015948" s="24">
        <v>1.2</v>
      </c>
    </row>
    <row r="1015949" spans="3:3" x14ac:dyDescent="0.15">
      <c r="C1015949" s="24">
        <v>1.2</v>
      </c>
    </row>
    <row r="1015950" spans="3:3" x14ac:dyDescent="0.15">
      <c r="C1015950" s="24">
        <v>1.6</v>
      </c>
    </row>
    <row r="1015951" spans="3:3" x14ac:dyDescent="0.15">
      <c r="C1015951" s="24">
        <v>1.6</v>
      </c>
    </row>
    <row r="1015952" spans="3:3" x14ac:dyDescent="0.15">
      <c r="C1015952" s="24">
        <v>2.8</v>
      </c>
    </row>
    <row r="1015953" spans="3:3" x14ac:dyDescent="0.15">
      <c r="C1015953" s="24">
        <v>2.8</v>
      </c>
    </row>
    <row r="1015954" spans="3:3" x14ac:dyDescent="0.15">
      <c r="C1015954" s="24">
        <v>3</v>
      </c>
    </row>
    <row r="1015955" spans="3:3" x14ac:dyDescent="0.15">
      <c r="C1015955" s="24">
        <v>0.75</v>
      </c>
    </row>
    <row r="1015956" spans="3:3" x14ac:dyDescent="0.15">
      <c r="C1015956" s="24">
        <v>0.75</v>
      </c>
    </row>
    <row r="1015957" spans="3:3" x14ac:dyDescent="0.15">
      <c r="C1015957" s="24">
        <v>0.05</v>
      </c>
    </row>
    <row r="1015958" spans="3:3" x14ac:dyDescent="0.15">
      <c r="C1015958" s="24">
        <v>0.05</v>
      </c>
    </row>
    <row r="1015959" spans="3:3" x14ac:dyDescent="0.15">
      <c r="C1015959" s="24">
        <v>0</v>
      </c>
    </row>
    <row r="1015960" spans="3:3" x14ac:dyDescent="0.15">
      <c r="C1015960" s="24">
        <v>0</v>
      </c>
    </row>
    <row r="1015961" spans="3:3" x14ac:dyDescent="0.15">
      <c r="C1015961" s="24">
        <v>0</v>
      </c>
    </row>
    <row r="1015962" spans="3:3" x14ac:dyDescent="0.15">
      <c r="C1015962" s="24">
        <v>0.01</v>
      </c>
    </row>
    <row r="1015963" spans="3:3" x14ac:dyDescent="0.15">
      <c r="C1015963" s="24">
        <v>0.01</v>
      </c>
    </row>
    <row r="1015964" spans="3:3" x14ac:dyDescent="0.15">
      <c r="C1015964" s="24">
        <v>0</v>
      </c>
    </row>
    <row r="1015965" spans="3:3" x14ac:dyDescent="0.15">
      <c r="C1015965" s="24">
        <v>0.3</v>
      </c>
    </row>
    <row r="1015966" spans="3:3" x14ac:dyDescent="0.15">
      <c r="C1015966" s="24">
        <v>0</v>
      </c>
    </row>
    <row r="1015967" spans="3:3" x14ac:dyDescent="0.15">
      <c r="C1015967" s="24">
        <v>0</v>
      </c>
    </row>
    <row r="1015968" spans="3:3" x14ac:dyDescent="0.15">
      <c r="C1015968" s="24">
        <v>0</v>
      </c>
    </row>
    <row r="1015969" spans="3:3" x14ac:dyDescent="0.15">
      <c r="C1015969" s="24">
        <v>0.3</v>
      </c>
    </row>
    <row r="1015970" spans="3:3" x14ac:dyDescent="0.15">
      <c r="C1015970" s="24">
        <v>0</v>
      </c>
    </row>
    <row r="1015971" spans="3:3" x14ac:dyDescent="0.15">
      <c r="C1015971" s="24">
        <v>0</v>
      </c>
    </row>
    <row r="1015972" spans="3:3" x14ac:dyDescent="0.15">
      <c r="C1015972" s="24">
        <v>1</v>
      </c>
    </row>
    <row r="1015973" spans="3:3" x14ac:dyDescent="0.15">
      <c r="C1015973" s="24">
        <v>1</v>
      </c>
    </row>
    <row r="1015974" spans="3:3" x14ac:dyDescent="0.15">
      <c r="C1015974" s="24">
        <v>0</v>
      </c>
    </row>
    <row r="1015975" spans="3:3" x14ac:dyDescent="0.15">
      <c r="C1015975" s="24">
        <v>0</v>
      </c>
    </row>
    <row r="1015976" spans="3:3" x14ac:dyDescent="0.15">
      <c r="C1015976" s="24">
        <v>0.5</v>
      </c>
    </row>
    <row r="1015977" spans="3:3" x14ac:dyDescent="0.15">
      <c r="C1015977" s="24">
        <v>0</v>
      </c>
    </row>
    <row r="1015978" spans="3:3" x14ac:dyDescent="0.15">
      <c r="C1015978" s="25">
        <v>0</v>
      </c>
    </row>
    <row r="1015979" spans="3:3" x14ac:dyDescent="0.15">
      <c r="C1015979" s="25">
        <v>0</v>
      </c>
    </row>
    <row r="1015980" spans="3:3" x14ac:dyDescent="0.15">
      <c r="C1015980" s="25">
        <v>0</v>
      </c>
    </row>
    <row r="1015981" spans="3:3" x14ac:dyDescent="0.15">
      <c r="C1015981" s="25">
        <v>0</v>
      </c>
    </row>
    <row r="1015982" spans="3:3" x14ac:dyDescent="0.15">
      <c r="C1015982" s="25">
        <v>0</v>
      </c>
    </row>
    <row r="1015983" spans="3:3" x14ac:dyDescent="0.15">
      <c r="C1015983" s="25">
        <v>0</v>
      </c>
    </row>
    <row r="1015984" spans="3:3" x14ac:dyDescent="0.15">
      <c r="C1015984" s="25">
        <v>0</v>
      </c>
    </row>
    <row r="1015985" spans="3:3" x14ac:dyDescent="0.15">
      <c r="C1015985" s="25">
        <v>0</v>
      </c>
    </row>
    <row r="1015986" spans="3:3" x14ac:dyDescent="0.15">
      <c r="C1015986" s="25">
        <v>0</v>
      </c>
    </row>
    <row r="1015987" spans="3:3" x14ac:dyDescent="0.15">
      <c r="C1015987" s="25">
        <v>0</v>
      </c>
    </row>
    <row r="1015988" spans="3:3" x14ac:dyDescent="0.15">
      <c r="C1015988" s="24">
        <v>0</v>
      </c>
    </row>
    <row r="1015989" spans="3:3" x14ac:dyDescent="0.15">
      <c r="C1015989" s="24">
        <v>0</v>
      </c>
    </row>
    <row r="1015990" spans="3:3" x14ac:dyDescent="0.15">
      <c r="C1015990" s="24">
        <v>0</v>
      </c>
    </row>
    <row r="1015991" spans="3:3" x14ac:dyDescent="0.15">
      <c r="C1015991" s="24">
        <v>0</v>
      </c>
    </row>
    <row r="1015992" spans="3:3" x14ac:dyDescent="0.15">
      <c r="C1015992" s="24">
        <v>0</v>
      </c>
    </row>
    <row r="1015993" spans="3:3" x14ac:dyDescent="0.15">
      <c r="C1015993" s="24">
        <v>0</v>
      </c>
    </row>
    <row r="1015994" spans="3:3" x14ac:dyDescent="0.15">
      <c r="C1015994" s="24">
        <v>0</v>
      </c>
    </row>
    <row r="1015995" spans="3:3" x14ac:dyDescent="0.15">
      <c r="C1015995" s="24">
        <v>0</v>
      </c>
    </row>
    <row r="1015996" spans="3:3" x14ac:dyDescent="0.15">
      <c r="C1015996" s="24">
        <v>0</v>
      </c>
    </row>
    <row r="1015997" spans="3:3" x14ac:dyDescent="0.15">
      <c r="C1015997" s="24">
        <v>0</v>
      </c>
    </row>
    <row r="1015998" spans="3:3" x14ac:dyDescent="0.15">
      <c r="C1015998" s="24">
        <v>0</v>
      </c>
    </row>
    <row r="1015999" spans="3:3" x14ac:dyDescent="0.15">
      <c r="C1015999" s="24">
        <v>0</v>
      </c>
    </row>
    <row r="1016000" spans="3:3" x14ac:dyDescent="0.15">
      <c r="C1016000" s="24">
        <v>0</v>
      </c>
    </row>
    <row r="1016001" spans="3:3" x14ac:dyDescent="0.15">
      <c r="C1016001" s="24">
        <v>0</v>
      </c>
    </row>
    <row r="1016002" spans="3:3" x14ac:dyDescent="0.15">
      <c r="C1016002" s="24">
        <v>0</v>
      </c>
    </row>
    <row r="1016003" spans="3:3" x14ac:dyDescent="0.15">
      <c r="C1016003" s="24">
        <v>0</v>
      </c>
    </row>
    <row r="1016004" spans="3:3" x14ac:dyDescent="0.15">
      <c r="C1016004" s="24">
        <v>0</v>
      </c>
    </row>
    <row r="1016005" spans="3:3" x14ac:dyDescent="0.15">
      <c r="C1016005" s="24">
        <v>0</v>
      </c>
    </row>
    <row r="1016006" spans="3:3" x14ac:dyDescent="0.15">
      <c r="C1016006" s="24">
        <v>0</v>
      </c>
    </row>
    <row r="1016007" spans="3:3" x14ac:dyDescent="0.15">
      <c r="C1016007" s="24">
        <v>0</v>
      </c>
    </row>
    <row r="1016008" spans="3:3" x14ac:dyDescent="0.15">
      <c r="C1016008" s="24">
        <v>0</v>
      </c>
    </row>
    <row r="1016009" spans="3:3" x14ac:dyDescent="0.15">
      <c r="C1016009" s="24">
        <v>0</v>
      </c>
    </row>
    <row r="1016010" spans="3:3" x14ac:dyDescent="0.15">
      <c r="C1016010" s="24">
        <v>0</v>
      </c>
    </row>
    <row r="1016011" spans="3:3" x14ac:dyDescent="0.15">
      <c r="C1016011" s="24">
        <v>0</v>
      </c>
    </row>
    <row r="1016012" spans="3:3" x14ac:dyDescent="0.15">
      <c r="C1016012" s="24">
        <v>0</v>
      </c>
    </row>
    <row r="1016013" spans="3:3" x14ac:dyDescent="0.15">
      <c r="C1016013" s="24">
        <v>0</v>
      </c>
    </row>
    <row r="1016014" spans="3:3" x14ac:dyDescent="0.15">
      <c r="C1016014" s="36">
        <f t="shared" ref="C1016014:C1016020" si="385">IF(C1016007&lt;&gt;0,C1016007,C1016000)</f>
        <v>0</v>
      </c>
    </row>
    <row r="1016015" spans="3:3" x14ac:dyDescent="0.15">
      <c r="C1016015" s="36">
        <f t="shared" si="385"/>
        <v>0</v>
      </c>
    </row>
    <row r="1016016" spans="3:3" x14ac:dyDescent="0.15">
      <c r="C1016016" s="36">
        <f t="shared" si="385"/>
        <v>0</v>
      </c>
    </row>
    <row r="1016017" spans="3:3" x14ac:dyDescent="0.15">
      <c r="C1016017" s="36">
        <f t="shared" si="385"/>
        <v>0</v>
      </c>
    </row>
    <row r="1016018" spans="3:3" x14ac:dyDescent="0.15">
      <c r="C1016018" s="36">
        <f t="shared" si="385"/>
        <v>0</v>
      </c>
    </row>
    <row r="1016019" spans="3:3" x14ac:dyDescent="0.15">
      <c r="C1016019" s="36">
        <f t="shared" si="385"/>
        <v>0</v>
      </c>
    </row>
    <row r="1016020" spans="3:3" x14ac:dyDescent="0.15">
      <c r="C1016020" s="36">
        <f t="shared" si="385"/>
        <v>0</v>
      </c>
    </row>
    <row r="1016021" spans="3:3" x14ac:dyDescent="0.15">
      <c r="C1016021" s="36">
        <f t="shared" ref="C1016021:C1016027" si="386">IFERROR(IF(C1016000&lt;&gt;0,C1016014/C1016000,1)*C1015988,0)</f>
        <v>0</v>
      </c>
    </row>
    <row r="1016022" spans="3:3" x14ac:dyDescent="0.15">
      <c r="C1016022" s="36">
        <f t="shared" si="386"/>
        <v>0</v>
      </c>
    </row>
    <row r="1016023" spans="3:3" x14ac:dyDescent="0.15">
      <c r="C1016023" s="36">
        <f t="shared" si="386"/>
        <v>0</v>
      </c>
    </row>
    <row r="1016024" spans="3:3" x14ac:dyDescent="0.15">
      <c r="C1016024" s="36">
        <f t="shared" si="386"/>
        <v>0</v>
      </c>
    </row>
    <row r="1016025" spans="3:3" x14ac:dyDescent="0.15">
      <c r="C1016025" s="36">
        <f t="shared" si="386"/>
        <v>0</v>
      </c>
    </row>
    <row r="1016026" spans="3:3" x14ac:dyDescent="0.15">
      <c r="C1016026" s="36">
        <f t="shared" si="386"/>
        <v>0</v>
      </c>
    </row>
    <row r="1016027" spans="3:3" x14ac:dyDescent="0.15">
      <c r="C1016027" s="36">
        <f t="shared" si="386"/>
        <v>0</v>
      </c>
    </row>
    <row r="1016028" spans="3:3" x14ac:dyDescent="0.15">
      <c r="C1016028" s="37">
        <f>C1015995</f>
        <v>0</v>
      </c>
    </row>
    <row r="1016029" spans="3:3" x14ac:dyDescent="0.15">
      <c r="C1016029" s="37">
        <f>C1015996</f>
        <v>0</v>
      </c>
    </row>
    <row r="1016030" spans="3:3" x14ac:dyDescent="0.15">
      <c r="C1016030" s="37">
        <f>C1015997</f>
        <v>0</v>
      </c>
    </row>
    <row r="1016031" spans="3:3" x14ac:dyDescent="0.15">
      <c r="C1016031" s="37">
        <f>C1015998</f>
        <v>0</v>
      </c>
    </row>
    <row r="1016032" spans="3:3" x14ac:dyDescent="0.15">
      <c r="C1016032" s="37">
        <f>C1015999</f>
        <v>0</v>
      </c>
    </row>
    <row r="1016033" spans="3:3" x14ac:dyDescent="0.15">
      <c r="C1016033" s="28">
        <v>0</v>
      </c>
    </row>
    <row r="1016034" spans="3:3" x14ac:dyDescent="0.15">
      <c r="C1016034" s="28">
        <v>0</v>
      </c>
    </row>
    <row r="1016035" spans="3:3" x14ac:dyDescent="0.15">
      <c r="C1016035" s="28">
        <v>0</v>
      </c>
    </row>
    <row r="1016036" spans="3:3" x14ac:dyDescent="0.15">
      <c r="C1016036" s="28">
        <v>0</v>
      </c>
    </row>
    <row r="1016037" spans="3:3" x14ac:dyDescent="0.15">
      <c r="C1016037" s="28">
        <v>0</v>
      </c>
    </row>
    <row r="1016038" spans="3:3" x14ac:dyDescent="0.15">
      <c r="C1016038" s="28">
        <v>0</v>
      </c>
    </row>
    <row r="1016039" spans="3:3" x14ac:dyDescent="0.15">
      <c r="C1016039" s="28">
        <v>0</v>
      </c>
    </row>
    <row r="1016040" spans="3:3" x14ac:dyDescent="0.15">
      <c r="C1016040" s="28">
        <v>0</v>
      </c>
    </row>
    <row r="1016041" spans="3:3" x14ac:dyDescent="0.15">
      <c r="C1016041" s="28">
        <v>0</v>
      </c>
    </row>
    <row r="1016042" spans="3:3" x14ac:dyDescent="0.15">
      <c r="C1016042" s="28">
        <v>0</v>
      </c>
    </row>
    <row r="1016043" spans="3:3" x14ac:dyDescent="0.15">
      <c r="C1016043" s="38">
        <v>1</v>
      </c>
    </row>
    <row r="1016044" spans="3:3" x14ac:dyDescent="0.15">
      <c r="C1016044" s="38">
        <v>1</v>
      </c>
    </row>
    <row r="1016045" spans="3:3" x14ac:dyDescent="0.15">
      <c r="C1016045" s="38">
        <v>1</v>
      </c>
    </row>
    <row r="1016046" spans="3:3" x14ac:dyDescent="0.15">
      <c r="C1016046" s="38">
        <v>1</v>
      </c>
    </row>
    <row r="1016047" spans="3:3" x14ac:dyDescent="0.15">
      <c r="C1016047" s="38">
        <v>1</v>
      </c>
    </row>
    <row r="1016048" spans="3:3" x14ac:dyDescent="0.15">
      <c r="C1016048" s="38">
        <v>1</v>
      </c>
    </row>
    <row r="1016049" spans="3:3" x14ac:dyDescent="0.15">
      <c r="C1016049" s="38">
        <v>1</v>
      </c>
    </row>
    <row r="1016050" spans="3:3" x14ac:dyDescent="0.15">
      <c r="C1016050" s="38">
        <v>1</v>
      </c>
    </row>
    <row r="1016051" spans="3:3" x14ac:dyDescent="0.15">
      <c r="C1016051" s="38">
        <v>1</v>
      </c>
    </row>
    <row r="1016052" spans="3:3" x14ac:dyDescent="0.15">
      <c r="C1016052" s="38">
        <v>1</v>
      </c>
    </row>
    <row r="1016053" spans="3:3" x14ac:dyDescent="0.15">
      <c r="C1016053" s="25" t="s">
        <v>104</v>
      </c>
    </row>
    <row r="1016054" spans="3:3" x14ac:dyDescent="0.15">
      <c r="C1016054" s="25" t="s">
        <v>294</v>
      </c>
    </row>
    <row r="1016055" spans="3:3" x14ac:dyDescent="0.15">
      <c r="C1016055" s="24">
        <v>216</v>
      </c>
    </row>
    <row r="1016056" spans="3:3" x14ac:dyDescent="0.15">
      <c r="C1016056" s="24">
        <v>12</v>
      </c>
    </row>
    <row r="1016057" spans="3:3" x14ac:dyDescent="0.15">
      <c r="C1016057" s="24">
        <v>4.5999999999999996</v>
      </c>
    </row>
    <row r="1016058" spans="3:3" x14ac:dyDescent="0.15">
      <c r="C1016058" s="24">
        <v>368</v>
      </c>
    </row>
    <row r="1016059" spans="3:3" x14ac:dyDescent="0.15">
      <c r="C1016059" s="24">
        <v>260</v>
      </c>
    </row>
    <row r="1016060" spans="3:3" x14ac:dyDescent="0.15">
      <c r="C1016060" s="24">
        <v>394</v>
      </c>
    </row>
    <row r="1016061" spans="3:3" x14ac:dyDescent="0.15">
      <c r="C1016061" s="24">
        <v>222</v>
      </c>
    </row>
    <row r="1016062" spans="3:3" x14ac:dyDescent="0.15">
      <c r="C1016062" s="24">
        <v>123</v>
      </c>
    </row>
    <row r="1016063" spans="3:3" x14ac:dyDescent="0.15">
      <c r="C1016063" s="25" t="s">
        <v>153</v>
      </c>
    </row>
    <row r="1016064" spans="3:3" x14ac:dyDescent="0.15">
      <c r="C1016064" s="24">
        <v>20</v>
      </c>
    </row>
    <row r="1016065" spans="3:3" x14ac:dyDescent="0.15">
      <c r="C1016065" s="24">
        <v>0.9</v>
      </c>
    </row>
    <row r="1016066" spans="3:3" x14ac:dyDescent="0.15">
      <c r="C1016066" s="24">
        <v>0.8</v>
      </c>
    </row>
    <row r="1016067" spans="3:3" x14ac:dyDescent="0.15">
      <c r="C1016067" s="24">
        <v>0.4</v>
      </c>
    </row>
    <row r="1016068" spans="3:3" x14ac:dyDescent="0.15">
      <c r="C1016068" s="24">
        <v>2.5</v>
      </c>
    </row>
    <row r="1016069" spans="3:3" x14ac:dyDescent="0.15">
      <c r="C1016069" s="24">
        <v>3</v>
      </c>
    </row>
    <row r="1016070" spans="3:3" x14ac:dyDescent="0.15">
      <c r="C1016070" s="24">
        <v>10</v>
      </c>
    </row>
    <row r="1016071" spans="3:3" x14ac:dyDescent="0.15">
      <c r="C1016071" s="31">
        <v>0.8</v>
      </c>
    </row>
    <row r="1016072" spans="3:3" x14ac:dyDescent="0.15">
      <c r="C1016072" s="31">
        <v>0.6</v>
      </c>
    </row>
    <row r="1016073" spans="3:3" x14ac:dyDescent="0.15">
      <c r="C1016073" s="31">
        <v>0.3</v>
      </c>
    </row>
    <row r="1016074" spans="3:3" x14ac:dyDescent="0.15">
      <c r="C1016074" s="31">
        <v>0.9</v>
      </c>
    </row>
    <row r="1016075" spans="3:3" x14ac:dyDescent="0.15">
      <c r="C1016075" s="24">
        <v>45</v>
      </c>
    </row>
    <row r="1016076" spans="3:3" x14ac:dyDescent="0.15">
      <c r="C1016076" s="39">
        <f t="shared" ref="C1016076:C1016082" si="387">IFERROR(IF(ISNUMBER(C1015964),C1015964,0)+IF(ISNUMBER(C1015945),1/C1015945-IF(AND(C1016033="ReplaceInsulation",NOT(ISERROR(C1016021))),C1015957/0.04,0),0),0)</f>
        <v>1.6666666666666667</v>
      </c>
    </row>
    <row r="1016077" spans="3:3" x14ac:dyDescent="0.15">
      <c r="C1016077" s="39">
        <f t="shared" si="387"/>
        <v>1.9666666666666668</v>
      </c>
    </row>
    <row r="1016078" spans="3:3" x14ac:dyDescent="0.15">
      <c r="C1016078" s="39">
        <f t="shared" si="387"/>
        <v>0.83333333333333337</v>
      </c>
    </row>
    <row r="1016079" spans="3:3" x14ac:dyDescent="0.15">
      <c r="C1016079" s="39">
        <f t="shared" si="387"/>
        <v>0.83333333333333337</v>
      </c>
    </row>
    <row r="1016080" spans="3:3" x14ac:dyDescent="0.15">
      <c r="C1016080" s="39">
        <f t="shared" si="387"/>
        <v>0.83333333333333337</v>
      </c>
    </row>
    <row r="1016081" spans="3:3" x14ac:dyDescent="0.15">
      <c r="C1016081" s="39">
        <f t="shared" si="387"/>
        <v>0.92500000000000004</v>
      </c>
    </row>
    <row r="1016082" spans="3:3" x14ac:dyDescent="0.15">
      <c r="C1016082" s="39">
        <f t="shared" si="387"/>
        <v>0.625</v>
      </c>
    </row>
    <row r="1016083" spans="3:3" x14ac:dyDescent="0.15">
      <c r="C1016083" s="40">
        <f>IFERROR(IF(ISNUMBER(C1015952),1/C1015952,0),0)</f>
        <v>0.35714285714285715</v>
      </c>
    </row>
    <row r="1016084" spans="3:3" x14ac:dyDescent="0.15">
      <c r="C1016084" s="40">
        <f>IFERROR(IF(ISNUMBER(C1015953),1/C1015953,0),0)</f>
        <v>0.35714285714285715</v>
      </c>
    </row>
    <row r="1016085" spans="3:3" x14ac:dyDescent="0.15">
      <c r="C1016085" s="40">
        <f>IFERROR(IF(ISNUMBER(C1015954),1/C1015954,0),0)</f>
        <v>0.33333333333333331</v>
      </c>
    </row>
    <row r="1016086" spans="3:3" x14ac:dyDescent="0.15">
      <c r="C1016086" s="39">
        <f t="shared" ref="C1016086:C1016092" si="388">IFERROR(1/(IF(C1016033="Replace",IF(ISNUMBER(C1015964),C1015964,0),C1016076)+IF(ISNUMBER(C1016021),C1016021,0)),0)</f>
        <v>0.6</v>
      </c>
    </row>
    <row r="1016087" spans="3:3" x14ac:dyDescent="0.15">
      <c r="C1016087" s="39">
        <f t="shared" si="388"/>
        <v>0.50847457627118642</v>
      </c>
    </row>
    <row r="1016088" spans="3:3" x14ac:dyDescent="0.15">
      <c r="C1016088" s="39">
        <f t="shared" si="388"/>
        <v>1.2</v>
      </c>
    </row>
    <row r="1016089" spans="3:3" x14ac:dyDescent="0.15">
      <c r="C1016089" s="39">
        <f t="shared" si="388"/>
        <v>1.2</v>
      </c>
    </row>
    <row r="1016090" spans="3:3" x14ac:dyDescent="0.15">
      <c r="C1016090" s="39">
        <f t="shared" si="388"/>
        <v>1.2</v>
      </c>
    </row>
    <row r="1016091" spans="3:3" x14ac:dyDescent="0.15">
      <c r="C1016091" s="39">
        <f t="shared" si="388"/>
        <v>1.0810810810810809</v>
      </c>
    </row>
    <row r="1016092" spans="3:3" x14ac:dyDescent="0.15">
      <c r="C1016092" s="39">
        <f t="shared" si="388"/>
        <v>1.6</v>
      </c>
    </row>
    <row r="1016093" spans="3:3" x14ac:dyDescent="0.15">
      <c r="C1016093" s="41">
        <f>IFERROR(1/(IF(C1016040="Replace",0,C1016083)+IF(ISNUMBER(C1016028),C1016028,0)),0)</f>
        <v>2.8</v>
      </c>
    </row>
    <row r="1016094" spans="3:3" x14ac:dyDescent="0.15">
      <c r="C1016094" s="41">
        <f>IFERROR(1/(IF(C1016041="Replace",0,C1016084)+IF(ISNUMBER(C1016029),C1016029,0)),0)</f>
        <v>2.8</v>
      </c>
    </row>
    <row r="1016095" spans="3:3" x14ac:dyDescent="0.15">
      <c r="C1016095" s="41">
        <f>IFERROR(1/(IF(C1016042="Replace",0,C1016085)+IF(ISNUMBER(C1016030),C1016030,0)),0)</f>
        <v>3</v>
      </c>
    </row>
    <row r="1016096" spans="3:3" x14ac:dyDescent="0.15">
      <c r="C1016096" s="42">
        <f t="shared" ref="C1016096:C1016102" si="389">IF(C1015945&gt;0,(1-C1016043)*1/(1/C1015945+C1015964),0)+C1016043*C1016086</f>
        <v>0.6</v>
      </c>
    </row>
    <row r="1016097" spans="3:3" x14ac:dyDescent="0.15">
      <c r="C1016097" s="42">
        <f t="shared" si="389"/>
        <v>0.50847457627118642</v>
      </c>
    </row>
    <row r="1016098" spans="3:3" x14ac:dyDescent="0.15">
      <c r="C1016098" s="42">
        <f t="shared" si="389"/>
        <v>1.2</v>
      </c>
    </row>
    <row r="1016099" spans="3:3" x14ac:dyDescent="0.15">
      <c r="C1016099" s="42">
        <f t="shared" si="389"/>
        <v>1.2</v>
      </c>
    </row>
    <row r="1016100" spans="3:3" x14ac:dyDescent="0.15">
      <c r="C1016100" s="42">
        <f t="shared" si="389"/>
        <v>1.2</v>
      </c>
    </row>
    <row r="1016101" spans="3:3" x14ac:dyDescent="0.15">
      <c r="C1016101" s="42">
        <f t="shared" si="389"/>
        <v>1.0810810810810809</v>
      </c>
    </row>
    <row r="1016102" spans="3:3" x14ac:dyDescent="0.15">
      <c r="C1016102" s="42">
        <f t="shared" si="389"/>
        <v>1.6</v>
      </c>
    </row>
    <row r="1016103" spans="3:3" x14ac:dyDescent="0.15">
      <c r="C1016103" s="43">
        <f>(1-C1016050)*C1015952+C1016050*C1016093</f>
        <v>2.8</v>
      </c>
    </row>
    <row r="1016104" spans="3:3" x14ac:dyDescent="0.15">
      <c r="C1016104" s="43">
        <f>(1-C1016051)*C1015953+C1016051*C1016094</f>
        <v>2.8</v>
      </c>
    </row>
    <row r="1016105" spans="3:3" x14ac:dyDescent="0.15">
      <c r="C1016105" s="43">
        <f>(1-C1016052)*C1015954+C1016052*C1016095</f>
        <v>3</v>
      </c>
    </row>
    <row r="1016106" spans="3:3" x14ac:dyDescent="0.15">
      <c r="C1016106" s="39">
        <f>IFERROR((IF(C1016021&gt;0,C1016043*C1015907,0)+IF(C1016022&gt;0,C1016044*C1015908,0)+IF(C1016023&gt;0,C1016045*C1015909,0)+IF(C1016024&gt;0,C1016046*C1015910,0)+IF(C1016025&gt;0,C1016047*C1015911,0)+IF(C1016026&gt;0,C1016048*C1015912,0)+IF(C1016027&gt;0,C1016049*C1015913,0)+IF(C1016028&gt;0,C1016050*C1015914,0)+IF(C1016029&gt;0,C1016051*C1015915,0)+IF(C1016030&gt;0,C1016052*C1015916,0))/SUM(C1015907:C1015916),0)</f>
        <v>0</v>
      </c>
    </row>
    <row r="1016107" spans="3:3" x14ac:dyDescent="0.15">
      <c r="C1016107" s="30" t="str">
        <f>IF(OR(C1015923="",C1015922=C1015923),C1015922,IF(C1015817="Variation",C1015923,IF(C1016106=0,C1015922,IF(C1016106=1,C1015923,C1015922&amp;"("&amp;TEXT(1-C1016106,"##0%")&amp;")."&amp;C1015923&amp;"("&amp;TEXT(C1016106,"##0%")&amp;")"))))</f>
        <v>Medium</v>
      </c>
    </row>
    <row r="1016108" spans="3:3" x14ac:dyDescent="0.15">
      <c r="C1016108" s="39">
        <f>IFERROR(IF(C1015923&lt;&gt;"",IF(C1015817="Variation",C1015943,(1-C1016106)*C1015942+C1016106*C1015943),C1015942),0)</f>
        <v>0.1</v>
      </c>
    </row>
    <row r="1016109" spans="3:3" x14ac:dyDescent="0.15">
      <c r="C1016109" s="39">
        <f t="shared" ref="C1016109:C1016115" si="390">IF(ISERROR(C1016096*C1015907*C1015971),0,C1016096*C1015907*C1015971)</f>
        <v>0</v>
      </c>
    </row>
    <row r="1016110" spans="3:3" x14ac:dyDescent="0.15">
      <c r="C1016110" s="39">
        <f t="shared" si="390"/>
        <v>23.491525423728813</v>
      </c>
    </row>
    <row r="1016111" spans="3:3" x14ac:dyDescent="0.15">
      <c r="C1016111" s="39">
        <f t="shared" si="390"/>
        <v>48.503999999999998</v>
      </c>
    </row>
    <row r="1016112" spans="3:3" x14ac:dyDescent="0.15">
      <c r="C1016112" s="39">
        <f t="shared" si="390"/>
        <v>0</v>
      </c>
    </row>
    <row r="1016113" spans="3:3" x14ac:dyDescent="0.15">
      <c r="C1016113" s="39">
        <f t="shared" si="390"/>
        <v>0</v>
      </c>
    </row>
    <row r="1016114" spans="3:3" x14ac:dyDescent="0.15">
      <c r="C1016114" s="39">
        <f t="shared" si="390"/>
        <v>24.972972972972972</v>
      </c>
    </row>
    <row r="1016115" spans="3:3" x14ac:dyDescent="0.15">
      <c r="C1016115" s="39">
        <f t="shared" si="390"/>
        <v>0</v>
      </c>
    </row>
    <row r="1016116" spans="3:3" x14ac:dyDescent="0.15">
      <c r="C1016116" s="40">
        <f>IF(ISERROR(C1016103*C1015914*1),0,C1016103*C1015914*1)</f>
        <v>37.855999999999995</v>
      </c>
    </row>
    <row r="1016117" spans="3:3" x14ac:dyDescent="0.15">
      <c r="C1016117" s="40">
        <f>IF(ISERROR(C1016104*C1015915*1),0,C1016104*C1015915*1)</f>
        <v>0</v>
      </c>
    </row>
    <row r="1016118" spans="3:3" x14ac:dyDescent="0.15">
      <c r="C1016118" s="40">
        <f>IF(ISERROR(C1016105*C1015916*1),0,C1016105*C1015916*1)</f>
        <v>6</v>
      </c>
    </row>
    <row r="1016119" spans="3:3" x14ac:dyDescent="0.15">
      <c r="C1016119" s="39">
        <f>SUM(C1015907:C1015916)*C1016108</f>
        <v>14.834000000000001</v>
      </c>
    </row>
    <row r="1016120" spans="3:3" x14ac:dyDescent="0.15">
      <c r="C1016120" s="39">
        <f>IFERROR(SUM(C1016109:C1016119)/C1015836,0)</f>
        <v>1.3262204856155895</v>
      </c>
    </row>
    <row r="1016121" spans="3:3" x14ac:dyDescent="0.15">
      <c r="C1016121" s="39">
        <f>0.34*(C1016067+C1015944)*C1016068</f>
        <v>0.51000000000000012</v>
      </c>
    </row>
    <row r="1016122" spans="3:3" x14ac:dyDescent="0.15">
      <c r="C1016122" s="44">
        <f>(C1016064-C1016057)*C1016055</f>
        <v>3326.4</v>
      </c>
    </row>
    <row r="1016123" spans="3:3" x14ac:dyDescent="0.15">
      <c r="C1016123" s="39">
        <f>IF(C1016120&lt;=1,C1016065+(1-C1016120)/0.5*(1-C1016065),IF(C1016120&gt;=4,C1016066,C1016065+(C1016120-1)*(C1016066-C1016065)/(4-1)))</f>
        <v>0.88912598381281371</v>
      </c>
    </row>
    <row r="1016124" spans="3:3" x14ac:dyDescent="0.15">
      <c r="C1016124" s="44">
        <f>C1016120*0.024*C1016122*C1016123</f>
        <v>94.13795245360761</v>
      </c>
    </row>
    <row r="1016125" spans="3:3" x14ac:dyDescent="0.15">
      <c r="C1016125" s="44">
        <f>C1016121*0.024*C1016122*C1016123</f>
        <v>36.200885352072518</v>
      </c>
    </row>
    <row r="1016126" spans="3:3" x14ac:dyDescent="0.15">
      <c r="C1016126" s="44">
        <f>C1016124+C1016125</f>
        <v>130.33883780568013</v>
      </c>
    </row>
    <row r="1016127" spans="3:3" x14ac:dyDescent="0.15">
      <c r="C1016127" s="39">
        <f>IFERROR((IF(LEN(C1015985)&gt;1,IF(ISERROR(C1016031),0,C1016031),IF(ISERROR(C1015955),0,C1015955))*C1015914+IF(LEN(C1015986)&gt;1,IF(ISERROR(C1016032),0,C1016032),IF(ISERROR(C1015956),0,C1015956))*C1015915)/(C1015914+C1015915),0)</f>
        <v>0.75000000000000011</v>
      </c>
    </row>
    <row r="1016128" spans="3:3" x14ac:dyDescent="0.15">
      <c r="C1016128" s="45">
        <f>C1015917*C1016058*C1016071*(1-C1016073)*C1016074*C1016127</f>
        <v>0</v>
      </c>
    </row>
    <row r="1016129" spans="3:3" x14ac:dyDescent="0.15">
      <c r="C1016129" s="44">
        <f>C1015918*C1016059*C$1016072*(1-C$1016073)*C$1016074*C$1016127</f>
        <v>0</v>
      </c>
    </row>
    <row r="1016130" spans="3:3" x14ac:dyDescent="0.15">
      <c r="C1016130" s="44">
        <f>C1015919*C1016060*C$1016072*(1-C$1016073)*C$1016074*C$1016127</f>
        <v>908.11287000000016</v>
      </c>
    </row>
    <row r="1016131" spans="3:3" x14ac:dyDescent="0.15">
      <c r="C1016131" s="44">
        <f>C1015920*C1016061*C$1016072*(1-C$1016073)*C$1016074*C$1016127</f>
        <v>0</v>
      </c>
    </row>
    <row r="1016132" spans="3:3" x14ac:dyDescent="0.15">
      <c r="C1016132" s="44">
        <f>C1015921*C1016062*C$1016072*(1-C$1016073)*C$1016074*C$1016127</f>
        <v>187.95199499999998</v>
      </c>
    </row>
    <row r="1016133" spans="3:3" x14ac:dyDescent="0.15">
      <c r="C1016133" s="44">
        <f>IFERROR(SUM(C1016128:C1016132)/C1015836,0)</f>
        <v>9.3385436227315317</v>
      </c>
    </row>
    <row r="1016134" spans="3:3" x14ac:dyDescent="0.15">
      <c r="C1016134" s="44">
        <f>C1016069*0.024*C1016055</f>
        <v>15.552000000000001</v>
      </c>
    </row>
    <row r="1016135" spans="3:3" x14ac:dyDescent="0.15">
      <c r="C1016135" s="44">
        <f>C1016075/(C1016120+C1016121)</f>
        <v>24.506860887631277</v>
      </c>
    </row>
    <row r="1016136" spans="3:3" x14ac:dyDescent="0.15">
      <c r="C1016136" s="39">
        <f>0.8+C1016135/30</f>
        <v>1.6168953629210425</v>
      </c>
    </row>
    <row r="1016137" spans="3:3" x14ac:dyDescent="0.15">
      <c r="C1016137" s="42">
        <f>IFERROR((C1016133+C1016134)/C1016126,0)</f>
        <v>0.19096797272230098</v>
      </c>
    </row>
    <row r="1016138" spans="3:3" x14ac:dyDescent="0.15">
      <c r="C1016138" s="39">
        <f>(1-C1016137^C1016136)/(1-C1016137^(C1016136+1))</f>
        <v>0.94362386271828624</v>
      </c>
    </row>
    <row r="1016139" spans="3:3" x14ac:dyDescent="0.15">
      <c r="C1016139" s="46">
        <f>C1016126-C1016138*(C1016133+C1016134)</f>
        <v>106.8515268872402</v>
      </c>
    </row>
    <row r="1016141" spans="3:3" x14ac:dyDescent="0.15">
      <c r="C1016141" s="48">
        <v>106.8515268872402</v>
      </c>
    </row>
    <row r="1032193" spans="3:3" x14ac:dyDescent="0.15">
      <c r="C1032193" s="24" t="s">
        <v>370</v>
      </c>
    </row>
    <row r="1032194" spans="3:3" x14ac:dyDescent="0.15">
      <c r="C1032194" s="25">
        <v>0</v>
      </c>
    </row>
    <row r="1032195" spans="3:3" x14ac:dyDescent="0.15">
      <c r="C1032195" s="25">
        <v>0</v>
      </c>
    </row>
    <row r="1032196" spans="3:3" x14ac:dyDescent="0.15">
      <c r="C1032196" s="26">
        <v>40428</v>
      </c>
    </row>
    <row r="1032197" spans="3:3" x14ac:dyDescent="0.15">
      <c r="C1032197" s="26">
        <v>0</v>
      </c>
    </row>
    <row r="1032198" spans="3:3" x14ac:dyDescent="0.15">
      <c r="C1032198" s="25" t="s">
        <v>152</v>
      </c>
    </row>
    <row r="1032199" spans="3:3" x14ac:dyDescent="0.15">
      <c r="C1032199" s="25" t="s">
        <v>15</v>
      </c>
    </row>
    <row r="1032200" spans="3:3" x14ac:dyDescent="0.15">
      <c r="C1032200" s="25">
        <v>1</v>
      </c>
    </row>
    <row r="1032201" spans="3:3" x14ac:dyDescent="0.15">
      <c r="C1032201" s="25" t="s">
        <v>208</v>
      </c>
    </row>
    <row r="1032202" spans="3:3" x14ac:dyDescent="0.15">
      <c r="C1032202" s="25" t="s">
        <v>371</v>
      </c>
    </row>
    <row r="1032203" spans="3:3" x14ac:dyDescent="0.15">
      <c r="C1032203" s="25">
        <v>0</v>
      </c>
    </row>
    <row r="1032204" spans="3:3" x14ac:dyDescent="0.15">
      <c r="C1032204" s="25">
        <v>0</v>
      </c>
    </row>
    <row r="1032205" spans="3:3" x14ac:dyDescent="0.15">
      <c r="C1032205" s="25" t="s">
        <v>372</v>
      </c>
    </row>
    <row r="1032206" spans="3:3" x14ac:dyDescent="0.15">
      <c r="C1032206" s="25" t="s">
        <v>360</v>
      </c>
    </row>
    <row r="1032207" spans="3:3" x14ac:dyDescent="0.15">
      <c r="C1032207" s="25" t="s">
        <v>373</v>
      </c>
    </row>
    <row r="1032208" spans="3:3" x14ac:dyDescent="0.15">
      <c r="C1032208" s="25" t="s">
        <v>105</v>
      </c>
    </row>
    <row r="1032209" spans="3:3" x14ac:dyDescent="0.15">
      <c r="C1032209" s="25">
        <v>1958</v>
      </c>
    </row>
    <row r="1032210" spans="3:3" x14ac:dyDescent="0.15">
      <c r="C1032210" s="25">
        <v>1968</v>
      </c>
    </row>
    <row r="1032211" spans="3:3" x14ac:dyDescent="0.15">
      <c r="C1032211" s="25" t="s">
        <v>289</v>
      </c>
    </row>
    <row r="1032212" spans="3:3" x14ac:dyDescent="0.15">
      <c r="C1032212" s="24">
        <v>374.2</v>
      </c>
    </row>
    <row r="1032213" spans="3:3" x14ac:dyDescent="0.15">
      <c r="C1032213" s="24">
        <v>119.744</v>
      </c>
    </row>
    <row r="1032214" spans="3:3" x14ac:dyDescent="0.15">
      <c r="C1032214" s="24">
        <v>0</v>
      </c>
    </row>
    <row r="1032215" spans="3:3" x14ac:dyDescent="0.15">
      <c r="C1032215" s="24">
        <v>0</v>
      </c>
    </row>
    <row r="1032216" spans="3:3" x14ac:dyDescent="0.15">
      <c r="C1032216" s="24">
        <v>0</v>
      </c>
    </row>
    <row r="1032217" spans="3:3" x14ac:dyDescent="0.15">
      <c r="C1032217" s="24">
        <v>106.7</v>
      </c>
    </row>
    <row r="1032218" spans="3:3" x14ac:dyDescent="0.15">
      <c r="C1032218" s="27">
        <f>IF(C1032215&gt;0,C1032215,IF(C1032214&gt;0,0.85*C1032214,IF(C1032217&gt;0,1.1*C1032217,IF(C1032216&gt;0,1.4*C1032216,0.85/3*C1032212))))</f>
        <v>117.37000000000002</v>
      </c>
    </row>
    <row r="1032219" spans="3:3" x14ac:dyDescent="0.15">
      <c r="C1032219" s="24">
        <v>0</v>
      </c>
    </row>
    <row r="1032220" spans="3:3" x14ac:dyDescent="0.15">
      <c r="C1032220" s="27">
        <f>IF(C1032219&gt;0,C1032219,C1032218)</f>
        <v>117.37000000000002</v>
      </c>
    </row>
    <row r="1032221" spans="3:3" x14ac:dyDescent="0.15">
      <c r="C1032221" s="24">
        <v>1</v>
      </c>
    </row>
    <row r="1032222" spans="3:3" x14ac:dyDescent="0.15">
      <c r="C1032222" s="24">
        <v>2</v>
      </c>
    </row>
    <row r="1032223" spans="3:3" x14ac:dyDescent="0.15">
      <c r="C1032223" s="28" t="s">
        <v>374</v>
      </c>
    </row>
    <row r="1032224" spans="3:3" x14ac:dyDescent="0.15">
      <c r="C1032224" s="28" t="s">
        <v>375</v>
      </c>
    </row>
    <row r="1032225" spans="3:3" x14ac:dyDescent="0.15">
      <c r="C1032225" s="28" t="s">
        <v>2</v>
      </c>
    </row>
    <row r="1032226" spans="3:3" x14ac:dyDescent="0.15">
      <c r="C1032226" s="28" t="s">
        <v>376</v>
      </c>
    </row>
    <row r="1032227" spans="3:3" x14ac:dyDescent="0.15">
      <c r="C1032227" s="24">
        <v>0</v>
      </c>
    </row>
    <row r="1032228" spans="3:3" x14ac:dyDescent="0.15">
      <c r="C1032228" s="24">
        <v>0</v>
      </c>
    </row>
    <row r="1032229" spans="3:3" x14ac:dyDescent="0.15">
      <c r="C1032229" s="24">
        <v>0</v>
      </c>
    </row>
    <row r="1032230" spans="3:3" x14ac:dyDescent="0.15">
      <c r="C1032230" s="24">
        <v>0</v>
      </c>
    </row>
    <row r="1032231" spans="3:3" x14ac:dyDescent="0.15">
      <c r="C1032231" s="24">
        <v>0</v>
      </c>
    </row>
    <row r="1032232" spans="3:3" x14ac:dyDescent="0.15">
      <c r="C1032232" s="24">
        <v>0</v>
      </c>
    </row>
    <row r="1032233" spans="3:3" x14ac:dyDescent="0.15">
      <c r="C1032233" s="28">
        <v>0</v>
      </c>
    </row>
    <row r="1032234" spans="3:3" x14ac:dyDescent="0.15">
      <c r="C1032234" s="28">
        <v>0</v>
      </c>
    </row>
    <row r="1032235" spans="3:3" x14ac:dyDescent="0.15">
      <c r="C1032235" s="24">
        <v>0</v>
      </c>
    </row>
    <row r="1032236" spans="3:3" x14ac:dyDescent="0.15">
      <c r="C1032236" s="24">
        <v>0</v>
      </c>
    </row>
    <row r="1032237" spans="3:3" x14ac:dyDescent="0.15">
      <c r="C1032237" s="24">
        <v>46.2</v>
      </c>
    </row>
    <row r="1032238" spans="3:3" x14ac:dyDescent="0.15">
      <c r="C1032238" s="24">
        <v>40.42</v>
      </c>
    </row>
    <row r="1032239" spans="3:3" x14ac:dyDescent="0.15">
      <c r="C1032239" s="24">
        <v>0</v>
      </c>
    </row>
    <row r="1032240" spans="3:3" x14ac:dyDescent="0.15">
      <c r="C1032240" s="24">
        <v>0</v>
      </c>
    </row>
    <row r="1032241" spans="3:3" x14ac:dyDescent="0.15">
      <c r="C1032241" s="24">
        <v>46.2</v>
      </c>
    </row>
    <row r="1032242" spans="3:3" x14ac:dyDescent="0.15">
      <c r="C1032242" s="24">
        <v>0</v>
      </c>
    </row>
    <row r="1032243" spans="3:3" x14ac:dyDescent="0.15">
      <c r="C1032243" s="24">
        <v>13.52</v>
      </c>
    </row>
    <row r="1032244" spans="3:3" x14ac:dyDescent="0.15">
      <c r="C1032244" s="24">
        <v>0</v>
      </c>
    </row>
    <row r="1032245" spans="3:3" x14ac:dyDescent="0.15">
      <c r="C1032245" s="24">
        <v>2</v>
      </c>
    </row>
    <row r="1032246" spans="3:3" x14ac:dyDescent="0.15">
      <c r="C1032246" s="24">
        <v>0</v>
      </c>
    </row>
    <row r="1032247" spans="3:3" x14ac:dyDescent="0.15">
      <c r="C1032247" s="24">
        <v>0</v>
      </c>
    </row>
    <row r="1032248" spans="3:3" x14ac:dyDescent="0.15">
      <c r="C1032248" s="24">
        <v>8.1300000000000008</v>
      </c>
    </row>
    <row r="1032249" spans="3:3" x14ac:dyDescent="0.15">
      <c r="C1032249" s="24">
        <v>0</v>
      </c>
    </row>
    <row r="1032250" spans="3:3" x14ac:dyDescent="0.15">
      <c r="C1032250" s="24">
        <v>5.39</v>
      </c>
    </row>
    <row r="1032251" spans="3:3" x14ac:dyDescent="0.15">
      <c r="C1032251" s="28" t="s">
        <v>295</v>
      </c>
    </row>
    <row r="1032252" spans="3:3" x14ac:dyDescent="0.15">
      <c r="C1032252" s="29">
        <f>IF(OR(C$1032224="C",C$1032224="PI",C$1032224="NI"),1.6,IF(C$1032224="P",0.8,IF(C$1032224="-",1.2,0)))</f>
        <v>1.2</v>
      </c>
    </row>
    <row r="1032253" spans="3:3" x14ac:dyDescent="0.15">
      <c r="C1032253" s="29">
        <f>IF(OR(C$1032224="C",C$1032224="PI",C$1032224="NI"),15,IF(C$1032224="P",7,IF(C$1032224="-",5,0)))</f>
        <v>5</v>
      </c>
    </row>
    <row r="1032254" spans="3:3" x14ac:dyDescent="0.15">
      <c r="C1032254" s="29">
        <f>IF(OR(C$1032224="C",C$1032224="PI",C$1032224="NI"),0,IF(C$1032224="P",0.6,IF(C$1032224="-",0,1.2)))</f>
        <v>0</v>
      </c>
    </row>
    <row r="1032255" spans="3:3" x14ac:dyDescent="0.15">
      <c r="C1032255" s="29">
        <f>IF(OR(C$1032224="C",C$1032224="PI",C$1032224="NI"),0,IF(C$1032224="P",3,IF(C$1032224="-",0,5)))</f>
        <v>0</v>
      </c>
    </row>
    <row r="1032256" spans="3:3" x14ac:dyDescent="0.15">
      <c r="C1032256" s="29">
        <f>IF(LEFT(C$1032224,1)="C",1,IF(LEFT(C$1032224,1)="P",0.5,0))</f>
        <v>0</v>
      </c>
    </row>
    <row r="1032257" spans="3:3" x14ac:dyDescent="0.15">
      <c r="C1032257" s="29">
        <f>IF(LEFT(C$1032225,1)="C",1,IF(LEFT(C$1032225,1)="P",0.5,0))</f>
        <v>0</v>
      </c>
    </row>
    <row r="1032258" spans="3:3" x14ac:dyDescent="0.15">
      <c r="C1032258" s="29">
        <f>0.7*C1032256+C1032222+C1032257</f>
        <v>2</v>
      </c>
    </row>
    <row r="1032259" spans="3:3" x14ac:dyDescent="0.15">
      <c r="C1032259" s="27">
        <f>IFERROR(C1032220/C1032258,0)</f>
        <v>58.685000000000009</v>
      </c>
    </row>
    <row r="1032260" spans="3:3" x14ac:dyDescent="0.15">
      <c r="C1032260" s="29">
        <f>IF(RIGHT(C$1032224,1)="I",1,C1032256)*0.7+C1032222+IF(RIGHT(C$1032225,1)="I",1,C1032257)</f>
        <v>2</v>
      </c>
    </row>
    <row r="1032261" spans="3:3" x14ac:dyDescent="0.15">
      <c r="C1032261" s="27">
        <f>IF(ISNUMBER(#REF!),#REF!/2.5,1)</f>
        <v>1</v>
      </c>
    </row>
    <row r="1032262" spans="3:3" x14ac:dyDescent="0.15">
      <c r="C1032262" s="27">
        <f>IF(C1032234="Simple",0.9,IF(C1032234="Complex",1.3,1))</f>
        <v>1</v>
      </c>
    </row>
    <row r="1032263" spans="3:3" x14ac:dyDescent="0.15">
      <c r="C1032263" s="27">
        <f>IF(C1032233="Simple",0.9,IF(C1032233="Complex",1.2,1))</f>
        <v>1</v>
      </c>
    </row>
    <row r="1032264" spans="3:3" x14ac:dyDescent="0.15">
      <c r="C1032264" s="27">
        <f>C1032261*C1032263*(0.7*C1032259+IF(C1032226="B_N2",5,IF(C1032226="B_N1",25,50)))</f>
        <v>46.079500000000003</v>
      </c>
    </row>
    <row r="1032265" spans="3:3" x14ac:dyDescent="0.15">
      <c r="C1032265" s="27">
        <f>ROUND(3/0.85,1)*C1032261*C1032220</f>
        <v>410.79500000000007</v>
      </c>
    </row>
    <row r="1032266" spans="3:3" x14ac:dyDescent="0.15">
      <c r="C1032266" s="27">
        <f>C$1032262*(C$1032252*C$1032259+C$1032253)</f>
        <v>75.422000000000011</v>
      </c>
    </row>
    <row r="1032267" spans="3:3" x14ac:dyDescent="0.15">
      <c r="C1032267" s="27">
        <f>(C$1032254*C$1032259+C$1032255)</f>
        <v>0</v>
      </c>
    </row>
    <row r="1032268" spans="3:3" x14ac:dyDescent="0.15">
      <c r="C1032268" s="27">
        <f>C1032260*C1032264-C1032269-C1032273-C1032274</f>
        <v>71.03240000000001</v>
      </c>
    </row>
    <row r="1032269" spans="3:3" x14ac:dyDescent="0.15">
      <c r="C1032269" s="27">
        <f>0.5*IF(RIGHT(C1032225,1)="I",1,C1032257)*C1032264</f>
        <v>0</v>
      </c>
    </row>
    <row r="1032270" spans="3:3" x14ac:dyDescent="0.15">
      <c r="C1032270" s="30" t="str">
        <f>IF(C$1032225="P","Unh","Soil")</f>
        <v>Soil</v>
      </c>
    </row>
    <row r="1032271" spans="3:3" x14ac:dyDescent="0.15">
      <c r="C1032271" s="27">
        <f>1.2*C1032259+5</f>
        <v>75.422000000000011</v>
      </c>
    </row>
    <row r="1032272" spans="3:3" x14ac:dyDescent="0.15">
      <c r="C1032272" s="30" t="str">
        <f>IF(C$1032225="-","Soil","Cellar")</f>
        <v>Cellar</v>
      </c>
    </row>
    <row r="1032273" spans="3:3" x14ac:dyDescent="0.15">
      <c r="C1032273" s="27">
        <f>(0.18*C$1032220)-C1032274</f>
        <v>18.452900000000003</v>
      </c>
    </row>
    <row r="1032274" spans="3:3" x14ac:dyDescent="0.15">
      <c r="C1032274" s="27">
        <f>0.01*C$1032220+1.5</f>
        <v>2.6737000000000002</v>
      </c>
    </row>
    <row r="1032275" spans="3:3" x14ac:dyDescent="0.15">
      <c r="C1032275" s="27">
        <f>SUM(C1032266:C1032274)</f>
        <v>243.00300000000004</v>
      </c>
    </row>
    <row r="1032276" spans="3:3" x14ac:dyDescent="0.15">
      <c r="C1032276" s="27">
        <f>SUM(C1032236:C1032245)</f>
        <v>148.34</v>
      </c>
    </row>
    <row r="1032277" spans="3:3" x14ac:dyDescent="0.15">
      <c r="C1032277" s="30">
        <f>IFERROR(C1032276/C1032275,0)</f>
        <v>0.61044513853738425</v>
      </c>
    </row>
    <row r="1032278" spans="3:3" x14ac:dyDescent="0.15">
      <c r="C1032278" s="31">
        <v>0.8</v>
      </c>
    </row>
    <row r="1032279" spans="3:3" x14ac:dyDescent="0.15">
      <c r="C1032279" s="31">
        <v>1.25</v>
      </c>
    </row>
    <row r="1032280" spans="3:3" x14ac:dyDescent="0.15">
      <c r="C1032280" s="32">
        <f>IF(AND(C1032277&gt;=C1032278,C1032277&lt;=C1032279),1,0)</f>
        <v>0</v>
      </c>
    </row>
    <row r="1032281" spans="3:3" x14ac:dyDescent="0.15">
      <c r="C1032281" s="30">
        <f>IFERROR((C1032241+C1032242)/(C1032271),0)</f>
        <v>0.61255336639176894</v>
      </c>
    </row>
    <row r="1032282" spans="3:3" x14ac:dyDescent="0.15">
      <c r="C1032282" s="31">
        <v>0.9</v>
      </c>
    </row>
    <row r="1032283" spans="3:3" x14ac:dyDescent="0.15">
      <c r="C1032283" s="31">
        <v>1.3</v>
      </c>
    </row>
    <row r="1032284" spans="3:3" x14ac:dyDescent="0.15">
      <c r="C1032284" s="32">
        <f>IF(AND(C1032281&gt;=C1032282,C1032281&lt;=C1032283),1,0)</f>
        <v>0</v>
      </c>
    </row>
    <row r="1032285" spans="3:3" x14ac:dyDescent="0.15">
      <c r="C1032285" s="33">
        <f>IF(C1032256+C1032257=0,1,0)</f>
        <v>1</v>
      </c>
    </row>
    <row r="1032286" spans="3:3" x14ac:dyDescent="0.15">
      <c r="C1032286" s="30">
        <f>IFERROR((C1032243+C1032244+C1032245)/(C1032273+C1032274),0)</f>
        <v>0.73461891643709809</v>
      </c>
    </row>
    <row r="1032287" spans="3:3" x14ac:dyDescent="0.15">
      <c r="C1032287" s="31">
        <v>0.67</v>
      </c>
    </row>
    <row r="1032288" spans="3:3" x14ac:dyDescent="0.15">
      <c r="C1032288" s="31">
        <v>1.5</v>
      </c>
    </row>
    <row r="1032289" spans="3:3" x14ac:dyDescent="0.15">
      <c r="C1032289" s="34">
        <f>IF(AND(C1032286&gt;=C1032287,C1032286&lt;=C1032288),1,0)</f>
        <v>1</v>
      </c>
    </row>
    <row r="1032290" spans="3:3" x14ac:dyDescent="0.15">
      <c r="C1032290" s="34">
        <f>C1032280*IF(C1032285=1,C1032284,1)*C1032289</f>
        <v>0</v>
      </c>
    </row>
    <row r="1032291" spans="3:3" x14ac:dyDescent="0.15">
      <c r="C1032291" s="27">
        <f>IF(C$1032251="Estimation",C1032266,C1032236)</f>
        <v>0</v>
      </c>
    </row>
    <row r="1032292" spans="3:3" x14ac:dyDescent="0.15">
      <c r="C1032292" s="27">
        <f>IF(C$1032251="Estimation",C1032267,C1032237)</f>
        <v>46.2</v>
      </c>
    </row>
    <row r="1032293" spans="3:3" x14ac:dyDescent="0.15">
      <c r="C1032293" s="27">
        <f>IF(C$1032251="Estimation",C1032268,C1032238)</f>
        <v>40.42</v>
      </c>
    </row>
    <row r="1032294" spans="3:3" x14ac:dyDescent="0.15">
      <c r="C1032294" s="27">
        <f>IF(C$1032251="Estimation",IF(C1032270="Soil",0,C1032269),C1032239)</f>
        <v>0</v>
      </c>
    </row>
    <row r="1032295" spans="3:3" x14ac:dyDescent="0.15">
      <c r="C1032295" s="27">
        <f>IF(C$1032251="Estimation",C1032269-C1032294,C1032240)</f>
        <v>0</v>
      </c>
    </row>
    <row r="1032296" spans="3:3" x14ac:dyDescent="0.15">
      <c r="C1032296" s="27">
        <f>IF(C$1032251="Estimation",IF(C1032272="Soil",0,C1032271),C1032241)</f>
        <v>46.2</v>
      </c>
    </row>
    <row r="1032297" spans="3:3" x14ac:dyDescent="0.15">
      <c r="C1032297" s="27">
        <f>IF(C$1032251="Estimation",C1032271-C1032296,C1032242)</f>
        <v>0</v>
      </c>
    </row>
    <row r="1032298" spans="3:3" x14ac:dyDescent="0.15">
      <c r="C1032298" s="27">
        <f>IF(C$1032251="Estimation",C1032273,C1032243)</f>
        <v>13.52</v>
      </c>
    </row>
    <row r="1032299" spans="3:3" x14ac:dyDescent="0.15">
      <c r="C1032299" s="27">
        <f>IF(C$1032251="Estimation",0,C1032244)</f>
        <v>0</v>
      </c>
    </row>
    <row r="1032300" spans="3:3" x14ac:dyDescent="0.15">
      <c r="C1032300" s="27">
        <f>IF(C$1032251="Estimation",C1032274,C1032245)</f>
        <v>2</v>
      </c>
    </row>
    <row r="1032301" spans="3:3" x14ac:dyDescent="0.15">
      <c r="C1032301" s="35">
        <f>IF(C$1032251="Estimation",0,C1032246)</f>
        <v>0</v>
      </c>
    </row>
    <row r="1032302" spans="3:3" x14ac:dyDescent="0.15">
      <c r="C1032302" s="35">
        <f>IF(C$1032251="Estimation",0.5*SUM(C$1032298:C$1032299),C1032247)</f>
        <v>0</v>
      </c>
    </row>
    <row r="1032303" spans="3:3" x14ac:dyDescent="0.15">
      <c r="C1032303" s="35">
        <f>IF(C$1032251="Estimation",0,C1032248)</f>
        <v>8.1300000000000008</v>
      </c>
    </row>
    <row r="1032304" spans="3:3" x14ac:dyDescent="0.15">
      <c r="C1032304" s="35">
        <f>IF(C$1032251="Estimation",0.5*SUM(C$1032298:C$1032299),C1032249)</f>
        <v>0</v>
      </c>
    </row>
    <row r="1032305" spans="3:3" x14ac:dyDescent="0.15">
      <c r="C1032305" s="35">
        <f>IF(C$1032251="Estimation",0,C1032250)</f>
        <v>5.39</v>
      </c>
    </row>
    <row r="1032306" spans="3:3" x14ac:dyDescent="0.15">
      <c r="C1032306" s="25" t="s">
        <v>288</v>
      </c>
    </row>
    <row r="1032307" spans="3:3" x14ac:dyDescent="0.15">
      <c r="C1032307" s="25">
        <v>0</v>
      </c>
    </row>
    <row r="1032308" spans="3:3" x14ac:dyDescent="0.15">
      <c r="C1032308" s="25" t="s">
        <v>288</v>
      </c>
    </row>
    <row r="1032309" spans="3:3" x14ac:dyDescent="0.15">
      <c r="C1032309" s="25" t="s">
        <v>377</v>
      </c>
    </row>
    <row r="1032310" spans="3:3" x14ac:dyDescent="0.15">
      <c r="C1032310" s="25" t="s">
        <v>300</v>
      </c>
    </row>
    <row r="1032311" spans="3:3" x14ac:dyDescent="0.15">
      <c r="C1032311" s="25" t="s">
        <v>302</v>
      </c>
    </row>
    <row r="1032312" spans="3:3" x14ac:dyDescent="0.15">
      <c r="C1032312" s="25" t="s">
        <v>302</v>
      </c>
    </row>
    <row r="1032313" spans="3:3" x14ac:dyDescent="0.15">
      <c r="C1032313" s="25" t="s">
        <v>302</v>
      </c>
    </row>
    <row r="1032314" spans="3:3" x14ac:dyDescent="0.15">
      <c r="C1032314" s="25" t="s">
        <v>301</v>
      </c>
    </row>
    <row r="1032315" spans="3:3" x14ac:dyDescent="0.15">
      <c r="C1032315" s="25" t="s">
        <v>301</v>
      </c>
    </row>
    <row r="1032316" spans="3:3" x14ac:dyDescent="0.15">
      <c r="C1032316" s="25" t="s">
        <v>292</v>
      </c>
    </row>
    <row r="1032317" spans="3:3" x14ac:dyDescent="0.15">
      <c r="C1032317" s="25" t="s">
        <v>292</v>
      </c>
    </row>
    <row r="1032318" spans="3:3" x14ac:dyDescent="0.15">
      <c r="C1032318" s="25" t="s">
        <v>291</v>
      </c>
    </row>
    <row r="1032319" spans="3:3" x14ac:dyDescent="0.15">
      <c r="C1032319" s="25" t="s">
        <v>298</v>
      </c>
    </row>
    <row r="1032320" spans="3:3" x14ac:dyDescent="0.15">
      <c r="C1032320" s="25" t="s">
        <v>299</v>
      </c>
    </row>
    <row r="1032321" spans="3:3" x14ac:dyDescent="0.15">
      <c r="C1032321" s="25" t="s">
        <v>298</v>
      </c>
    </row>
    <row r="1032322" spans="3:3" x14ac:dyDescent="0.15">
      <c r="C1032322" s="25" t="s">
        <v>297</v>
      </c>
    </row>
    <row r="1032323" spans="3:3" x14ac:dyDescent="0.15">
      <c r="C1032323" s="25" t="s">
        <v>296</v>
      </c>
    </row>
    <row r="1032324" spans="3:3" x14ac:dyDescent="0.15">
      <c r="C1032324" s="25" t="s">
        <v>297</v>
      </c>
    </row>
    <row r="1032325" spans="3:3" x14ac:dyDescent="0.15">
      <c r="C1032325" s="25" t="s">
        <v>296</v>
      </c>
    </row>
    <row r="1032326" spans="3:3" x14ac:dyDescent="0.15">
      <c r="C1032326" s="24">
        <v>0.1</v>
      </c>
    </row>
    <row r="1032327" spans="3:3" x14ac:dyDescent="0.15">
      <c r="C1032327" s="24">
        <v>0</v>
      </c>
    </row>
    <row r="1032328" spans="3:3" x14ac:dyDescent="0.15">
      <c r="C1032328" s="24">
        <v>0.2</v>
      </c>
    </row>
    <row r="1032329" spans="3:3" x14ac:dyDescent="0.15">
      <c r="C1032329" s="24">
        <v>0.6</v>
      </c>
    </row>
    <row r="1032330" spans="3:3" x14ac:dyDescent="0.15">
      <c r="C1032330" s="24">
        <v>0.6</v>
      </c>
    </row>
    <row r="1032331" spans="3:3" x14ac:dyDescent="0.15">
      <c r="C1032331" s="24">
        <v>1.2</v>
      </c>
    </row>
    <row r="1032332" spans="3:3" x14ac:dyDescent="0.15">
      <c r="C1032332" s="24">
        <v>1.2</v>
      </c>
    </row>
    <row r="1032333" spans="3:3" x14ac:dyDescent="0.15">
      <c r="C1032333" s="24">
        <v>1.2</v>
      </c>
    </row>
    <row r="1032334" spans="3:3" x14ac:dyDescent="0.15">
      <c r="C1032334" s="24">
        <v>1.6</v>
      </c>
    </row>
    <row r="1032335" spans="3:3" x14ac:dyDescent="0.15">
      <c r="C1032335" s="24">
        <v>1.6</v>
      </c>
    </row>
    <row r="1032336" spans="3:3" x14ac:dyDescent="0.15">
      <c r="C1032336" s="24">
        <v>2.8</v>
      </c>
    </row>
    <row r="1032337" spans="3:3" x14ac:dyDescent="0.15">
      <c r="C1032337" s="24">
        <v>2.8</v>
      </c>
    </row>
    <row r="1032338" spans="3:3" x14ac:dyDescent="0.15">
      <c r="C1032338" s="24">
        <v>3</v>
      </c>
    </row>
    <row r="1032339" spans="3:3" x14ac:dyDescent="0.15">
      <c r="C1032339" s="24">
        <v>0.75</v>
      </c>
    </row>
    <row r="1032340" spans="3:3" x14ac:dyDescent="0.15">
      <c r="C1032340" s="24">
        <v>0.75</v>
      </c>
    </row>
    <row r="1032341" spans="3:3" x14ac:dyDescent="0.15">
      <c r="C1032341" s="24">
        <v>0.05</v>
      </c>
    </row>
    <row r="1032342" spans="3:3" x14ac:dyDescent="0.15">
      <c r="C1032342" s="24">
        <v>0.05</v>
      </c>
    </row>
    <row r="1032343" spans="3:3" x14ac:dyDescent="0.15">
      <c r="C1032343" s="24">
        <v>0</v>
      </c>
    </row>
    <row r="1032344" spans="3:3" x14ac:dyDescent="0.15">
      <c r="C1032344" s="24">
        <v>0</v>
      </c>
    </row>
    <row r="1032345" spans="3:3" x14ac:dyDescent="0.15">
      <c r="C1032345" s="24">
        <v>0</v>
      </c>
    </row>
    <row r="1032346" spans="3:3" x14ac:dyDescent="0.15">
      <c r="C1032346" s="24">
        <v>0.01</v>
      </c>
    </row>
    <row r="1032347" spans="3:3" x14ac:dyDescent="0.15">
      <c r="C1032347" s="24">
        <v>0.01</v>
      </c>
    </row>
    <row r="1032348" spans="3:3" x14ac:dyDescent="0.15">
      <c r="C1032348" s="24">
        <v>0</v>
      </c>
    </row>
    <row r="1032349" spans="3:3" x14ac:dyDescent="0.15">
      <c r="C1032349" s="24">
        <v>0.3</v>
      </c>
    </row>
    <row r="1032350" spans="3:3" x14ac:dyDescent="0.15">
      <c r="C1032350" s="24">
        <v>0</v>
      </c>
    </row>
    <row r="1032351" spans="3:3" x14ac:dyDescent="0.15">
      <c r="C1032351" s="24">
        <v>0</v>
      </c>
    </row>
    <row r="1032352" spans="3:3" x14ac:dyDescent="0.15">
      <c r="C1032352" s="24">
        <v>0</v>
      </c>
    </row>
    <row r="1032353" spans="3:3" x14ac:dyDescent="0.15">
      <c r="C1032353" s="24">
        <v>0.3</v>
      </c>
    </row>
    <row r="1032354" spans="3:3" x14ac:dyDescent="0.15">
      <c r="C1032354" s="24">
        <v>0</v>
      </c>
    </row>
    <row r="1032355" spans="3:3" x14ac:dyDescent="0.15">
      <c r="C1032355" s="24">
        <v>0</v>
      </c>
    </row>
    <row r="1032356" spans="3:3" x14ac:dyDescent="0.15">
      <c r="C1032356" s="24">
        <v>1</v>
      </c>
    </row>
    <row r="1032357" spans="3:3" x14ac:dyDescent="0.15">
      <c r="C1032357" s="24">
        <v>1</v>
      </c>
    </row>
    <row r="1032358" spans="3:3" x14ac:dyDescent="0.15">
      <c r="C1032358" s="24">
        <v>0</v>
      </c>
    </row>
    <row r="1032359" spans="3:3" x14ac:dyDescent="0.15">
      <c r="C1032359" s="24">
        <v>0</v>
      </c>
    </row>
    <row r="1032360" spans="3:3" x14ac:dyDescent="0.15">
      <c r="C1032360" s="24">
        <v>0.5</v>
      </c>
    </row>
    <row r="1032361" spans="3:3" x14ac:dyDescent="0.15">
      <c r="C1032361" s="24">
        <v>0</v>
      </c>
    </row>
    <row r="1032362" spans="3:3" x14ac:dyDescent="0.15">
      <c r="C1032362" s="25">
        <v>0</v>
      </c>
    </row>
    <row r="1032363" spans="3:3" x14ac:dyDescent="0.15">
      <c r="C1032363" s="25">
        <v>0</v>
      </c>
    </row>
    <row r="1032364" spans="3:3" x14ac:dyDescent="0.15">
      <c r="C1032364" s="25">
        <v>0</v>
      </c>
    </row>
    <row r="1032365" spans="3:3" x14ac:dyDescent="0.15">
      <c r="C1032365" s="25">
        <v>0</v>
      </c>
    </row>
    <row r="1032366" spans="3:3" x14ac:dyDescent="0.15">
      <c r="C1032366" s="25">
        <v>0</v>
      </c>
    </row>
    <row r="1032367" spans="3:3" x14ac:dyDescent="0.15">
      <c r="C1032367" s="25">
        <v>0</v>
      </c>
    </row>
    <row r="1032368" spans="3:3" x14ac:dyDescent="0.15">
      <c r="C1032368" s="25">
        <v>0</v>
      </c>
    </row>
    <row r="1032369" spans="3:3" x14ac:dyDescent="0.15">
      <c r="C1032369" s="25">
        <v>0</v>
      </c>
    </row>
    <row r="1032370" spans="3:3" x14ac:dyDescent="0.15">
      <c r="C1032370" s="25">
        <v>0</v>
      </c>
    </row>
    <row r="1032371" spans="3:3" x14ac:dyDescent="0.15">
      <c r="C1032371" s="25">
        <v>0</v>
      </c>
    </row>
    <row r="1032372" spans="3:3" x14ac:dyDescent="0.15">
      <c r="C1032372" s="24">
        <v>0</v>
      </c>
    </row>
    <row r="1032373" spans="3:3" x14ac:dyDescent="0.15">
      <c r="C1032373" s="24">
        <v>0</v>
      </c>
    </row>
    <row r="1032374" spans="3:3" x14ac:dyDescent="0.15">
      <c r="C1032374" s="24">
        <v>0</v>
      </c>
    </row>
    <row r="1032375" spans="3:3" x14ac:dyDescent="0.15">
      <c r="C1032375" s="24">
        <v>0</v>
      </c>
    </row>
    <row r="1032376" spans="3:3" x14ac:dyDescent="0.15">
      <c r="C1032376" s="24">
        <v>0</v>
      </c>
    </row>
    <row r="1032377" spans="3:3" x14ac:dyDescent="0.15">
      <c r="C1032377" s="24">
        <v>0</v>
      </c>
    </row>
    <row r="1032378" spans="3:3" x14ac:dyDescent="0.15">
      <c r="C1032378" s="24">
        <v>0</v>
      </c>
    </row>
    <row r="1032379" spans="3:3" x14ac:dyDescent="0.15">
      <c r="C1032379" s="24">
        <v>0</v>
      </c>
    </row>
    <row r="1032380" spans="3:3" x14ac:dyDescent="0.15">
      <c r="C1032380" s="24">
        <v>0</v>
      </c>
    </row>
    <row r="1032381" spans="3:3" x14ac:dyDescent="0.15">
      <c r="C1032381" s="24">
        <v>0</v>
      </c>
    </row>
    <row r="1032382" spans="3:3" x14ac:dyDescent="0.15">
      <c r="C1032382" s="24">
        <v>0</v>
      </c>
    </row>
    <row r="1032383" spans="3:3" x14ac:dyDescent="0.15">
      <c r="C1032383" s="24">
        <v>0</v>
      </c>
    </row>
    <row r="1032384" spans="3:3" x14ac:dyDescent="0.15">
      <c r="C1032384" s="24">
        <v>0</v>
      </c>
    </row>
    <row r="1032385" spans="3:3" x14ac:dyDescent="0.15">
      <c r="C1032385" s="24">
        <v>0</v>
      </c>
    </row>
    <row r="1032386" spans="3:3" x14ac:dyDescent="0.15">
      <c r="C1032386" s="24">
        <v>0</v>
      </c>
    </row>
    <row r="1032387" spans="3:3" x14ac:dyDescent="0.15">
      <c r="C1032387" s="24">
        <v>0</v>
      </c>
    </row>
    <row r="1032388" spans="3:3" x14ac:dyDescent="0.15">
      <c r="C1032388" s="24">
        <v>0</v>
      </c>
    </row>
    <row r="1032389" spans="3:3" x14ac:dyDescent="0.15">
      <c r="C1032389" s="24">
        <v>0</v>
      </c>
    </row>
    <row r="1032390" spans="3:3" x14ac:dyDescent="0.15">
      <c r="C1032390" s="24">
        <v>0</v>
      </c>
    </row>
    <row r="1032391" spans="3:3" x14ac:dyDescent="0.15">
      <c r="C1032391" s="24">
        <v>0</v>
      </c>
    </row>
    <row r="1032392" spans="3:3" x14ac:dyDescent="0.15">
      <c r="C1032392" s="24">
        <v>0</v>
      </c>
    </row>
    <row r="1032393" spans="3:3" x14ac:dyDescent="0.15">
      <c r="C1032393" s="24">
        <v>0</v>
      </c>
    </row>
    <row r="1032394" spans="3:3" x14ac:dyDescent="0.15">
      <c r="C1032394" s="24">
        <v>0</v>
      </c>
    </row>
    <row r="1032395" spans="3:3" x14ac:dyDescent="0.15">
      <c r="C1032395" s="24">
        <v>0</v>
      </c>
    </row>
    <row r="1032396" spans="3:3" x14ac:dyDescent="0.15">
      <c r="C1032396" s="24">
        <v>0</v>
      </c>
    </row>
    <row r="1032397" spans="3:3" x14ac:dyDescent="0.15">
      <c r="C1032397" s="24">
        <v>0</v>
      </c>
    </row>
    <row r="1032398" spans="3:3" x14ac:dyDescent="0.15">
      <c r="C1032398" s="36">
        <f t="shared" ref="C1032398:C1032404" si="391">IF(C1032391&lt;&gt;0,C1032391,C1032384)</f>
        <v>0</v>
      </c>
    </row>
    <row r="1032399" spans="3:3" x14ac:dyDescent="0.15">
      <c r="C1032399" s="36">
        <f t="shared" si="391"/>
        <v>0</v>
      </c>
    </row>
    <row r="1032400" spans="3:3" x14ac:dyDescent="0.15">
      <c r="C1032400" s="36">
        <f t="shared" si="391"/>
        <v>0</v>
      </c>
    </row>
    <row r="1032401" spans="3:3" x14ac:dyDescent="0.15">
      <c r="C1032401" s="36">
        <f t="shared" si="391"/>
        <v>0</v>
      </c>
    </row>
    <row r="1032402" spans="3:3" x14ac:dyDescent="0.15">
      <c r="C1032402" s="36">
        <f t="shared" si="391"/>
        <v>0</v>
      </c>
    </row>
    <row r="1032403" spans="3:3" x14ac:dyDescent="0.15">
      <c r="C1032403" s="36">
        <f t="shared" si="391"/>
        <v>0</v>
      </c>
    </row>
    <row r="1032404" spans="3:3" x14ac:dyDescent="0.15">
      <c r="C1032404" s="36">
        <f t="shared" si="391"/>
        <v>0</v>
      </c>
    </row>
    <row r="1032405" spans="3:3" x14ac:dyDescent="0.15">
      <c r="C1032405" s="36">
        <f t="shared" ref="C1032405:C1032411" si="392">IFERROR(IF(C1032384&lt;&gt;0,C1032398/C1032384,1)*C1032372,0)</f>
        <v>0</v>
      </c>
    </row>
    <row r="1032406" spans="3:3" x14ac:dyDescent="0.15">
      <c r="C1032406" s="36">
        <f t="shared" si="392"/>
        <v>0</v>
      </c>
    </row>
    <row r="1032407" spans="3:3" x14ac:dyDescent="0.15">
      <c r="C1032407" s="36">
        <f t="shared" si="392"/>
        <v>0</v>
      </c>
    </row>
    <row r="1032408" spans="3:3" x14ac:dyDescent="0.15">
      <c r="C1032408" s="36">
        <f t="shared" si="392"/>
        <v>0</v>
      </c>
    </row>
    <row r="1032409" spans="3:3" x14ac:dyDescent="0.15">
      <c r="C1032409" s="36">
        <f t="shared" si="392"/>
        <v>0</v>
      </c>
    </row>
    <row r="1032410" spans="3:3" x14ac:dyDescent="0.15">
      <c r="C1032410" s="36">
        <f t="shared" si="392"/>
        <v>0</v>
      </c>
    </row>
    <row r="1032411" spans="3:3" x14ac:dyDescent="0.15">
      <c r="C1032411" s="36">
        <f t="shared" si="392"/>
        <v>0</v>
      </c>
    </row>
    <row r="1032412" spans="3:3" x14ac:dyDescent="0.15">
      <c r="C1032412" s="37">
        <f>C1032379</f>
        <v>0</v>
      </c>
    </row>
    <row r="1032413" spans="3:3" x14ac:dyDescent="0.15">
      <c r="C1032413" s="37">
        <f>C1032380</f>
        <v>0</v>
      </c>
    </row>
    <row r="1032414" spans="3:3" x14ac:dyDescent="0.15">
      <c r="C1032414" s="37">
        <f>C1032381</f>
        <v>0</v>
      </c>
    </row>
    <row r="1032415" spans="3:3" x14ac:dyDescent="0.15">
      <c r="C1032415" s="37">
        <f>C1032382</f>
        <v>0</v>
      </c>
    </row>
    <row r="1032416" spans="3:3" x14ac:dyDescent="0.15">
      <c r="C1032416" s="37">
        <f>C1032383</f>
        <v>0</v>
      </c>
    </row>
    <row r="1032417" spans="3:3" x14ac:dyDescent="0.15">
      <c r="C1032417" s="28">
        <v>0</v>
      </c>
    </row>
    <row r="1032418" spans="3:3" x14ac:dyDescent="0.15">
      <c r="C1032418" s="28">
        <v>0</v>
      </c>
    </row>
    <row r="1032419" spans="3:3" x14ac:dyDescent="0.15">
      <c r="C1032419" s="28">
        <v>0</v>
      </c>
    </row>
    <row r="1032420" spans="3:3" x14ac:dyDescent="0.15">
      <c r="C1032420" s="28">
        <v>0</v>
      </c>
    </row>
    <row r="1032421" spans="3:3" x14ac:dyDescent="0.15">
      <c r="C1032421" s="28">
        <v>0</v>
      </c>
    </row>
    <row r="1032422" spans="3:3" x14ac:dyDescent="0.15">
      <c r="C1032422" s="28">
        <v>0</v>
      </c>
    </row>
    <row r="1032423" spans="3:3" x14ac:dyDescent="0.15">
      <c r="C1032423" s="28">
        <v>0</v>
      </c>
    </row>
    <row r="1032424" spans="3:3" x14ac:dyDescent="0.15">
      <c r="C1032424" s="28">
        <v>0</v>
      </c>
    </row>
    <row r="1032425" spans="3:3" x14ac:dyDescent="0.15">
      <c r="C1032425" s="28">
        <v>0</v>
      </c>
    </row>
    <row r="1032426" spans="3:3" x14ac:dyDescent="0.15">
      <c r="C1032426" s="28">
        <v>0</v>
      </c>
    </row>
    <row r="1032427" spans="3:3" x14ac:dyDescent="0.15">
      <c r="C1032427" s="38">
        <v>1</v>
      </c>
    </row>
    <row r="1032428" spans="3:3" x14ac:dyDescent="0.15">
      <c r="C1032428" s="38">
        <v>1</v>
      </c>
    </row>
    <row r="1032429" spans="3:3" x14ac:dyDescent="0.15">
      <c r="C1032429" s="38">
        <v>1</v>
      </c>
    </row>
    <row r="1032430" spans="3:3" x14ac:dyDescent="0.15">
      <c r="C1032430" s="38">
        <v>1</v>
      </c>
    </row>
    <row r="1032431" spans="3:3" x14ac:dyDescent="0.15">
      <c r="C1032431" s="38">
        <v>1</v>
      </c>
    </row>
    <row r="1032432" spans="3:3" x14ac:dyDescent="0.15">
      <c r="C1032432" s="38">
        <v>1</v>
      </c>
    </row>
    <row r="1032433" spans="3:3" x14ac:dyDescent="0.15">
      <c r="C1032433" s="38">
        <v>1</v>
      </c>
    </row>
    <row r="1032434" spans="3:3" x14ac:dyDescent="0.15">
      <c r="C1032434" s="38">
        <v>1</v>
      </c>
    </row>
    <row r="1032435" spans="3:3" x14ac:dyDescent="0.15">
      <c r="C1032435" s="38">
        <v>1</v>
      </c>
    </row>
    <row r="1032436" spans="3:3" x14ac:dyDescent="0.15">
      <c r="C1032436" s="38">
        <v>1</v>
      </c>
    </row>
    <row r="1032437" spans="3:3" x14ac:dyDescent="0.15">
      <c r="C1032437" s="25" t="s">
        <v>104</v>
      </c>
    </row>
    <row r="1032438" spans="3:3" x14ac:dyDescent="0.15">
      <c r="C1032438" s="25" t="s">
        <v>294</v>
      </c>
    </row>
    <row r="1032439" spans="3:3" x14ac:dyDescent="0.15">
      <c r="C1032439" s="24">
        <v>216</v>
      </c>
    </row>
    <row r="1032440" spans="3:3" x14ac:dyDescent="0.15">
      <c r="C1032440" s="24">
        <v>12</v>
      </c>
    </row>
    <row r="1032441" spans="3:3" x14ac:dyDescent="0.15">
      <c r="C1032441" s="24">
        <v>4.5999999999999996</v>
      </c>
    </row>
    <row r="1032442" spans="3:3" x14ac:dyDescent="0.15">
      <c r="C1032442" s="24">
        <v>368</v>
      </c>
    </row>
    <row r="1032443" spans="3:3" x14ac:dyDescent="0.15">
      <c r="C1032443" s="24">
        <v>260</v>
      </c>
    </row>
    <row r="1032444" spans="3:3" x14ac:dyDescent="0.15">
      <c r="C1032444" s="24">
        <v>394</v>
      </c>
    </row>
    <row r="1032445" spans="3:3" x14ac:dyDescent="0.15">
      <c r="C1032445" s="24">
        <v>222</v>
      </c>
    </row>
    <row r="1032446" spans="3:3" x14ac:dyDescent="0.15">
      <c r="C1032446" s="24">
        <v>123</v>
      </c>
    </row>
    <row r="1032447" spans="3:3" x14ac:dyDescent="0.15">
      <c r="C1032447" s="25" t="s">
        <v>153</v>
      </c>
    </row>
    <row r="1032448" spans="3:3" x14ac:dyDescent="0.15">
      <c r="C1032448" s="24">
        <v>20</v>
      </c>
    </row>
    <row r="1032449" spans="3:3" x14ac:dyDescent="0.15">
      <c r="C1032449" s="24">
        <v>0.9</v>
      </c>
    </row>
    <row r="1032450" spans="3:3" x14ac:dyDescent="0.15">
      <c r="C1032450" s="24">
        <v>0.8</v>
      </c>
    </row>
    <row r="1032451" spans="3:3" x14ac:dyDescent="0.15">
      <c r="C1032451" s="24">
        <v>0.4</v>
      </c>
    </row>
    <row r="1032452" spans="3:3" x14ac:dyDescent="0.15">
      <c r="C1032452" s="24">
        <v>2.5</v>
      </c>
    </row>
    <row r="1032453" spans="3:3" x14ac:dyDescent="0.15">
      <c r="C1032453" s="24">
        <v>3</v>
      </c>
    </row>
    <row r="1032454" spans="3:3" x14ac:dyDescent="0.15">
      <c r="C1032454" s="24">
        <v>10</v>
      </c>
    </row>
    <row r="1032455" spans="3:3" x14ac:dyDescent="0.15">
      <c r="C1032455" s="31">
        <v>0.8</v>
      </c>
    </row>
    <row r="1032456" spans="3:3" x14ac:dyDescent="0.15">
      <c r="C1032456" s="31">
        <v>0.6</v>
      </c>
    </row>
    <row r="1032457" spans="3:3" x14ac:dyDescent="0.15">
      <c r="C1032457" s="31">
        <v>0.3</v>
      </c>
    </row>
    <row r="1032458" spans="3:3" x14ac:dyDescent="0.15">
      <c r="C1032458" s="31">
        <v>0.9</v>
      </c>
    </row>
    <row r="1032459" spans="3:3" x14ac:dyDescent="0.15">
      <c r="C1032459" s="24">
        <v>45</v>
      </c>
    </row>
    <row r="1032460" spans="3:3" x14ac:dyDescent="0.15">
      <c r="C1032460" s="39">
        <f t="shared" ref="C1032460:C1032466" si="393">IFERROR(IF(ISNUMBER(C1032348),C1032348,0)+IF(ISNUMBER(C1032329),1/C1032329-IF(AND(C1032417="ReplaceInsulation",NOT(ISERROR(C1032405))),C1032341/0.04,0),0),0)</f>
        <v>1.6666666666666667</v>
      </c>
    </row>
    <row r="1032461" spans="3:3" x14ac:dyDescent="0.15">
      <c r="C1032461" s="39">
        <f t="shared" si="393"/>
        <v>1.9666666666666668</v>
      </c>
    </row>
    <row r="1032462" spans="3:3" x14ac:dyDescent="0.15">
      <c r="C1032462" s="39">
        <f t="shared" si="393"/>
        <v>0.83333333333333337</v>
      </c>
    </row>
    <row r="1032463" spans="3:3" x14ac:dyDescent="0.15">
      <c r="C1032463" s="39">
        <f t="shared" si="393"/>
        <v>0.83333333333333337</v>
      </c>
    </row>
    <row r="1032464" spans="3:3" x14ac:dyDescent="0.15">
      <c r="C1032464" s="39">
        <f t="shared" si="393"/>
        <v>0.83333333333333337</v>
      </c>
    </row>
    <row r="1032465" spans="3:3" x14ac:dyDescent="0.15">
      <c r="C1032465" s="39">
        <f t="shared" si="393"/>
        <v>0.92500000000000004</v>
      </c>
    </row>
    <row r="1032466" spans="3:3" x14ac:dyDescent="0.15">
      <c r="C1032466" s="39">
        <f t="shared" si="393"/>
        <v>0.625</v>
      </c>
    </row>
    <row r="1032467" spans="3:3" x14ac:dyDescent="0.15">
      <c r="C1032467" s="40">
        <f>IFERROR(IF(ISNUMBER(C1032336),1/C1032336,0),0)</f>
        <v>0.35714285714285715</v>
      </c>
    </row>
    <row r="1032468" spans="3:3" x14ac:dyDescent="0.15">
      <c r="C1032468" s="40">
        <f>IFERROR(IF(ISNUMBER(C1032337),1/C1032337,0),0)</f>
        <v>0.35714285714285715</v>
      </c>
    </row>
    <row r="1032469" spans="3:3" x14ac:dyDescent="0.15">
      <c r="C1032469" s="40">
        <f>IFERROR(IF(ISNUMBER(C1032338),1/C1032338,0),0)</f>
        <v>0.33333333333333331</v>
      </c>
    </row>
    <row r="1032470" spans="3:3" x14ac:dyDescent="0.15">
      <c r="C1032470" s="39">
        <f t="shared" ref="C1032470:C1032476" si="394">IFERROR(1/(IF(C1032417="Replace",IF(ISNUMBER(C1032348),C1032348,0),C1032460)+IF(ISNUMBER(C1032405),C1032405,0)),0)</f>
        <v>0.6</v>
      </c>
    </row>
    <row r="1032471" spans="3:3" x14ac:dyDescent="0.15">
      <c r="C1032471" s="39">
        <f t="shared" si="394"/>
        <v>0.50847457627118642</v>
      </c>
    </row>
    <row r="1032472" spans="3:3" x14ac:dyDescent="0.15">
      <c r="C1032472" s="39">
        <f t="shared" si="394"/>
        <v>1.2</v>
      </c>
    </row>
    <row r="1032473" spans="3:3" x14ac:dyDescent="0.15">
      <c r="C1032473" s="39">
        <f t="shared" si="394"/>
        <v>1.2</v>
      </c>
    </row>
    <row r="1032474" spans="3:3" x14ac:dyDescent="0.15">
      <c r="C1032474" s="39">
        <f t="shared" si="394"/>
        <v>1.2</v>
      </c>
    </row>
    <row r="1032475" spans="3:3" x14ac:dyDescent="0.15">
      <c r="C1032475" s="39">
        <f t="shared" si="394"/>
        <v>1.0810810810810809</v>
      </c>
    </row>
    <row r="1032476" spans="3:3" x14ac:dyDescent="0.15">
      <c r="C1032476" s="39">
        <f t="shared" si="394"/>
        <v>1.6</v>
      </c>
    </row>
    <row r="1032477" spans="3:3" x14ac:dyDescent="0.15">
      <c r="C1032477" s="41">
        <f>IFERROR(1/(IF(C1032424="Replace",0,C1032467)+IF(ISNUMBER(C1032412),C1032412,0)),0)</f>
        <v>2.8</v>
      </c>
    </row>
    <row r="1032478" spans="3:3" x14ac:dyDescent="0.15">
      <c r="C1032478" s="41">
        <f>IFERROR(1/(IF(C1032425="Replace",0,C1032468)+IF(ISNUMBER(C1032413),C1032413,0)),0)</f>
        <v>2.8</v>
      </c>
    </row>
    <row r="1032479" spans="3:3" x14ac:dyDescent="0.15">
      <c r="C1032479" s="41">
        <f>IFERROR(1/(IF(C1032426="Replace",0,C1032469)+IF(ISNUMBER(C1032414),C1032414,0)),0)</f>
        <v>3</v>
      </c>
    </row>
    <row r="1032480" spans="3:3" x14ac:dyDescent="0.15">
      <c r="C1032480" s="42">
        <f t="shared" ref="C1032480:C1032486" si="395">IF(C1032329&gt;0,(1-C1032427)*1/(1/C1032329+C1032348),0)+C1032427*C1032470</f>
        <v>0.6</v>
      </c>
    </row>
    <row r="1032481" spans="3:3" x14ac:dyDescent="0.15">
      <c r="C1032481" s="42">
        <f t="shared" si="395"/>
        <v>0.50847457627118642</v>
      </c>
    </row>
    <row r="1032482" spans="3:3" x14ac:dyDescent="0.15">
      <c r="C1032482" s="42">
        <f t="shared" si="395"/>
        <v>1.2</v>
      </c>
    </row>
    <row r="1032483" spans="3:3" x14ac:dyDescent="0.15">
      <c r="C1032483" s="42">
        <f t="shared" si="395"/>
        <v>1.2</v>
      </c>
    </row>
    <row r="1032484" spans="3:3" x14ac:dyDescent="0.15">
      <c r="C1032484" s="42">
        <f t="shared" si="395"/>
        <v>1.2</v>
      </c>
    </row>
    <row r="1032485" spans="3:3" x14ac:dyDescent="0.15">
      <c r="C1032485" s="42">
        <f t="shared" si="395"/>
        <v>1.0810810810810809</v>
      </c>
    </row>
    <row r="1032486" spans="3:3" x14ac:dyDescent="0.15">
      <c r="C1032486" s="42">
        <f t="shared" si="395"/>
        <v>1.6</v>
      </c>
    </row>
    <row r="1032487" spans="3:3" x14ac:dyDescent="0.15">
      <c r="C1032487" s="43">
        <f>(1-C1032434)*C1032336+C1032434*C1032477</f>
        <v>2.8</v>
      </c>
    </row>
    <row r="1032488" spans="3:3" x14ac:dyDescent="0.15">
      <c r="C1032488" s="43">
        <f>(1-C1032435)*C1032337+C1032435*C1032478</f>
        <v>2.8</v>
      </c>
    </row>
    <row r="1032489" spans="3:3" x14ac:dyDescent="0.15">
      <c r="C1032489" s="43">
        <f>(1-C1032436)*C1032338+C1032436*C1032479</f>
        <v>3</v>
      </c>
    </row>
    <row r="1032490" spans="3:3" x14ac:dyDescent="0.15">
      <c r="C1032490" s="39">
        <f>IFERROR((IF(C1032405&gt;0,C1032427*C1032291,0)+IF(C1032406&gt;0,C1032428*C1032292,0)+IF(C1032407&gt;0,C1032429*C1032293,0)+IF(C1032408&gt;0,C1032430*C1032294,0)+IF(C1032409&gt;0,C1032431*C1032295,0)+IF(C1032410&gt;0,C1032432*C1032296,0)+IF(C1032411&gt;0,C1032433*C1032297,0)+IF(C1032412&gt;0,C1032434*C1032298,0)+IF(C1032413&gt;0,C1032435*C1032299,0)+IF(C1032414&gt;0,C1032436*C1032300,0))/SUM(C1032291:C1032300),0)</f>
        <v>0</v>
      </c>
    </row>
    <row r="1032491" spans="3:3" x14ac:dyDescent="0.15">
      <c r="C1032491" s="30" t="str">
        <f>IF(OR(C1032307="",C1032306=C1032307),C1032306,IF(C1032201="Variation",C1032307,IF(C1032490=0,C1032306,IF(C1032490=1,C1032307,C1032306&amp;"("&amp;TEXT(1-C1032490,"##0%")&amp;")."&amp;C1032307&amp;"("&amp;TEXT(C1032490,"##0%")&amp;")"))))</f>
        <v>Medium</v>
      </c>
    </row>
    <row r="1032492" spans="3:3" x14ac:dyDescent="0.15">
      <c r="C1032492" s="39">
        <f>IFERROR(IF(C1032307&lt;&gt;"",IF(C1032201="Variation",C1032327,(1-C1032490)*C1032326+C1032490*C1032327),C1032326),0)</f>
        <v>0.1</v>
      </c>
    </row>
    <row r="1032493" spans="3:3" x14ac:dyDescent="0.15">
      <c r="C1032493" s="39">
        <f t="shared" ref="C1032493:C1032499" si="396">IF(ISERROR(C1032480*C1032291*C1032355),0,C1032480*C1032291*C1032355)</f>
        <v>0</v>
      </c>
    </row>
    <row r="1032494" spans="3:3" x14ac:dyDescent="0.15">
      <c r="C1032494" s="39">
        <f t="shared" si="396"/>
        <v>23.491525423728813</v>
      </c>
    </row>
    <row r="1032495" spans="3:3" x14ac:dyDescent="0.15">
      <c r="C1032495" s="39">
        <f t="shared" si="396"/>
        <v>48.503999999999998</v>
      </c>
    </row>
    <row r="1032496" spans="3:3" x14ac:dyDescent="0.15">
      <c r="C1032496" s="39">
        <f t="shared" si="396"/>
        <v>0</v>
      </c>
    </row>
    <row r="1032497" spans="3:3" x14ac:dyDescent="0.15">
      <c r="C1032497" s="39">
        <f t="shared" si="396"/>
        <v>0</v>
      </c>
    </row>
    <row r="1032498" spans="3:3" x14ac:dyDescent="0.15">
      <c r="C1032498" s="39">
        <f t="shared" si="396"/>
        <v>24.972972972972972</v>
      </c>
    </row>
    <row r="1032499" spans="3:3" x14ac:dyDescent="0.15">
      <c r="C1032499" s="39">
        <f t="shared" si="396"/>
        <v>0</v>
      </c>
    </row>
    <row r="1032500" spans="3:3" x14ac:dyDescent="0.15">
      <c r="C1032500" s="40">
        <f>IF(ISERROR(C1032487*C1032298*1),0,C1032487*C1032298*1)</f>
        <v>37.855999999999995</v>
      </c>
    </row>
    <row r="1032501" spans="3:3" x14ac:dyDescent="0.15">
      <c r="C1032501" s="40">
        <f>IF(ISERROR(C1032488*C1032299*1),0,C1032488*C1032299*1)</f>
        <v>0</v>
      </c>
    </row>
    <row r="1032502" spans="3:3" x14ac:dyDescent="0.15">
      <c r="C1032502" s="40">
        <f>IF(ISERROR(C1032489*C1032300*1),0,C1032489*C1032300*1)</f>
        <v>6</v>
      </c>
    </row>
    <row r="1032503" spans="3:3" x14ac:dyDescent="0.15">
      <c r="C1032503" s="39">
        <f>SUM(C1032291:C1032300)*C1032492</f>
        <v>14.834000000000001</v>
      </c>
    </row>
    <row r="1032504" spans="3:3" x14ac:dyDescent="0.15">
      <c r="C1032504" s="39">
        <f>IFERROR(SUM(C1032493:C1032503)/C1032220,0)</f>
        <v>1.3262204856155895</v>
      </c>
    </row>
    <row r="1032505" spans="3:3" x14ac:dyDescent="0.15">
      <c r="C1032505" s="39">
        <f>0.34*(C1032451+C1032328)*C1032452</f>
        <v>0.51000000000000012</v>
      </c>
    </row>
    <row r="1032506" spans="3:3" x14ac:dyDescent="0.15">
      <c r="C1032506" s="44">
        <f>(C1032448-C1032441)*C1032439</f>
        <v>3326.4</v>
      </c>
    </row>
    <row r="1032507" spans="3:3" x14ac:dyDescent="0.15">
      <c r="C1032507" s="39">
        <f>IF(C1032504&lt;=1,C1032449+(1-C1032504)/0.5*(1-C1032449),IF(C1032504&gt;=4,C1032450,C1032449+(C1032504-1)*(C1032450-C1032449)/(4-1)))</f>
        <v>0.88912598381281371</v>
      </c>
    </row>
    <row r="1032508" spans="3:3" x14ac:dyDescent="0.15">
      <c r="C1032508" s="44">
        <f>C1032504*0.024*C1032506*C1032507</f>
        <v>94.13795245360761</v>
      </c>
    </row>
    <row r="1032509" spans="3:3" x14ac:dyDescent="0.15">
      <c r="C1032509" s="44">
        <f>C1032505*0.024*C1032506*C1032507</f>
        <v>36.200885352072518</v>
      </c>
    </row>
    <row r="1032510" spans="3:3" x14ac:dyDescent="0.15">
      <c r="C1032510" s="44">
        <f>C1032508+C1032509</f>
        <v>130.33883780568013</v>
      </c>
    </row>
    <row r="1032511" spans="3:3" x14ac:dyDescent="0.15">
      <c r="C1032511" s="39">
        <f>IFERROR((IF(LEN(C1032369)&gt;1,IF(ISERROR(C1032415),0,C1032415),IF(ISERROR(C1032339),0,C1032339))*C1032298+IF(LEN(C1032370)&gt;1,IF(ISERROR(C1032416),0,C1032416),IF(ISERROR(C1032340),0,C1032340))*C1032299)/(C1032298+C1032299),0)</f>
        <v>0.75000000000000011</v>
      </c>
    </row>
    <row r="1032512" spans="3:3" x14ac:dyDescent="0.15">
      <c r="C1032512" s="45">
        <f>C1032301*C1032442*C1032455*(1-C1032457)*C1032458*C1032511</f>
        <v>0</v>
      </c>
    </row>
    <row r="1032513" spans="3:3" x14ac:dyDescent="0.15">
      <c r="C1032513" s="44">
        <f>C1032302*C1032443*C$1032456*(1-C$1032457)*C$1032458*C$1032511</f>
        <v>0</v>
      </c>
    </row>
    <row r="1032514" spans="3:3" x14ac:dyDescent="0.15">
      <c r="C1032514" s="44">
        <f>C1032303*C1032444*C$1032456*(1-C$1032457)*C$1032458*C$1032511</f>
        <v>908.11287000000016</v>
      </c>
    </row>
    <row r="1032515" spans="3:3" x14ac:dyDescent="0.15">
      <c r="C1032515" s="44">
        <f>C1032304*C1032445*C$1032456*(1-C$1032457)*C$1032458*C$1032511</f>
        <v>0</v>
      </c>
    </row>
    <row r="1032516" spans="3:3" x14ac:dyDescent="0.15">
      <c r="C1032516" s="44">
        <f>C1032305*C1032446*C$1032456*(1-C$1032457)*C$1032458*C$1032511</f>
        <v>187.95199499999998</v>
      </c>
    </row>
    <row r="1032517" spans="3:3" x14ac:dyDescent="0.15">
      <c r="C1032517" s="44">
        <f>IFERROR(SUM(C1032512:C1032516)/C1032220,0)</f>
        <v>9.3385436227315317</v>
      </c>
    </row>
    <row r="1032518" spans="3:3" x14ac:dyDescent="0.15">
      <c r="C1032518" s="44">
        <f>C1032453*0.024*C1032439</f>
        <v>15.552000000000001</v>
      </c>
    </row>
    <row r="1032519" spans="3:3" x14ac:dyDescent="0.15">
      <c r="C1032519" s="44">
        <f>C1032459/(C1032504+C1032505)</f>
        <v>24.506860887631277</v>
      </c>
    </row>
    <row r="1032520" spans="3:3" x14ac:dyDescent="0.15">
      <c r="C1032520" s="39">
        <f>0.8+C1032519/30</f>
        <v>1.6168953629210425</v>
      </c>
    </row>
    <row r="1032521" spans="3:3" x14ac:dyDescent="0.15">
      <c r="C1032521" s="42">
        <f>IFERROR((C1032517+C1032518)/C1032510,0)</f>
        <v>0.19096797272230098</v>
      </c>
    </row>
    <row r="1032522" spans="3:3" x14ac:dyDescent="0.15">
      <c r="C1032522" s="39">
        <f>(1-C1032521^C1032520)/(1-C1032521^(C1032520+1))</f>
        <v>0.94362386271828624</v>
      </c>
    </row>
    <row r="1032523" spans="3:3" x14ac:dyDescent="0.15">
      <c r="C1032523" s="46">
        <f>C1032510-C1032522*(C1032517+C1032518)</f>
        <v>106.8515268872402</v>
      </c>
    </row>
    <row r="1032525" spans="3:3" x14ac:dyDescent="0.15">
      <c r="C1032525" s="48">
        <v>106.8515268872402</v>
      </c>
    </row>
  </sheetData>
  <dataValidations disablePrompts="1" count="6">
    <dataValidation type="list" allowBlank="1" showInputMessage="1" showErrorMessage="1" sqref="B31:C31 C16415 C32799 C49183 C65567 C81951 C98335 C114719 C131103 C147487 C163871 C180255 C196639 C213023 C229407 C245791 C262175 C278559 C294943 C311327 C327711 C344095 C360479 C376863 C393247 C409631 C426015 C442399 C458783 C475167 C491551 C507935 C524319 C540703 C557087 C573471 C589855 C606239 C622623 C639007 C655391 C671775 C688159 C704543 C720927 C737311 C753695 C770079 C786463 C802847 C819231 C835615 C851999 C868383 C884767 C901151 C917535 C933919 C950303 C966687 C983071 C999455 C1015839 C1032223" xr:uid="{0B988824-60FB-46F4-947A-6B53DA27F456}">
      <formula1>"TR,FR,UC"</formula1>
    </dataValidation>
    <dataValidation type="list" allowBlank="1" showInputMessage="1" showErrorMessage="1" sqref="B32:C33 C16416:C16417 C32800:C32801 C49184:C49185 C65568:C65569 C81952:C81953 C98336:C98337 C114720:C114721 C131104:C131105 C147488:C147489 C163872:C163873 C180256:C180257 C196640:C196641 C213024:C213025 C229408:C229409 C245792:C245793 C262176:C262177 C278560:C278561 C294944:C294945 C311328:C311329 C327712:C327713 C344096:C344097 C360480:C360481 C376864:C376865 C393248:C393249 C409632:C409633 C426016:C426017 C442400:C442401 C458784:C458785 C475168:C475169 C491552:C491553 C507936:C507937 C524320:C524321 C540704:C540705 C557088:C557089 C573472:C573473 C589856:C589857 C606240:C606241 C622624:C622625 C639008:C639009 C655392:C655393 C671776:C671777 C688160:C688161 C704544:C704545 C720928:C720929 C737312:C737313 C753696:C753697 C770080:C770081 C786464:C786465 C802848:C802849 C819232:C819233 C835616:C835617 C852000:C852001 C868384:C868385 C884768:C884769 C901152:C901153 C917536:C917537 C933920:C933921 C950304:C950305 C966688:C966689 C983072:C983073 C999456:C999457 C1015840:C1015841 C1032224:C1032225" xr:uid="{8E271F15-DD1C-4E23-B7F3-A984C586C37F}">
      <formula1>"-,N,P,C,NI,PI"</formula1>
    </dataValidation>
    <dataValidation type="list" allowBlank="1" showInputMessage="1" showErrorMessage="1" sqref="B34:C34 C16418 C32802 C49186 C65570 C81954 C98338 C114722 C131106 C147490 C163874 C180258 C196642 C213026 C229410 C245794 C262178 C278562 C294946 C311330 C327714 C344098 C360482 C376866 C393250 C409634 C426018 C442402 C458786 C475170 C491554 C507938 C524322 C540706 C557090 C573474 C589858 C606242 C622626 C639010 C655394 C671778 C688162 C704546 C720930 C737314 C753698 C770082 C786466 C802850 C819234 C835618 C852002 C868386 C884770 C901154 C917538 C933922 C950306 C966690 C983074 C999458 C1015842 C1032226" xr:uid="{F4BE694D-88F7-4D2B-A6D7-D6AED444E305}">
      <formula1>"B_Alone,B_N1,B_N2"</formula1>
    </dataValidation>
    <dataValidation type="list" allowBlank="1" showInputMessage="1" showErrorMessage="1" sqref="B59:C59 C16443 C32827 C49211 C65595 C81979 C98363 C114747 C131131 C147515 C163899 C180283 C196667 C213051 C229435 C245819 C262203 C278587 C294971 C311355 C327739 C344123 C360507 C376891 C393275 C409659 C426043 C442427 C458811 C475195 C491579 C507963 C524347 C540731 C557115 C573499 C589883 C606267 C622651 C639035 C655419 C671803 C688187 C704571 C720955 C737339 C753723 C770107 C786491 C802875 C819259 C835643 C852027 C868411 C884795 C901179 C917563 C933947 C950331 C966715 C983099 C999483 C1015867 C1032251" xr:uid="{157C9328-7C99-41C6-A0F9-5F69580B479B}">
      <formula1>"Manual,Estimation"</formula1>
    </dataValidation>
    <dataValidation type="list" allowBlank="1" showInputMessage="1" showErrorMessage="1" sqref="B41:C42 C16425:C16426 C32809:C32810 C49193:C49194 C65577:C65578 C81961:C81962 C98345:C98346 C114729:C114730 C131113:C131114 C147497:C147498 C163881:C163882 C180265:C180266 C196649:C196650 C213033:C213034 C229417:C229418 C245801:C245802 C262185:C262186 C278569:C278570 C294953:C294954 C311337:C311338 C327721:C327722 C344105:C344106 C360489:C360490 C376873:C376874 C393257:C393258 C409641:C409642 C426025:C426026 C442409:C442410 C458793:C458794 C475177:C475178 C491561:C491562 C507945:C507946 C524329:C524330 C540713:C540714 C557097:C557098 C573481:C573482 C589865:C589866 C606249:C606250 C622633:C622634 C639017:C639018 C655401:C655402 C671785:C671786 C688169:C688170 C704553:C704554 C720937:C720938 C737321:C737322 C753705:C753706 C770089:C770090 C786473:C786474 C802857:C802858 C819241:C819242 C835625:C835626 C852009:C852010 C868393:C868394 C884777:C884778 C901161:C901162 C917545:C917546 C933929:C933930 C950313:C950314 C966697:C966698 C983081:C983082 C999465:C999466 C1015849:C1015850 C1032233:C1032234" xr:uid="{600B80EA-57BB-4BC7-AE33-95F85ED100CE}">
      <formula1>"Simple,Standard,Complex"</formula1>
    </dataValidation>
    <dataValidation type="list" allowBlank="1" showInputMessage="1" showErrorMessage="1" sqref="B225:C234 C16609:C16618 C32993:C33002 C49377:C49386 C65761:C65770 C82145:C82154 C98529:C98538 C114913:C114922 C131297:C131306 C147681:C147690 C164065:C164074 C180449:C180458 C196833:C196842 C213217:C213226 C229601:C229610 C245985:C245994 C262369:C262378 C278753:C278762 C295137:C295146 C311521:C311530 C327905:C327914 C344289:C344298 C360673:C360682 C377057:C377066 C393441:C393450 C409825:C409834 C426209:C426218 C442593:C442602 C458977:C458986 C475361:C475370 C491745:C491754 C508129:C508138 C524513:C524522 C540897:C540906 C557281:C557290 C573665:C573674 C590049:C590058 C606433:C606442 C622817:C622826 C639201:C639210 C655585:C655594 C671969:C671978 C688353:C688362 C704737:C704746 C721121:C721130 C737505:C737514 C753889:C753898 C770273:C770282 C786657:C786666 C803041:C803050 C819425:C819434 C835809:C835818 C852193:C852202 C868577:C868586 C884961:C884970 C901345:C901354 C917729:C917738 C934113:C934122 C950497:C950506 C966881:C966890 C983265:C983274 C999649:C999658 C1016033:C1016042 C1032417:C1032426" xr:uid="{65AAB095-0E7B-435D-8C75-323EA53C3CE6}">
      <formula1>"Add,Replace,ReplaceInsulation"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D3532-2ED7-4F26-AA50-BFF6BFFEBA0B}">
  <dimension ref="A2:J8"/>
  <sheetViews>
    <sheetView workbookViewId="0">
      <selection activeCell="I5" sqref="I5"/>
    </sheetView>
  </sheetViews>
  <sheetFormatPr defaultRowHeight="10.5" x14ac:dyDescent="0.15"/>
  <cols>
    <col min="6" max="6" width="17.5" customWidth="1"/>
    <col min="7" max="7" width="18" customWidth="1"/>
    <col min="9" max="9" width="10.1640625" customWidth="1"/>
    <col min="10" max="10" width="9.83203125" bestFit="1" customWidth="1"/>
  </cols>
  <sheetData>
    <row r="2" spans="1:10" x14ac:dyDescent="0.15">
      <c r="A2" t="s">
        <v>363</v>
      </c>
      <c r="F2" t="s">
        <v>367</v>
      </c>
    </row>
    <row r="3" spans="1:10" x14ac:dyDescent="0.15">
      <c r="A3" s="5">
        <v>502.9</v>
      </c>
      <c r="F3" s="5">
        <f>A4</f>
        <v>160.9</v>
      </c>
    </row>
    <row r="4" spans="1:10" ht="12.75" customHeight="1" x14ac:dyDescent="0.15">
      <c r="A4" s="5">
        <v>160.9</v>
      </c>
      <c r="F4" s="5" t="s">
        <v>365</v>
      </c>
      <c r="G4" t="s">
        <v>366</v>
      </c>
      <c r="I4" t="s">
        <v>369</v>
      </c>
      <c r="J4" t="s">
        <v>368</v>
      </c>
    </row>
    <row r="5" spans="1:10" x14ac:dyDescent="0.15">
      <c r="D5">
        <v>1970</v>
      </c>
      <c r="E5">
        <v>1980</v>
      </c>
      <c r="F5">
        <v>200</v>
      </c>
      <c r="G5">
        <v>300</v>
      </c>
      <c r="I5" s="23">
        <f t="shared" ref="I5:J8" si="0">F5*$F$3</f>
        <v>32180</v>
      </c>
      <c r="J5" s="23">
        <f t="shared" si="0"/>
        <v>48270</v>
      </c>
    </row>
    <row r="6" spans="1:10" x14ac:dyDescent="0.15">
      <c r="D6">
        <v>1980</v>
      </c>
      <c r="E6">
        <v>1990</v>
      </c>
      <c r="F6">
        <v>125</v>
      </c>
      <c r="G6">
        <v>200</v>
      </c>
      <c r="I6">
        <f t="shared" si="0"/>
        <v>20112.5</v>
      </c>
      <c r="J6" s="23">
        <f t="shared" si="0"/>
        <v>32180</v>
      </c>
    </row>
    <row r="7" spans="1:10" x14ac:dyDescent="0.15">
      <c r="D7">
        <v>1990</v>
      </c>
      <c r="E7">
        <v>2000</v>
      </c>
      <c r="F7">
        <v>90</v>
      </c>
      <c r="G7">
        <v>125</v>
      </c>
      <c r="I7" s="23">
        <f t="shared" si="0"/>
        <v>14481</v>
      </c>
      <c r="J7" s="23">
        <f t="shared" si="0"/>
        <v>20112.5</v>
      </c>
    </row>
    <row r="8" spans="1:10" x14ac:dyDescent="0.15">
      <c r="D8">
        <v>2000</v>
      </c>
      <c r="E8" t="s">
        <v>364</v>
      </c>
      <c r="F8">
        <v>25</v>
      </c>
      <c r="G8">
        <v>90</v>
      </c>
      <c r="I8" s="23">
        <f t="shared" si="0"/>
        <v>4022.5</v>
      </c>
      <c r="J8" s="23">
        <f t="shared" si="0"/>
        <v>14481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29">
    <outlinePr summaryBelow="0" summaryRight="0"/>
    <pageSetUpPr fitToPage="1"/>
  </sheetPr>
  <dimension ref="A1"/>
  <sheetViews>
    <sheetView showGridLines="0" workbookViewId="0"/>
  </sheetViews>
  <sheetFormatPr defaultColWidth="2.33203125" defaultRowHeight="10.5" x14ac:dyDescent="0.15"/>
  <sheetData/>
  <phoneticPr fontId="2" type="noConversion"/>
  <printOptions horizontalCentered="1"/>
  <pageMargins left="0.59055118110236227" right="0.59055118110236227" top="0.59055118110236227" bottom="0.59055118110236227" header="0.31496062992125984" footer="0.31496062992125984"/>
  <pageSetup paperSize="9" orientation="portrait" horizontalDpi="1200" verticalDpi="1200" r:id="rId1"/>
  <headerFooter alignWithMargins="0">
    <oddFooter>&amp;L&amp;6[&amp;F]&amp;A &amp;R&amp;6&amp;D  &amp;T</oddFooter>
  </headerFooter>
  <pictur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Calc.Set.Building</vt:lpstr>
      <vt:lpstr>Vertical</vt:lpstr>
      <vt:lpstr>Comparison</vt:lpstr>
      <vt:lpstr>BlankSheet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Loga</dc:creator>
  <cp:lastModifiedBy>vitorhugobz</cp:lastModifiedBy>
  <cp:lastPrinted>2011-09-28T09:29:45Z</cp:lastPrinted>
  <dcterms:created xsi:type="dcterms:W3CDTF">2009-11-27T10:19:04Z</dcterms:created>
  <dcterms:modified xsi:type="dcterms:W3CDTF">2021-03-06T12:10:58Z</dcterms:modified>
</cp:coreProperties>
</file>