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AN ALBERTO PERÚ\ÁREA COMERCIAL\2023\IMPORTACIONES DIRECTAS\DOCUMENTOS DE EMBARQUE 2023\M0027\"/>
    </mc:Choice>
  </mc:AlternateContent>
  <xr:revisionPtr revIDLastSave="0" documentId="13_ncr:1_{E79B1E90-203A-470A-B705-FDE057AABA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4" r:id="rId1"/>
    <sheet name="Hoja1" sheetId="13" r:id="rId2"/>
    <sheet name="Packing List" sheetId="12" r:id="rId3"/>
  </sheets>
  <definedNames>
    <definedName name="_xlnm.Print_Area" localSheetId="2">'Packing List'!$A$1:$AB$200</definedName>
  </definedNames>
  <calcPr calcId="191029"/>
  <pivotCaches>
    <pivotCache cacheId="9" r:id="rId4"/>
  </pivotCaches>
</workbook>
</file>

<file path=xl/calcChain.xml><?xml version="1.0" encoding="utf-8"?>
<calcChain xmlns="http://schemas.openxmlformats.org/spreadsheetml/2006/main">
  <c r="D8" i="12" l="1"/>
  <c r="I6" i="12"/>
  <c r="D6" i="12"/>
  <c r="AB5" i="12"/>
  <c r="Z5" i="12"/>
  <c r="Y5" i="12"/>
  <c r="I5" i="12"/>
  <c r="D5" i="12"/>
  <c r="D4" i="12"/>
  <c r="N3" i="12"/>
  <c r="I3" i="12"/>
  <c r="D3" i="12"/>
  <c r="N2" i="12"/>
  <c r="I2" i="12"/>
  <c r="D2" i="12"/>
  <c r="I1" i="12"/>
  <c r="D1" i="12"/>
</calcChain>
</file>

<file path=xl/sharedStrings.xml><?xml version="1.0" encoding="utf-8"?>
<sst xmlns="http://schemas.openxmlformats.org/spreadsheetml/2006/main" count="600" uniqueCount="181">
  <si>
    <t>Exporter</t>
  </si>
  <si>
    <t>Vessel</t>
  </si>
  <si>
    <t>Exporter RUT</t>
  </si>
  <si>
    <t>Departure Port</t>
  </si>
  <si>
    <t>ETD</t>
  </si>
  <si>
    <t>Customer</t>
  </si>
  <si>
    <t>Arrival Port</t>
  </si>
  <si>
    <t>ETA</t>
  </si>
  <si>
    <t/>
  </si>
  <si>
    <t>Consignee</t>
  </si>
  <si>
    <t>Cases</t>
  </si>
  <si>
    <t>Net Kg</t>
  </si>
  <si>
    <t>Pallets</t>
  </si>
  <si>
    <t>S.i.i. Receptor</t>
  </si>
  <si>
    <t>Container(s)</t>
  </si>
  <si>
    <t>Total</t>
  </si>
  <si>
    <t>Instructive</t>
  </si>
  <si>
    <t>BL/AWB</t>
  </si>
  <si>
    <t>Bill comments</t>
  </si>
  <si>
    <t>#</t>
  </si>
  <si>
    <t>Container</t>
  </si>
  <si>
    <t>Pallet</t>
  </si>
  <si>
    <t>Tº</t>
  </si>
  <si>
    <t>Thermograph</t>
  </si>
  <si>
    <t>Hatch</t>
  </si>
  <si>
    <t>CSG</t>
  </si>
  <si>
    <t>GGN</t>
  </si>
  <si>
    <t>Grower</t>
  </si>
  <si>
    <t>Grower Province</t>
  </si>
  <si>
    <t>Grower Commune</t>
  </si>
  <si>
    <t>CSP</t>
  </si>
  <si>
    <t>Packing</t>
  </si>
  <si>
    <t>Packing Province</t>
  </si>
  <si>
    <t>Packing Commune</t>
  </si>
  <si>
    <t>Species</t>
  </si>
  <si>
    <t>Variety</t>
  </si>
  <si>
    <t>Category Code</t>
  </si>
  <si>
    <t>Category Name</t>
  </si>
  <si>
    <t>Size</t>
  </si>
  <si>
    <t>Packing Date</t>
  </si>
  <si>
    <t>Package</t>
  </si>
  <si>
    <t>Package Net Kg</t>
  </si>
  <si>
    <t>Label</t>
  </si>
  <si>
    <t>Total cases per pallet</t>
  </si>
  <si>
    <t>TEMU9080208</t>
  </si>
  <si>
    <t>B000008276</t>
  </si>
  <si>
    <t>HAB4191</t>
  </si>
  <si>
    <t>109557</t>
  </si>
  <si>
    <t>AGRICOLA Y FORESTAL FUNDO CASA GRANDE SPA</t>
  </si>
  <si>
    <t>Curicó</t>
  </si>
  <si>
    <t>94090</t>
  </si>
  <si>
    <t>ACOSTA HERMANOS PACKING SPA</t>
  </si>
  <si>
    <t>CACHAPOAL</t>
  </si>
  <si>
    <t>RENGO</t>
  </si>
  <si>
    <t>MANZANAS</t>
  </si>
  <si>
    <t>RED DELICIOUS</t>
  </si>
  <si>
    <t>XF</t>
  </si>
  <si>
    <t>EXTRA FANCY</t>
  </si>
  <si>
    <t>100</t>
  </si>
  <si>
    <t>CAJA CARTON 19 KG LAYER</t>
  </si>
  <si>
    <t>GENERICA</t>
  </si>
  <si>
    <t>B000008277</t>
  </si>
  <si>
    <t>113</t>
  </si>
  <si>
    <t>B000008279</t>
  </si>
  <si>
    <t>B000008281</t>
  </si>
  <si>
    <t>125</t>
  </si>
  <si>
    <t>B000008292</t>
  </si>
  <si>
    <t>88</t>
  </si>
  <si>
    <t>B000008294</t>
  </si>
  <si>
    <t>HAC0966</t>
  </si>
  <si>
    <t>B000008295</t>
  </si>
  <si>
    <t>B000008296</t>
  </si>
  <si>
    <t>XFA</t>
  </si>
  <si>
    <t>EXTRA FANCY A</t>
  </si>
  <si>
    <t>B000008297</t>
  </si>
  <si>
    <t>B000008298</t>
  </si>
  <si>
    <t>B000008299</t>
  </si>
  <si>
    <t>B000008300</t>
  </si>
  <si>
    <t>B000008302</t>
  </si>
  <si>
    <t>150</t>
  </si>
  <si>
    <t>CAJA CARTON 20 KG LAYER</t>
  </si>
  <si>
    <t>B000008303</t>
  </si>
  <si>
    <t>B000008304</t>
  </si>
  <si>
    <t>B000008311</t>
  </si>
  <si>
    <t>B000008312</t>
  </si>
  <si>
    <t>B000008313</t>
  </si>
  <si>
    <t>B000008315</t>
  </si>
  <si>
    <t>B000008317</t>
  </si>
  <si>
    <t>B000008322</t>
  </si>
  <si>
    <t>Bill.Code</t>
  </si>
  <si>
    <t>2090</t>
  </si>
  <si>
    <t>Exporter.Name</t>
  </si>
  <si>
    <t>FRUTERA AGROSAN EXPORT SPA</t>
  </si>
  <si>
    <t>Exporter.Address</t>
  </si>
  <si>
    <t>LO FONTECILLA 101 OF 801 PISO 8 TORRE A</t>
  </si>
  <si>
    <t>Exporter.Commune</t>
  </si>
  <si>
    <t>LAS CONDES</t>
  </si>
  <si>
    <t>Exporter.Phone</t>
  </si>
  <si>
    <t>+56997427295</t>
  </si>
  <si>
    <t>Exporter.Email</t>
  </si>
  <si>
    <t>lpuentes@agrosanexp.com</t>
  </si>
  <si>
    <t>Exporter.OrderName</t>
  </si>
  <si>
    <t>EXPORTADORA DE FRUTAS Y VERDURAS</t>
  </si>
  <si>
    <t>Exporter.IdentityCard</t>
  </si>
  <si>
    <t>77089369-0</t>
  </si>
  <si>
    <t>Exporter.Country</t>
  </si>
  <si>
    <t>CHILE</t>
  </si>
  <si>
    <t>Bill.Date</t>
  </si>
  <si>
    <t>Bill.Gloss</t>
  </si>
  <si>
    <t>Bill.PaymentMethod</t>
  </si>
  <si>
    <t>100% 45 DIAS FECHA FACTURA</t>
  </si>
  <si>
    <t>Bill.PaymentTerm</t>
  </si>
  <si>
    <t>Notify.Name</t>
  </si>
  <si>
    <t>PADWOR SAC</t>
  </si>
  <si>
    <t>Notify.Address</t>
  </si>
  <si>
    <t>AV. DIAGONAL 550 OF. 309 MIRAFLORES - LIMA- PERU</t>
  </si>
  <si>
    <t>Notify.Phone</t>
  </si>
  <si>
    <t>SiiReceptor.Name</t>
  </si>
  <si>
    <t>EXPORTADORA SAN ALBERTO PERU SOCIEDAD ANONIMA CERRADA</t>
  </si>
  <si>
    <t>Consignee.Name</t>
  </si>
  <si>
    <t>Receiver.Name</t>
  </si>
  <si>
    <t>Receiver.Address</t>
  </si>
  <si>
    <t>AV. ALFREDO BENAVIDES NRO. 1579 INT. 305 URB. SAN ANTONIO LIMA LIMA MIRAFLORES</t>
  </si>
  <si>
    <t>Receiver.Phone</t>
  </si>
  <si>
    <t>Receiver.FDA</t>
  </si>
  <si>
    <t>Receiver.TaxID</t>
  </si>
  <si>
    <t>RUC: 20600298322</t>
  </si>
  <si>
    <t>Receiver.Country.TributaryId</t>
  </si>
  <si>
    <t>RUC</t>
  </si>
  <si>
    <t>Receiver.City</t>
  </si>
  <si>
    <t>Receiver.Commune</t>
  </si>
  <si>
    <t>Receiver.Country</t>
  </si>
  <si>
    <t>PERU</t>
  </si>
  <si>
    <t>Receiver.Email</t>
  </si>
  <si>
    <t>Labels</t>
  </si>
  <si>
    <t>Bill.VGM</t>
  </si>
  <si>
    <t>Bill.BL</t>
  </si>
  <si>
    <t>Bill.Booking</t>
  </si>
  <si>
    <t>EBKG05376762</t>
  </si>
  <si>
    <t>Bill.Type</t>
  </si>
  <si>
    <t>Bajo_Condicion</t>
  </si>
  <si>
    <t>Bill.Incoterm</t>
  </si>
  <si>
    <t>FOB</t>
  </si>
  <si>
    <t>Vessel.Code</t>
  </si>
  <si>
    <t>095 CALLAO</t>
  </si>
  <si>
    <t>Vessel.Name</t>
  </si>
  <si>
    <t>CAPE AKRITAS</t>
  </si>
  <si>
    <t>Vessel.Type</t>
  </si>
  <si>
    <t>Sea</t>
  </si>
  <si>
    <t>Vessel.DeparturePort</t>
  </si>
  <si>
    <t>Valparaiso</t>
  </si>
  <si>
    <t>Vessel.ArrivalPort</t>
  </si>
  <si>
    <t>CALLAO</t>
  </si>
  <si>
    <t>Vessel.ETA</t>
  </si>
  <si>
    <t>2023-04-16</t>
  </si>
  <si>
    <t>Vessel.ETD</t>
  </si>
  <si>
    <t>2023-04-08</t>
  </si>
  <si>
    <t>Bill.FreightType</t>
  </si>
  <si>
    <t>COLLECT</t>
  </si>
  <si>
    <t>Bill.FreightCost</t>
  </si>
  <si>
    <t>Bill.NetWeight</t>
  </si>
  <si>
    <t>19600.00</t>
  </si>
  <si>
    <t>Bill.GrossWeight</t>
  </si>
  <si>
    <t>20629.00</t>
  </si>
  <si>
    <t>Bill.PrepaidFreightCost</t>
  </si>
  <si>
    <t>Bill.InsuranceCost</t>
  </si>
  <si>
    <t>Bill.Total</t>
  </si>
  <si>
    <t>Bill.TotalWords</t>
  </si>
  <si>
    <t>diecinueve mil quinientos cincuenta y un, punto cero</t>
  </si>
  <si>
    <t>Bill.TotalWordsEnglish</t>
  </si>
  <si>
    <t>nineteen thousand five hundred and fifty-one, 0/100</t>
  </si>
  <si>
    <t>Bill.Currency</t>
  </si>
  <si>
    <t>USD</t>
  </si>
  <si>
    <t>Bill.ExchangeRate</t>
  </si>
  <si>
    <t>Conditions</t>
  </si>
  <si>
    <t>Inspección en origen</t>
  </si>
  <si>
    <t>Instructive.Code</t>
  </si>
  <si>
    <t>095H-1</t>
  </si>
  <si>
    <t>Suma de Cases</t>
  </si>
  <si>
    <t>Total general</t>
  </si>
  <si>
    <t>Total TEMU9080208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</si>
</sst>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yyyy\-mm\-dd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8">
    <xf numFmtId="0" fontId="0" fillId="0" borderId="0"/>
    <xf numFmtId="43" fontId="4" fillId="0" borderId="0"/>
    <xf numFmtId="164" fontId="4" fillId="0" borderId="0"/>
    <xf numFmtId="0" fontId="3" fillId="0" borderId="0">
      <alignment vertical="top"/>
      <protection locked="0"/>
    </xf>
    <xf numFmtId="0" fontId="5" fillId="0" borderId="0"/>
    <xf numFmtId="0" fontId="4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6" fillId="0" borderId="0" xfId="7" applyFont="1"/>
    <xf numFmtId="0" fontId="6" fillId="0" borderId="0" xfId="7" applyFont="1" applyAlignment="1">
      <alignment horizontal="right"/>
    </xf>
    <xf numFmtId="0" fontId="7" fillId="0" borderId="0" xfId="7" applyFont="1"/>
    <xf numFmtId="0" fontId="7" fillId="0" borderId="1" xfId="7" applyFont="1" applyBorder="1"/>
    <xf numFmtId="0" fontId="6" fillId="0" borderId="2" xfId="7" applyFont="1" applyBorder="1"/>
    <xf numFmtId="0" fontId="7" fillId="0" borderId="0" xfId="7" applyFont="1" applyAlignment="1">
      <alignment horizontal="right"/>
    </xf>
    <xf numFmtId="0" fontId="8" fillId="0" borderId="0" xfId="0" applyFont="1"/>
    <xf numFmtId="14" fontId="8" fillId="0" borderId="0" xfId="0" applyNumberFormat="1" applyFont="1"/>
    <xf numFmtId="0" fontId="6" fillId="0" borderId="1" xfId="7" applyFont="1" applyBorder="1"/>
    <xf numFmtId="14" fontId="6" fillId="0" borderId="0" xfId="7" applyNumberFormat="1" applyFont="1"/>
    <xf numFmtId="0" fontId="6" fillId="2" borderId="3" xfId="7" applyFont="1" applyFill="1" applyBorder="1" applyAlignment="1">
      <alignment horizontal="right"/>
    </xf>
    <xf numFmtId="0" fontId="6" fillId="2" borderId="4" xfId="7" applyFont="1" applyFill="1" applyBorder="1" applyAlignment="1">
      <alignment horizontal="right"/>
    </xf>
    <xf numFmtId="0" fontId="7" fillId="2" borderId="6" xfId="7" applyFont="1" applyFill="1" applyBorder="1" applyAlignment="1">
      <alignment horizontal="right"/>
    </xf>
    <xf numFmtId="0" fontId="7" fillId="2" borderId="2" xfId="7" applyFont="1" applyFill="1" applyBorder="1"/>
    <xf numFmtId="0" fontId="7" fillId="2" borderId="2" xfId="7" applyFont="1" applyFill="1" applyBorder="1" applyAlignment="1">
      <alignment wrapText="1"/>
    </xf>
    <xf numFmtId="0" fontId="7" fillId="2" borderId="3" xfId="7" applyFont="1" applyFill="1" applyBorder="1" applyAlignment="1">
      <alignment wrapText="1"/>
    </xf>
    <xf numFmtId="0" fontId="6" fillId="2" borderId="5" xfId="7" applyFont="1" applyFill="1" applyBorder="1" applyAlignment="1">
      <alignment horizontal="right"/>
    </xf>
    <xf numFmtId="0" fontId="6" fillId="2" borderId="7" xfId="7" applyFont="1" applyFill="1" applyBorder="1" applyAlignment="1">
      <alignment horizontal="right"/>
    </xf>
    <xf numFmtId="0" fontId="6" fillId="2" borderId="8" xfId="7" applyFont="1" applyFill="1" applyBorder="1" applyAlignment="1">
      <alignment horizontal="right"/>
    </xf>
    <xf numFmtId="0" fontId="6" fillId="2" borderId="9" xfId="7" applyFont="1" applyFill="1" applyBorder="1" applyAlignment="1">
      <alignment horizontal="right"/>
    </xf>
    <xf numFmtId="0" fontId="6" fillId="2" borderId="6" xfId="7" applyFont="1" applyFill="1" applyBorder="1"/>
    <xf numFmtId="0" fontId="6" fillId="2" borderId="10" xfId="7" applyFont="1" applyFill="1" applyBorder="1"/>
    <xf numFmtId="0" fontId="6" fillId="2" borderId="11" xfId="7" applyFont="1" applyFill="1" applyBorder="1"/>
    <xf numFmtId="0" fontId="6" fillId="2" borderId="12" xfId="7" applyFont="1" applyFill="1" applyBorder="1" applyAlignment="1">
      <alignment horizontal="right"/>
    </xf>
    <xf numFmtId="0" fontId="6" fillId="0" borderId="3" xfId="7" applyFont="1" applyBorder="1"/>
    <xf numFmtId="0" fontId="6" fillId="0" borderId="4" xfId="7" applyFont="1" applyBorder="1"/>
    <xf numFmtId="0" fontId="6" fillId="2" borderId="13" xfId="7" applyFont="1" applyFill="1" applyBorder="1"/>
    <xf numFmtId="0" fontId="6" fillId="2" borderId="14" xfId="7" applyFont="1" applyFill="1" applyBorder="1" applyAlignment="1">
      <alignment horizontal="right"/>
    </xf>
    <xf numFmtId="0" fontId="6" fillId="0" borderId="0" xfId="0" applyFont="1"/>
    <xf numFmtId="0" fontId="6" fillId="0" borderId="2" xfId="7" applyFont="1" applyBorder="1" applyAlignment="1">
      <alignment horizontal="center"/>
    </xf>
    <xf numFmtId="0" fontId="6" fillId="0" borderId="0" xfId="7" applyFont="1" applyAlignment="1">
      <alignment horizontal="center"/>
    </xf>
    <xf numFmtId="0" fontId="7" fillId="2" borderId="2" xfId="7" applyFont="1" applyFill="1" applyBorder="1" applyAlignment="1">
      <alignment horizontal="center"/>
    </xf>
    <xf numFmtId="0" fontId="6" fillId="2" borderId="15" xfId="7" applyFont="1" applyFill="1" applyBorder="1"/>
    <xf numFmtId="0" fontId="6" fillId="2" borderId="0" xfId="7" applyFont="1" applyFill="1"/>
    <xf numFmtId="0" fontId="6" fillId="2" borderId="1" xfId="7" applyFont="1" applyFill="1" applyBorder="1"/>
    <xf numFmtId="0" fontId="7" fillId="2" borderId="2" xfId="7" applyFont="1" applyFill="1" applyBorder="1" applyAlignment="1">
      <alignment horizontal="left"/>
    </xf>
    <xf numFmtId="165" fontId="8" fillId="0" borderId="0" xfId="0" applyNumberFormat="1" applyFont="1"/>
    <xf numFmtId="165" fontId="6" fillId="0" borderId="0" xfId="7" applyNumberFormat="1" applyFont="1"/>
    <xf numFmtId="0" fontId="7" fillId="2" borderId="2" xfId="7" applyFont="1" applyFill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NumberFormat="1"/>
    <xf numFmtId="0" fontId="0" fillId="0" borderId="16" xfId="0" pivotButton="1" applyBorder="1"/>
    <xf numFmtId="0" fontId="0" fillId="0" borderId="20" xfId="0" applyBorder="1"/>
    <xf numFmtId="0" fontId="0" fillId="0" borderId="21" xfId="0" applyBorder="1"/>
    <xf numFmtId="0" fontId="0" fillId="0" borderId="16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24" xfId="0" applyBorder="1"/>
    <xf numFmtId="0" fontId="0" fillId="0" borderId="25" xfId="0" applyBorder="1"/>
    <xf numFmtId="0" fontId="0" fillId="0" borderId="24" xfId="0" applyNumberFormat="1" applyBorder="1"/>
    <xf numFmtId="0" fontId="0" fillId="0" borderId="26" xfId="0" applyNumberFormat="1" applyBorder="1"/>
    <xf numFmtId="0" fontId="0" fillId="0" borderId="27" xfId="0" applyNumberFormat="1" applyBorder="1"/>
  </cellXfs>
  <cellStyles count="8">
    <cellStyle name="Comma 2" xfId="1" xr:uid="{00000000-0005-0000-0000-000000000000}"/>
    <cellStyle name="Currency 2" xfId="2" xr:uid="{00000000-0005-0000-0000-000001000000}"/>
    <cellStyle name="Hipervínculo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3" xfId="6" xr:uid="{00000000-0005-0000-0000-000006000000}"/>
    <cellStyle name="Normal 4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2</xdr:row>
      <xdr:rowOff>0</xdr:rowOff>
    </xdr:from>
    <xdr:to>
      <xdr:col>22</xdr:col>
      <xdr:colOff>85725</xdr:colOff>
      <xdr:row>4</xdr:row>
      <xdr:rowOff>152400</xdr:rowOff>
    </xdr:to>
    <xdr:pic>
      <xdr:nvPicPr>
        <xdr:cNvPr id="2" name="logo_Packing List_3_2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iago" refreshedDate="45028.588563773148" createdVersion="8" refreshedVersion="8" minRefreshableVersion="3" recordCount="23" xr:uid="{77D4B724-C2DB-478E-B5FF-BFF781BC6CDA}">
  <cacheSource type="worksheet">
    <worksheetSource ref="A11:Y34" sheet="Packing List"/>
  </cacheSource>
  <cacheFields count="25">
    <cacheField name="#" numFmtId="0">
      <sharedItems containsSemiMixedTypes="0" containsString="0" containsNumber="1" containsInteger="1" minValue="1" maxValue="21"/>
    </cacheField>
    <cacheField name="Container" numFmtId="0">
      <sharedItems count="1">
        <s v="TEMU9080208"/>
      </sharedItems>
    </cacheField>
    <cacheField name="Pallet" numFmtId="0">
      <sharedItems/>
    </cacheField>
    <cacheField name="Tº" numFmtId="0">
      <sharedItems containsNonDate="0" containsString="0" containsBlank="1"/>
    </cacheField>
    <cacheField name="Thermograph" numFmtId="0">
      <sharedItems/>
    </cacheField>
    <cacheField name="Hatch" numFmtId="0">
      <sharedItems/>
    </cacheField>
    <cacheField name="CSG" numFmtId="0">
      <sharedItems/>
    </cacheField>
    <cacheField name="GGN" numFmtId="0">
      <sharedItems containsNonDate="0" containsString="0" containsBlank="1"/>
    </cacheField>
    <cacheField name="Grower" numFmtId="0">
      <sharedItems/>
    </cacheField>
    <cacheField name="Grower Province" numFmtId="0">
      <sharedItems/>
    </cacheField>
    <cacheField name="Grower Commune" numFmtId="0">
      <sharedItems/>
    </cacheField>
    <cacheField name="CSP" numFmtId="0">
      <sharedItems/>
    </cacheField>
    <cacheField name="Packing" numFmtId="0">
      <sharedItems/>
    </cacheField>
    <cacheField name="Packing Province" numFmtId="0">
      <sharedItems/>
    </cacheField>
    <cacheField name="Packing Commune" numFmtId="0">
      <sharedItems/>
    </cacheField>
    <cacheField name="Species" numFmtId="0">
      <sharedItems/>
    </cacheField>
    <cacheField name="Variety" numFmtId="0">
      <sharedItems count="1">
        <s v="RED DELICIOUS"/>
      </sharedItems>
    </cacheField>
    <cacheField name="Category Code" numFmtId="0">
      <sharedItems count="2">
        <s v="XF"/>
        <s v="XFA"/>
      </sharedItems>
    </cacheField>
    <cacheField name="Category Name" numFmtId="0">
      <sharedItems/>
    </cacheField>
    <cacheField name="Size" numFmtId="0">
      <sharedItems count="5">
        <s v="100"/>
        <s v="113"/>
        <s v="125"/>
        <s v="88"/>
        <s v="150"/>
      </sharedItems>
    </cacheField>
    <cacheField name="Packing Date" numFmtId="165">
      <sharedItems containsSemiMixedTypes="0" containsNonDate="0" containsDate="1" containsString="0" minDate="2023-03-31T03:00:00" maxDate="2023-03-31T03:00:00"/>
    </cacheField>
    <cacheField name="Package" numFmtId="0">
      <sharedItems/>
    </cacheField>
    <cacheField name="Package Net Kg" numFmtId="0">
      <sharedItems containsSemiMixedTypes="0" containsString="0" containsNumber="1" containsInteger="1" minValue="19" maxValue="20" count="2">
        <n v="19"/>
        <n v="20"/>
      </sharedItems>
    </cacheField>
    <cacheField name="Label" numFmtId="0">
      <sharedItems count="1">
        <s v="GENERICA"/>
      </sharedItems>
    </cacheField>
    <cacheField name="Cases" numFmtId="0">
      <sharedItems containsSemiMixedTypes="0" containsString="0" containsNumber="1" containsInteger="1" minValue="9" maxValue="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n v="1"/>
    <x v="0"/>
    <s v="B000008276"/>
    <m/>
    <s v="HAB4191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0"/>
    <d v="2023-03-31T03:00:00"/>
    <s v="CAJA CARTON 19 KG LAYER"/>
    <x v="0"/>
    <x v="0"/>
    <n v="49"/>
  </r>
  <r>
    <n v="2"/>
    <x v="0"/>
    <s v="B000008277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1"/>
    <d v="2023-03-31T03:00:00"/>
    <s v="CAJA CARTON 19 KG LAYER"/>
    <x v="0"/>
    <x v="0"/>
    <n v="49"/>
  </r>
  <r>
    <n v="3"/>
    <x v="0"/>
    <s v="B000008279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1"/>
    <d v="2023-03-31T03:00:00"/>
    <s v="CAJA CARTON 19 KG LAYER"/>
    <x v="0"/>
    <x v="0"/>
    <n v="49"/>
  </r>
  <r>
    <n v="4"/>
    <x v="0"/>
    <s v="B000008281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2"/>
    <d v="2023-03-31T03:00:00"/>
    <s v="CAJA CARTON 19 KG LAYER"/>
    <x v="0"/>
    <x v="0"/>
    <n v="49"/>
  </r>
  <r>
    <n v="5"/>
    <x v="0"/>
    <s v="B000008292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3"/>
    <d v="2023-03-31T03:00:00"/>
    <s v="CAJA CARTON 19 KG LAYER"/>
    <x v="0"/>
    <x v="0"/>
    <n v="49"/>
  </r>
  <r>
    <n v="6"/>
    <x v="0"/>
    <s v="B000008294"/>
    <m/>
    <s v="HAC0966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2"/>
    <d v="2023-03-31T03:00:00"/>
    <s v="CAJA CARTON 19 KG LAYER"/>
    <x v="0"/>
    <x v="0"/>
    <n v="49"/>
  </r>
  <r>
    <n v="7"/>
    <x v="0"/>
    <s v="B000008295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3"/>
    <d v="2023-03-31T03:00:00"/>
    <s v="CAJA CARTON 19 KG LAYER"/>
    <x v="0"/>
    <x v="0"/>
    <n v="49"/>
  </r>
  <r>
    <n v="8"/>
    <x v="0"/>
    <s v="B000008296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1"/>
    <s v="EXTRA FANCY A"/>
    <x v="2"/>
    <d v="2023-03-31T03:00:00"/>
    <s v="CAJA CARTON 19 KG LAYER"/>
    <x v="0"/>
    <x v="0"/>
    <n v="49"/>
  </r>
  <r>
    <n v="9"/>
    <x v="0"/>
    <s v="B000008297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0"/>
    <d v="2023-03-31T03:00:00"/>
    <s v="CAJA CARTON 19 KG LAYER"/>
    <x v="0"/>
    <x v="0"/>
    <n v="49"/>
  </r>
  <r>
    <n v="10"/>
    <x v="0"/>
    <s v="B000008298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1"/>
    <s v="EXTRA FANCY A"/>
    <x v="0"/>
    <d v="2023-03-31T03:00:00"/>
    <s v="CAJA CARTON 19 KG LAYER"/>
    <x v="0"/>
    <x v="0"/>
    <n v="49"/>
  </r>
  <r>
    <n v="11"/>
    <x v="0"/>
    <s v="B000008299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1"/>
    <s v="EXTRA FANCY A"/>
    <x v="1"/>
    <d v="2023-03-31T03:00:00"/>
    <s v="CAJA CARTON 19 KG LAYER"/>
    <x v="0"/>
    <x v="0"/>
    <n v="49"/>
  </r>
  <r>
    <n v="12"/>
    <x v="0"/>
    <s v="B000008300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3"/>
    <d v="2023-03-31T03:00:00"/>
    <s v="CAJA CARTON 19 KG LAYER"/>
    <x v="0"/>
    <x v="0"/>
    <n v="49"/>
  </r>
  <r>
    <n v="13"/>
    <x v="0"/>
    <s v="B000008302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4"/>
    <d v="2023-03-31T03:00:00"/>
    <s v="CAJA CARTON 20 KG LAYER"/>
    <x v="1"/>
    <x v="0"/>
    <n v="49"/>
  </r>
  <r>
    <n v="14"/>
    <x v="0"/>
    <s v="B000008303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0"/>
    <d v="2023-03-31T03:00:00"/>
    <s v="CAJA CARTON 19 KG LAYER"/>
    <x v="0"/>
    <x v="0"/>
    <n v="9"/>
  </r>
  <r>
    <n v="14"/>
    <x v="0"/>
    <s v="B000008303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1"/>
    <d v="2023-03-31T03:00:00"/>
    <s v="CAJA CARTON 19 KG LAYER"/>
    <x v="0"/>
    <x v="0"/>
    <n v="40"/>
  </r>
  <r>
    <n v="15"/>
    <x v="0"/>
    <s v="B000008304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0"/>
    <d v="2023-03-31T03:00:00"/>
    <s v="CAJA CARTON 19 KG LAYER"/>
    <x v="0"/>
    <x v="0"/>
    <n v="10"/>
  </r>
  <r>
    <n v="15"/>
    <x v="0"/>
    <s v="B000008304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2"/>
    <d v="2023-03-31T03:00:00"/>
    <s v="CAJA CARTON 19 KG LAYER"/>
    <x v="0"/>
    <x v="0"/>
    <n v="39"/>
  </r>
  <r>
    <n v="16"/>
    <x v="0"/>
    <s v="B000008311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3"/>
    <d v="2023-03-31T03:00:00"/>
    <s v="CAJA CARTON 19 KG LAYER"/>
    <x v="0"/>
    <x v="0"/>
    <n v="49"/>
  </r>
  <r>
    <n v="17"/>
    <x v="0"/>
    <s v="B000008312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0"/>
    <s v="EXTRA FANCY"/>
    <x v="2"/>
    <d v="2023-03-31T03:00:00"/>
    <s v="CAJA CARTON 19 KG LAYER"/>
    <x v="0"/>
    <x v="0"/>
    <n v="49"/>
  </r>
  <r>
    <n v="18"/>
    <x v="0"/>
    <s v="B000008313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1"/>
    <s v="EXTRA FANCY A"/>
    <x v="3"/>
    <d v="2023-03-31T03:00:00"/>
    <s v="CAJA CARTON 19 KG LAYER"/>
    <x v="0"/>
    <x v="0"/>
    <n v="49"/>
  </r>
  <r>
    <n v="19"/>
    <x v="0"/>
    <s v="B000008315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1"/>
    <s v="EXTRA FANCY A"/>
    <x v="0"/>
    <d v="2023-03-31T03:00:00"/>
    <s v="CAJA CARTON 19 KG LAYER"/>
    <x v="0"/>
    <x v="0"/>
    <n v="49"/>
  </r>
  <r>
    <n v="20"/>
    <x v="0"/>
    <s v="B000008317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1"/>
    <s v="EXTRA FANCY A"/>
    <x v="1"/>
    <d v="2023-03-31T03:00:00"/>
    <s v="CAJA CARTON 19 KG LAYER"/>
    <x v="0"/>
    <x v="0"/>
    <n v="49"/>
  </r>
  <r>
    <n v="21"/>
    <x v="0"/>
    <s v="B000008322"/>
    <m/>
    <s v=""/>
    <s v=""/>
    <s v="109557"/>
    <m/>
    <s v="AGRICOLA Y FORESTAL FUNDO CASA GRANDE SPA"/>
    <s v="Curicó"/>
    <s v="Curicó"/>
    <s v="94090"/>
    <s v="ACOSTA HERMANOS PACKING SPA"/>
    <s v="CACHAPOAL"/>
    <s v="RENGO"/>
    <s v="MANZANAS"/>
    <x v="0"/>
    <x v="1"/>
    <s v="EXTRA FANCY A"/>
    <x v="2"/>
    <d v="2023-03-31T03:00:00"/>
    <s v="CAJA CARTON 19 KG LAYER"/>
    <x v="0"/>
    <x v="0"/>
    <n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335F19-FB4E-4667-9CA2-E18AB208691E}" name="Tabla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fieldListSortAscending="1">
  <location ref="A3:K9" firstHeaderRow="1" firstDataRow="2" firstDataCol="5"/>
  <pivotFields count="25"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">
        <item x="0"/>
      </items>
    </pivotField>
    <pivotField axis="axisRow" compact="0" outline="0" showAll="0" defaultSubtotal="0">
      <items count="2">
        <item x="0"/>
        <item x="1"/>
      </items>
    </pivotField>
    <pivotField compact="0" outline="0" showAll="0"/>
    <pivotField axis="axisCol" compact="0" outline="0" showAll="0">
      <items count="6">
        <item x="3"/>
        <item x="0"/>
        <item x="1"/>
        <item x="2"/>
        <item x="4"/>
        <item t="default"/>
      </items>
    </pivotField>
    <pivotField compact="0" numFmtId="165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axis="axisRow" compact="0" outline="0" showAll="0" defaultSubtotal="0">
      <items count="1">
        <item x="0"/>
      </items>
    </pivotField>
    <pivotField dataField="1" compact="0" outline="0" showAll="0"/>
  </pivotFields>
  <rowFields count="5">
    <field x="1"/>
    <field x="16"/>
    <field x="23"/>
    <field x="17"/>
    <field x="22"/>
  </rowFields>
  <rowItems count="5">
    <i>
      <x/>
      <x/>
      <x/>
      <x/>
      <x/>
    </i>
    <i r="4">
      <x v="1"/>
    </i>
    <i r="3">
      <x v="1"/>
      <x/>
    </i>
    <i t="default">
      <x/>
    </i>
    <i t="grand">
      <x/>
    </i>
  </rowItems>
  <colFields count="1">
    <field x="1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Cases" fld="24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C7" sqref="C7"/>
    </sheetView>
  </sheetViews>
  <sheetFormatPr baseColWidth="10" defaultColWidth="9.140625" defaultRowHeight="11.25" x14ac:dyDescent="0.2"/>
  <cols>
    <col min="1" max="1" width="28.28515625" style="7" customWidth="1"/>
    <col min="2" max="2" width="32.85546875" style="7" customWidth="1"/>
    <col min="3" max="3" width="9.140625" style="7" customWidth="1"/>
    <col min="4" max="16384" width="9.140625" style="7"/>
  </cols>
  <sheetData>
    <row r="1" spans="1:2" x14ac:dyDescent="0.2">
      <c r="A1" s="7" t="s">
        <v>89</v>
      </c>
      <c r="B1" s="7" t="s">
        <v>90</v>
      </c>
    </row>
    <row r="2" spans="1:2" x14ac:dyDescent="0.2">
      <c r="A2" s="7" t="s">
        <v>91</v>
      </c>
      <c r="B2" s="8" t="s">
        <v>92</v>
      </c>
    </row>
    <row r="3" spans="1:2" x14ac:dyDescent="0.2">
      <c r="A3" s="7" t="s">
        <v>93</v>
      </c>
      <c r="B3" s="7" t="s">
        <v>94</v>
      </c>
    </row>
    <row r="4" spans="1:2" x14ac:dyDescent="0.2">
      <c r="A4" s="7" t="s">
        <v>95</v>
      </c>
      <c r="B4" s="7" t="s">
        <v>96</v>
      </c>
    </row>
    <row r="5" spans="1:2" x14ac:dyDescent="0.2">
      <c r="A5" s="7" t="s">
        <v>97</v>
      </c>
      <c r="B5" s="7" t="s">
        <v>98</v>
      </c>
    </row>
    <row r="6" spans="1:2" x14ac:dyDescent="0.2">
      <c r="A6" s="7" t="s">
        <v>99</v>
      </c>
      <c r="B6" s="7" t="s">
        <v>100</v>
      </c>
    </row>
    <row r="7" spans="1:2" x14ac:dyDescent="0.2">
      <c r="A7" s="7" t="s">
        <v>101</v>
      </c>
      <c r="B7" s="7" t="s">
        <v>102</v>
      </c>
    </row>
    <row r="8" spans="1:2" x14ac:dyDescent="0.2">
      <c r="A8" s="7" t="s">
        <v>103</v>
      </c>
      <c r="B8" s="7" t="s">
        <v>104</v>
      </c>
    </row>
    <row r="9" spans="1:2" x14ac:dyDescent="0.2">
      <c r="A9" s="7" t="s">
        <v>105</v>
      </c>
      <c r="B9" s="7" t="s">
        <v>106</v>
      </c>
    </row>
    <row r="10" spans="1:2" x14ac:dyDescent="0.2">
      <c r="A10" s="7" t="s">
        <v>107</v>
      </c>
      <c r="B10" s="37">
        <v>45024</v>
      </c>
    </row>
    <row r="11" spans="1:2" x14ac:dyDescent="0.2">
      <c r="A11" s="7" t="s">
        <v>108</v>
      </c>
      <c r="B11" s="7" t="s">
        <v>8</v>
      </c>
    </row>
    <row r="12" spans="1:2" x14ac:dyDescent="0.2">
      <c r="A12" s="7" t="s">
        <v>109</v>
      </c>
      <c r="B12" s="7" t="s">
        <v>110</v>
      </c>
    </row>
    <row r="13" spans="1:2" x14ac:dyDescent="0.2">
      <c r="A13" s="7" t="s">
        <v>111</v>
      </c>
      <c r="B13" s="7" t="s">
        <v>110</v>
      </c>
    </row>
    <row r="14" spans="1:2" x14ac:dyDescent="0.2">
      <c r="A14" s="7" t="s">
        <v>112</v>
      </c>
      <c r="B14" s="7" t="s">
        <v>113</v>
      </c>
    </row>
    <row r="15" spans="1:2" x14ac:dyDescent="0.2">
      <c r="A15" s="7" t="s">
        <v>114</v>
      </c>
      <c r="B15" s="7" t="s">
        <v>115</v>
      </c>
    </row>
    <row r="16" spans="1:2" x14ac:dyDescent="0.2">
      <c r="A16" s="7" t="s">
        <v>116</v>
      </c>
    </row>
    <row r="17" spans="1:2" x14ac:dyDescent="0.2">
      <c r="A17" s="7" t="s">
        <v>117</v>
      </c>
      <c r="B17" s="7" t="s">
        <v>118</v>
      </c>
    </row>
    <row r="18" spans="1:2" x14ac:dyDescent="0.2">
      <c r="A18" s="7" t="s">
        <v>119</v>
      </c>
      <c r="B18" s="7" t="s">
        <v>118</v>
      </c>
    </row>
    <row r="19" spans="1:2" x14ac:dyDescent="0.2">
      <c r="A19" s="7" t="s">
        <v>120</v>
      </c>
      <c r="B19" s="7" t="s">
        <v>118</v>
      </c>
    </row>
    <row r="20" spans="1:2" x14ac:dyDescent="0.2">
      <c r="A20" s="7" t="s">
        <v>121</v>
      </c>
      <c r="B20" s="7" t="s">
        <v>122</v>
      </c>
    </row>
    <row r="21" spans="1:2" x14ac:dyDescent="0.2">
      <c r="A21" s="7" t="s">
        <v>123</v>
      </c>
    </row>
    <row r="22" spans="1:2" x14ac:dyDescent="0.2">
      <c r="A22" s="7" t="s">
        <v>124</v>
      </c>
    </row>
    <row r="23" spans="1:2" x14ac:dyDescent="0.2">
      <c r="A23" s="7" t="s">
        <v>125</v>
      </c>
      <c r="B23" s="7" t="s">
        <v>126</v>
      </c>
    </row>
    <row r="24" spans="1:2" x14ac:dyDescent="0.2">
      <c r="A24" s="7" t="s">
        <v>127</v>
      </c>
      <c r="B24" s="7" t="s">
        <v>128</v>
      </c>
    </row>
    <row r="25" spans="1:2" x14ac:dyDescent="0.2">
      <c r="A25" s="7" t="s">
        <v>129</v>
      </c>
    </row>
    <row r="26" spans="1:2" x14ac:dyDescent="0.2">
      <c r="A26" s="7" t="s">
        <v>130</v>
      </c>
    </row>
    <row r="27" spans="1:2" x14ac:dyDescent="0.2">
      <c r="A27" s="7" t="s">
        <v>131</v>
      </c>
      <c r="B27" s="7" t="s">
        <v>132</v>
      </c>
    </row>
    <row r="28" spans="1:2" x14ac:dyDescent="0.2">
      <c r="A28" s="7" t="s">
        <v>133</v>
      </c>
    </row>
    <row r="29" spans="1:2" x14ac:dyDescent="0.2">
      <c r="A29" s="7" t="s">
        <v>20</v>
      </c>
      <c r="B29" s="7" t="s">
        <v>44</v>
      </c>
    </row>
    <row r="30" spans="1:2" x14ac:dyDescent="0.2">
      <c r="A30" s="7" t="s">
        <v>134</v>
      </c>
      <c r="B30" s="7" t="s">
        <v>60</v>
      </c>
    </row>
    <row r="31" spans="1:2" x14ac:dyDescent="0.2">
      <c r="A31" s="7" t="s">
        <v>135</v>
      </c>
      <c r="B31" s="7">
        <v>0</v>
      </c>
    </row>
    <row r="32" spans="1:2" x14ac:dyDescent="0.2">
      <c r="A32" s="7" t="s">
        <v>136</v>
      </c>
    </row>
    <row r="33" spans="1:2" x14ac:dyDescent="0.2">
      <c r="A33" s="7" t="s">
        <v>137</v>
      </c>
      <c r="B33" s="7" t="s">
        <v>138</v>
      </c>
    </row>
    <row r="34" spans="1:2" x14ac:dyDescent="0.2">
      <c r="A34" s="7" t="s">
        <v>139</v>
      </c>
      <c r="B34" s="7" t="s">
        <v>140</v>
      </c>
    </row>
    <row r="35" spans="1:2" x14ac:dyDescent="0.2">
      <c r="A35" s="7" t="s">
        <v>141</v>
      </c>
      <c r="B35" s="7" t="s">
        <v>142</v>
      </c>
    </row>
    <row r="36" spans="1:2" x14ac:dyDescent="0.2">
      <c r="A36" s="7" t="s">
        <v>143</v>
      </c>
      <c r="B36" s="7" t="s">
        <v>144</v>
      </c>
    </row>
    <row r="37" spans="1:2" x14ac:dyDescent="0.2">
      <c r="A37" s="7" t="s">
        <v>145</v>
      </c>
      <c r="B37" s="7" t="s">
        <v>146</v>
      </c>
    </row>
    <row r="38" spans="1:2" x14ac:dyDescent="0.2">
      <c r="A38" s="7" t="s">
        <v>147</v>
      </c>
      <c r="B38" s="7" t="s">
        <v>148</v>
      </c>
    </row>
    <row r="39" spans="1:2" x14ac:dyDescent="0.2">
      <c r="A39" s="7" t="s">
        <v>149</v>
      </c>
      <c r="B39" s="7" t="s">
        <v>150</v>
      </c>
    </row>
    <row r="40" spans="1:2" x14ac:dyDescent="0.2">
      <c r="A40" s="7" t="s">
        <v>151</v>
      </c>
      <c r="B40" s="7" t="s">
        <v>152</v>
      </c>
    </row>
    <row r="41" spans="1:2" x14ac:dyDescent="0.2">
      <c r="A41" s="7" t="s">
        <v>153</v>
      </c>
      <c r="B41" s="7" t="s">
        <v>154</v>
      </c>
    </row>
    <row r="42" spans="1:2" x14ac:dyDescent="0.2">
      <c r="A42" s="7" t="s">
        <v>155</v>
      </c>
      <c r="B42" s="7" t="s">
        <v>156</v>
      </c>
    </row>
    <row r="43" spans="1:2" x14ac:dyDescent="0.2">
      <c r="A43" s="7" t="s">
        <v>157</v>
      </c>
      <c r="B43" s="7" t="s">
        <v>158</v>
      </c>
    </row>
    <row r="44" spans="1:2" x14ac:dyDescent="0.2">
      <c r="A44" s="7" t="s">
        <v>159</v>
      </c>
      <c r="B44" s="7">
        <v>0</v>
      </c>
    </row>
    <row r="45" spans="1:2" x14ac:dyDescent="0.2">
      <c r="A45" s="7" t="s">
        <v>160</v>
      </c>
      <c r="B45" s="7" t="s">
        <v>161</v>
      </c>
    </row>
    <row r="46" spans="1:2" x14ac:dyDescent="0.2">
      <c r="A46" s="7" t="s">
        <v>162</v>
      </c>
      <c r="B46" s="7" t="s">
        <v>163</v>
      </c>
    </row>
    <row r="47" spans="1:2" x14ac:dyDescent="0.2">
      <c r="A47" s="7" t="s">
        <v>164</v>
      </c>
      <c r="B47" s="7">
        <v>0</v>
      </c>
    </row>
    <row r="48" spans="1:2" x14ac:dyDescent="0.2">
      <c r="A48" s="7" t="s">
        <v>165</v>
      </c>
      <c r="B48" s="7">
        <v>0</v>
      </c>
    </row>
    <row r="49" spans="1:2" x14ac:dyDescent="0.2">
      <c r="A49" s="7" t="s">
        <v>166</v>
      </c>
      <c r="B49" s="7">
        <v>19551</v>
      </c>
    </row>
    <row r="50" spans="1:2" x14ac:dyDescent="0.2">
      <c r="A50" s="7" t="s">
        <v>167</v>
      </c>
      <c r="B50" s="7" t="s">
        <v>168</v>
      </c>
    </row>
    <row r="51" spans="1:2" x14ac:dyDescent="0.2">
      <c r="A51" s="7" t="s">
        <v>169</v>
      </c>
      <c r="B51" s="7" t="s">
        <v>170</v>
      </c>
    </row>
    <row r="52" spans="1:2" x14ac:dyDescent="0.2">
      <c r="A52" s="7" t="s">
        <v>171</v>
      </c>
      <c r="B52" s="7" t="s">
        <v>172</v>
      </c>
    </row>
    <row r="53" spans="1:2" x14ac:dyDescent="0.2">
      <c r="A53" s="7" t="s">
        <v>173</v>
      </c>
      <c r="B53" s="7">
        <v>1</v>
      </c>
    </row>
    <row r="54" spans="1:2" x14ac:dyDescent="0.2">
      <c r="A54" s="7" t="s">
        <v>174</v>
      </c>
      <c r="B54" s="7" t="s">
        <v>175</v>
      </c>
    </row>
    <row r="55" spans="1:2" x14ac:dyDescent="0.2">
      <c r="A55" s="7" t="s">
        <v>176</v>
      </c>
      <c r="B55" s="7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442C-510A-43F0-BE3E-B141EB6E9D3E}">
  <dimension ref="A3:K9"/>
  <sheetViews>
    <sheetView tabSelected="1" workbookViewId="0">
      <selection activeCell="F7" sqref="F7"/>
    </sheetView>
  </sheetViews>
  <sheetFormatPr baseColWidth="10" defaultRowHeight="12.75" x14ac:dyDescent="0.2"/>
  <cols>
    <col min="1" max="1" width="16.7109375" bestFit="1" customWidth="1"/>
    <col min="2" max="2" width="23.42578125" customWidth="1"/>
    <col min="3" max="3" width="15.140625" bestFit="1" customWidth="1"/>
    <col min="4" max="4" width="16.7109375" bestFit="1" customWidth="1"/>
    <col min="5" max="5" width="16.85546875" bestFit="1" customWidth="1"/>
    <col min="6" max="10" width="7" bestFit="1" customWidth="1"/>
    <col min="11" max="11" width="11.5703125" bestFit="1" customWidth="1"/>
  </cols>
  <sheetData>
    <row r="3" spans="1:11" x14ac:dyDescent="0.2">
      <c r="A3" s="45" t="s">
        <v>178</v>
      </c>
      <c r="B3" s="41"/>
      <c r="C3" s="41"/>
      <c r="D3" s="41"/>
      <c r="E3" s="41"/>
      <c r="F3" s="45" t="s">
        <v>38</v>
      </c>
      <c r="G3" s="41"/>
      <c r="H3" s="41"/>
      <c r="I3" s="41"/>
      <c r="J3" s="41"/>
      <c r="K3" s="42"/>
    </row>
    <row r="4" spans="1:11" x14ac:dyDescent="0.2">
      <c r="A4" s="45" t="s">
        <v>20</v>
      </c>
      <c r="B4" s="45" t="s">
        <v>35</v>
      </c>
      <c r="C4" s="45" t="s">
        <v>42</v>
      </c>
      <c r="D4" s="45" t="s">
        <v>36</v>
      </c>
      <c r="E4" s="45" t="s">
        <v>41</v>
      </c>
      <c r="F4" s="40" t="s">
        <v>67</v>
      </c>
      <c r="G4" s="46" t="s">
        <v>58</v>
      </c>
      <c r="H4" s="46" t="s">
        <v>62</v>
      </c>
      <c r="I4" s="46" t="s">
        <v>65</v>
      </c>
      <c r="J4" s="46" t="s">
        <v>79</v>
      </c>
      <c r="K4" s="47" t="s">
        <v>179</v>
      </c>
    </row>
    <row r="5" spans="1:11" x14ac:dyDescent="0.2">
      <c r="A5" s="40" t="s">
        <v>44</v>
      </c>
      <c r="B5" s="40" t="s">
        <v>55</v>
      </c>
      <c r="C5" s="40" t="s">
        <v>60</v>
      </c>
      <c r="D5" s="40" t="s">
        <v>56</v>
      </c>
      <c r="E5" s="40">
        <v>19</v>
      </c>
      <c r="F5" s="48">
        <v>196</v>
      </c>
      <c r="G5" s="49">
        <v>117</v>
      </c>
      <c r="H5" s="49">
        <v>138</v>
      </c>
      <c r="I5" s="49">
        <v>186</v>
      </c>
      <c r="J5" s="49"/>
      <c r="K5" s="50">
        <v>637</v>
      </c>
    </row>
    <row r="6" spans="1:11" x14ac:dyDescent="0.2">
      <c r="A6" s="43"/>
      <c r="B6" s="43"/>
      <c r="C6" s="43"/>
      <c r="D6" s="43"/>
      <c r="E6" s="51">
        <v>20</v>
      </c>
      <c r="F6" s="52"/>
      <c r="G6" s="44"/>
      <c r="H6" s="44"/>
      <c r="I6" s="44"/>
      <c r="J6" s="44">
        <v>49</v>
      </c>
      <c r="K6" s="53">
        <v>49</v>
      </c>
    </row>
    <row r="7" spans="1:11" x14ac:dyDescent="0.2">
      <c r="A7" s="43"/>
      <c r="B7" s="43"/>
      <c r="C7" s="43"/>
      <c r="D7" s="40" t="s">
        <v>72</v>
      </c>
      <c r="E7" s="40">
        <v>19</v>
      </c>
      <c r="F7" s="48">
        <v>49</v>
      </c>
      <c r="G7" s="49">
        <v>98</v>
      </c>
      <c r="H7" s="49">
        <v>98</v>
      </c>
      <c r="I7" s="49">
        <v>98</v>
      </c>
      <c r="J7" s="49"/>
      <c r="K7" s="50">
        <v>343</v>
      </c>
    </row>
    <row r="8" spans="1:11" x14ac:dyDescent="0.2">
      <c r="A8" s="40" t="s">
        <v>180</v>
      </c>
      <c r="B8" s="41"/>
      <c r="C8" s="41"/>
      <c r="D8" s="41"/>
      <c r="E8" s="41"/>
      <c r="F8" s="48">
        <v>245</v>
      </c>
      <c r="G8" s="49">
        <v>215</v>
      </c>
      <c r="H8" s="49">
        <v>236</v>
      </c>
      <c r="I8" s="49">
        <v>284</v>
      </c>
      <c r="J8" s="49">
        <v>49</v>
      </c>
      <c r="K8" s="50">
        <v>1029</v>
      </c>
    </row>
    <row r="9" spans="1:11" x14ac:dyDescent="0.2">
      <c r="A9" s="54" t="s">
        <v>179</v>
      </c>
      <c r="B9" s="55"/>
      <c r="C9" s="55"/>
      <c r="D9" s="55"/>
      <c r="E9" s="55"/>
      <c r="F9" s="56">
        <v>245</v>
      </c>
      <c r="G9" s="57">
        <v>215</v>
      </c>
      <c r="H9" s="57">
        <v>236</v>
      </c>
      <c r="I9" s="57">
        <v>284</v>
      </c>
      <c r="J9" s="57">
        <v>49</v>
      </c>
      <c r="K9" s="58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200"/>
  <sheetViews>
    <sheetView view="pageBreakPreview" zoomScaleNormal="100" zoomScaleSheetLayoutView="100" workbookViewId="0">
      <selection activeCell="F39" sqref="F39"/>
    </sheetView>
  </sheetViews>
  <sheetFormatPr baseColWidth="10" defaultColWidth="9.140625" defaultRowHeight="11.25" x14ac:dyDescent="0.2"/>
  <cols>
    <col min="1" max="1" width="3.28515625" style="2" customWidth="1"/>
    <col min="2" max="2" width="11.28515625" style="2" customWidth="1"/>
    <col min="3" max="3" width="8.5703125" style="1" customWidth="1"/>
    <col min="4" max="4" width="3.7109375" style="1" customWidth="1"/>
    <col min="5" max="5" width="9.140625" style="1" customWidth="1"/>
    <col min="6" max="6" width="7.28515625" style="31" customWidth="1"/>
    <col min="7" max="7" width="6.42578125" style="1" customWidth="1"/>
    <col min="8" max="8" width="11.85546875" style="1" customWidth="1"/>
    <col min="9" max="9" width="12.28515625" style="1" customWidth="1"/>
    <col min="10" max="10" width="10.42578125" style="1" customWidth="1"/>
    <col min="11" max="11" width="9.5703125" style="1" customWidth="1"/>
    <col min="12" max="12" width="5.28515625" style="1" customWidth="1"/>
    <col min="13" max="13" width="10.85546875" style="1" customWidth="1"/>
    <col min="14" max="14" width="8.7109375" style="1" customWidth="1"/>
    <col min="15" max="15" width="8" style="1" customWidth="1"/>
    <col min="16" max="17" width="9.140625" style="1" customWidth="1"/>
    <col min="18" max="18" width="7.42578125" style="31" customWidth="1"/>
    <col min="19" max="19" width="10.5703125" style="1" bestFit="1" customWidth="1"/>
    <col min="20" max="20" width="6.5703125" style="31" customWidth="1"/>
    <col min="21" max="21" width="10" style="1" customWidth="1"/>
    <col min="22" max="23" width="9.140625" style="1" customWidth="1"/>
    <col min="24" max="24" width="7" style="1" customWidth="1"/>
    <col min="25" max="25" width="5.85546875" style="1" customWidth="1"/>
    <col min="26" max="26" width="7" style="1" customWidth="1"/>
    <col min="27" max="27" width="8" style="1" customWidth="1"/>
    <col min="28" max="28" width="7.7109375" style="1" customWidth="1"/>
    <col min="29" max="29" width="9.140625" style="1" customWidth="1"/>
    <col min="30" max="16384" width="9.140625" style="1"/>
  </cols>
  <sheetData>
    <row r="1" spans="1:29" ht="12.95" customHeight="1" x14ac:dyDescent="0.2">
      <c r="A1" s="27"/>
      <c r="B1" s="33"/>
      <c r="C1" s="28" t="s">
        <v>0</v>
      </c>
      <c r="D1" s="5" t="str">
        <f>VLOOKUP("Exporter.Name",Data!A:B,2,FALSE)&amp;""</f>
        <v>FRUTERA AGROSAN EXPORT SPA</v>
      </c>
      <c r="E1" s="5"/>
      <c r="F1" s="30"/>
      <c r="G1" s="5"/>
      <c r="H1" s="17" t="s">
        <v>1</v>
      </c>
      <c r="I1" s="5" t="str">
        <f>VLOOKUP("Vessel.Name",Data!A:B,2,FALSE)&amp;""</f>
        <v>CAPE AKRITAS</v>
      </c>
      <c r="J1" s="5"/>
      <c r="K1" s="5"/>
      <c r="L1" s="21"/>
      <c r="M1" s="11"/>
      <c r="N1" s="5"/>
      <c r="O1" s="5"/>
      <c r="P1" s="25"/>
    </row>
    <row r="2" spans="1:29" ht="12.95" customHeight="1" x14ac:dyDescent="0.2">
      <c r="A2" s="22"/>
      <c r="B2" s="34"/>
      <c r="C2" s="12" t="s">
        <v>2</v>
      </c>
      <c r="D2" s="5" t="str">
        <f>VLOOKUP("Exporter.IdentityCard",Data!A:B,2,FALSE)&amp;""</f>
        <v>77089369-0</v>
      </c>
      <c r="E2" s="5"/>
      <c r="F2" s="30"/>
      <c r="G2" s="5"/>
      <c r="H2" s="17" t="s">
        <v>3</v>
      </c>
      <c r="I2" s="5" t="str">
        <f>VLOOKUP("Vessel.DeparturePort",Data!A:B,2,FALSE)&amp;""</f>
        <v>Valparaiso</v>
      </c>
      <c r="J2" s="5"/>
      <c r="K2" s="5"/>
      <c r="L2" s="21"/>
      <c r="M2" s="11" t="s">
        <v>4</v>
      </c>
      <c r="N2" s="5" t="str">
        <f>VLOOKUP("Vessel.ETD",Data!A:B,2,FALSE)&amp;""</f>
        <v>2023-04-08</v>
      </c>
      <c r="O2" s="5"/>
      <c r="P2" s="25"/>
    </row>
    <row r="3" spans="1:29" ht="12.95" customHeight="1" x14ac:dyDescent="0.2">
      <c r="A3" s="22"/>
      <c r="B3" s="34"/>
      <c r="C3" s="12" t="s">
        <v>5</v>
      </c>
      <c r="D3" s="1" t="str">
        <f>VLOOKUP("Receiver.Name",Data!A:B,2,FALSE)&amp;""</f>
        <v>EXPORTADORA SAN ALBERTO PERU SOCIEDAD ANONIMA CERRADA</v>
      </c>
      <c r="H3" s="18" t="s">
        <v>6</v>
      </c>
      <c r="I3" s="1" t="str">
        <f>VLOOKUP("Vessel.ArrivalPort",Data!A:B,2,FALSE)&amp;""</f>
        <v>CALLAO</v>
      </c>
      <c r="J3" s="5"/>
      <c r="L3" s="22"/>
      <c r="M3" s="12" t="s">
        <v>7</v>
      </c>
      <c r="N3" s="1" t="str">
        <f>VLOOKUP("Vessel.ETA",Data!A:B,2,FALSE)&amp;""</f>
        <v>2023-04-16</v>
      </c>
      <c r="P3" s="26"/>
      <c r="U3" s="29" t="s">
        <v>8</v>
      </c>
    </row>
    <row r="4" spans="1:29" ht="12.95" customHeight="1" x14ac:dyDescent="0.2">
      <c r="A4" s="22"/>
      <c r="B4" s="34"/>
      <c r="C4" s="12" t="s">
        <v>9</v>
      </c>
      <c r="D4" s="5" t="str">
        <f>VLOOKUP("Consignee.Name",Data!A:B,2,FALSE)&amp;""</f>
        <v>EXPORTADORA SAN ALBERTO PERU SOCIEDAD ANONIMA CERRADA</v>
      </c>
      <c r="E4" s="5"/>
      <c r="F4" s="30"/>
      <c r="G4" s="5"/>
      <c r="H4" s="17"/>
      <c r="I4" s="5"/>
      <c r="J4" s="5"/>
      <c r="K4" s="5"/>
      <c r="L4" s="21"/>
      <c r="M4" s="11"/>
      <c r="N4" s="5"/>
      <c r="O4" s="5"/>
      <c r="P4" s="25"/>
      <c r="Y4" s="4" t="s">
        <v>10</v>
      </c>
      <c r="Z4" s="4" t="s">
        <v>11</v>
      </c>
      <c r="AA4" s="9"/>
      <c r="AB4" s="4" t="s">
        <v>12</v>
      </c>
    </row>
    <row r="5" spans="1:29" ht="12.95" customHeight="1" x14ac:dyDescent="0.2">
      <c r="A5" s="22"/>
      <c r="B5" s="34"/>
      <c r="C5" s="12" t="s">
        <v>13</v>
      </c>
      <c r="D5" s="5" t="str">
        <f>VLOOKUP("SiiReceptor.Name",Data!A:B,2,FALSE)&amp;""</f>
        <v>EXPORTADORA SAN ALBERTO PERU SOCIEDAD ANONIMA CERRADA</v>
      </c>
      <c r="H5" s="19" t="s">
        <v>14</v>
      </c>
      <c r="I5" s="5" t="str">
        <f>VLOOKUP("Container",Data!A:B,2,FALSE)&amp;""</f>
        <v>TEMU9080208</v>
      </c>
      <c r="J5" s="5"/>
      <c r="L5" s="22"/>
      <c r="M5" s="12"/>
      <c r="N5" s="5"/>
      <c r="P5" s="26"/>
      <c r="X5" s="6" t="s">
        <v>15</v>
      </c>
      <c r="Y5" s="1">
        <f>SUM(Y12:Y62)</f>
        <v>1029</v>
      </c>
      <c r="Z5" s="1">
        <f>SUM(Z12:Z62)</f>
        <v>19600</v>
      </c>
      <c r="AB5" s="1">
        <f>SUM(AB12:AB62)</f>
        <v>21</v>
      </c>
    </row>
    <row r="6" spans="1:29" ht="12.95" customHeight="1" x14ac:dyDescent="0.2">
      <c r="A6" s="22"/>
      <c r="B6" s="34"/>
      <c r="C6" s="12" t="s">
        <v>16</v>
      </c>
      <c r="D6" s="5" t="str">
        <f>VLOOKUP("Instructive.Code",Data!A:B,2,FALSE)&amp;""</f>
        <v>095H-1</v>
      </c>
      <c r="E6" s="5"/>
      <c r="F6" s="30"/>
      <c r="G6" s="5"/>
      <c r="H6" s="17" t="s">
        <v>17</v>
      </c>
      <c r="I6" s="5" t="str">
        <f>VLOOKUP("Bill.BL",Data!A:B,2,FALSE)&amp;""</f>
        <v/>
      </c>
      <c r="J6" s="5"/>
      <c r="K6" s="5"/>
      <c r="L6" s="21"/>
      <c r="M6" s="11"/>
      <c r="N6" s="5"/>
      <c r="O6" s="5"/>
      <c r="P6" s="25"/>
      <c r="AC6" s="3"/>
    </row>
    <row r="7" spans="1:29" ht="12.95" customHeight="1" x14ac:dyDescent="0.2">
      <c r="A7" s="22"/>
      <c r="B7" s="34"/>
      <c r="C7" s="12"/>
      <c r="H7" s="20"/>
      <c r="I7" s="5"/>
      <c r="J7" s="5"/>
      <c r="L7" s="23"/>
      <c r="M7" s="24"/>
      <c r="N7" s="5"/>
      <c r="P7" s="26"/>
    </row>
    <row r="8" spans="1:29" ht="12.95" customHeight="1" x14ac:dyDescent="0.2">
      <c r="A8" s="23"/>
      <c r="B8" s="35"/>
      <c r="C8" s="24" t="s">
        <v>18</v>
      </c>
      <c r="D8" s="5" t="str">
        <f>VLOOKUP("Bill.Gloss",Data!A:B,2,FALSE)&amp;""</f>
        <v/>
      </c>
      <c r="E8" s="5"/>
      <c r="F8" s="30"/>
      <c r="G8" s="5"/>
      <c r="H8" s="5"/>
      <c r="I8" s="5"/>
      <c r="J8" s="5"/>
      <c r="K8" s="5"/>
      <c r="L8" s="5"/>
      <c r="M8" s="5"/>
      <c r="N8" s="5"/>
      <c r="O8" s="5"/>
      <c r="P8" s="25"/>
    </row>
    <row r="9" spans="1:29" x14ac:dyDescent="0.2">
      <c r="C9" s="2"/>
      <c r="I9" s="2"/>
      <c r="J9" s="2"/>
    </row>
    <row r="10" spans="1:29" x14ac:dyDescent="0.2">
      <c r="C10" s="2"/>
    </row>
    <row r="11" spans="1:29" s="3" customFormat="1" ht="24" customHeight="1" x14ac:dyDescent="0.2">
      <c r="A11" s="13" t="s">
        <v>19</v>
      </c>
      <c r="B11" s="36" t="s">
        <v>20</v>
      </c>
      <c r="C11" s="14" t="s">
        <v>21</v>
      </c>
      <c r="D11" s="14" t="s">
        <v>22</v>
      </c>
      <c r="E11" s="14" t="s">
        <v>23</v>
      </c>
      <c r="F11" s="32" t="s">
        <v>24</v>
      </c>
      <c r="G11" s="14" t="s">
        <v>25</v>
      </c>
      <c r="H11" s="14" t="s">
        <v>26</v>
      </c>
      <c r="I11" s="14" t="s">
        <v>27</v>
      </c>
      <c r="J11" s="15" t="s">
        <v>28</v>
      </c>
      <c r="K11" s="15" t="s">
        <v>29</v>
      </c>
      <c r="L11" s="14" t="s">
        <v>30</v>
      </c>
      <c r="M11" s="14" t="s">
        <v>31</v>
      </c>
      <c r="N11" s="15" t="s">
        <v>32</v>
      </c>
      <c r="O11" s="15" t="s">
        <v>33</v>
      </c>
      <c r="P11" s="14" t="s">
        <v>34</v>
      </c>
      <c r="Q11" s="14" t="s">
        <v>35</v>
      </c>
      <c r="R11" s="39" t="s">
        <v>36</v>
      </c>
      <c r="S11" s="15" t="s">
        <v>37</v>
      </c>
      <c r="T11" s="32" t="s">
        <v>38</v>
      </c>
      <c r="U11" s="15" t="s">
        <v>39</v>
      </c>
      <c r="V11" s="14" t="s">
        <v>40</v>
      </c>
      <c r="W11" s="15" t="s">
        <v>41</v>
      </c>
      <c r="X11" s="14" t="s">
        <v>42</v>
      </c>
      <c r="Y11" s="14" t="s">
        <v>10</v>
      </c>
      <c r="Z11" s="14" t="s">
        <v>11</v>
      </c>
      <c r="AA11" s="15" t="s">
        <v>43</v>
      </c>
      <c r="AB11" s="16" t="s">
        <v>12</v>
      </c>
    </row>
    <row r="12" spans="1:29" x14ac:dyDescent="0.2">
      <c r="A12" s="2">
        <v>1</v>
      </c>
      <c r="B12" s="2" t="s">
        <v>44</v>
      </c>
      <c r="C12" s="1" t="s">
        <v>45</v>
      </c>
      <c r="E12" s="1" t="s">
        <v>46</v>
      </c>
      <c r="F12" s="31" t="s">
        <v>8</v>
      </c>
      <c r="G12" s="1" t="s">
        <v>47</v>
      </c>
      <c r="I12" s="1" t="s">
        <v>48</v>
      </c>
      <c r="J12" s="1" t="s">
        <v>49</v>
      </c>
      <c r="K12" s="1" t="s">
        <v>49</v>
      </c>
      <c r="L12" s="1" t="s">
        <v>50</v>
      </c>
      <c r="M12" s="1" t="s">
        <v>51</v>
      </c>
      <c r="N12" s="1" t="s">
        <v>52</v>
      </c>
      <c r="O12" s="1" t="s">
        <v>53</v>
      </c>
      <c r="P12" s="1" t="s">
        <v>54</v>
      </c>
      <c r="Q12" s="1" t="s">
        <v>55</v>
      </c>
      <c r="R12" s="31" t="s">
        <v>56</v>
      </c>
      <c r="S12" s="1" t="s">
        <v>57</v>
      </c>
      <c r="T12" s="31" t="s">
        <v>58</v>
      </c>
      <c r="U12" s="38">
        <v>45016.125</v>
      </c>
      <c r="V12" s="1" t="s">
        <v>59</v>
      </c>
      <c r="W12" s="1">
        <v>19</v>
      </c>
      <c r="X12" s="1" t="s">
        <v>60</v>
      </c>
      <c r="Y12" s="1">
        <v>49</v>
      </c>
      <c r="Z12" s="1">
        <v>931</v>
      </c>
      <c r="AA12" s="1">
        <v>49</v>
      </c>
      <c r="AB12" s="1">
        <v>1</v>
      </c>
    </row>
    <row r="13" spans="1:29" x14ac:dyDescent="0.2">
      <c r="A13" s="2">
        <v>2</v>
      </c>
      <c r="B13" s="2" t="s">
        <v>44</v>
      </c>
      <c r="C13" s="1" t="s">
        <v>61</v>
      </c>
      <c r="E13" s="1" t="s">
        <v>8</v>
      </c>
      <c r="F13" s="31" t="s">
        <v>8</v>
      </c>
      <c r="G13" s="1" t="s">
        <v>47</v>
      </c>
      <c r="I13" s="1" t="s">
        <v>48</v>
      </c>
      <c r="J13" s="1" t="s">
        <v>49</v>
      </c>
      <c r="K13" s="1" t="s">
        <v>49</v>
      </c>
      <c r="L13" s="1" t="s">
        <v>50</v>
      </c>
      <c r="M13" s="1" t="s">
        <v>51</v>
      </c>
      <c r="N13" s="1" t="s">
        <v>52</v>
      </c>
      <c r="O13" s="1" t="s">
        <v>53</v>
      </c>
      <c r="P13" s="1" t="s">
        <v>54</v>
      </c>
      <c r="Q13" s="1" t="s">
        <v>55</v>
      </c>
      <c r="R13" s="31" t="s">
        <v>56</v>
      </c>
      <c r="S13" s="1" t="s">
        <v>57</v>
      </c>
      <c r="T13" s="31" t="s">
        <v>62</v>
      </c>
      <c r="U13" s="38">
        <v>45016.125</v>
      </c>
      <c r="V13" s="1" t="s">
        <v>59</v>
      </c>
      <c r="W13" s="1">
        <v>19</v>
      </c>
      <c r="X13" s="1" t="s">
        <v>60</v>
      </c>
      <c r="Y13" s="1">
        <v>49</v>
      </c>
      <c r="Z13" s="1">
        <v>931</v>
      </c>
      <c r="AA13" s="1">
        <v>49</v>
      </c>
      <c r="AB13" s="1">
        <v>1</v>
      </c>
    </row>
    <row r="14" spans="1:29" x14ac:dyDescent="0.2">
      <c r="A14" s="2">
        <v>3</v>
      </c>
      <c r="B14" s="2" t="s">
        <v>44</v>
      </c>
      <c r="C14" s="1" t="s">
        <v>63</v>
      </c>
      <c r="E14" s="1" t="s">
        <v>8</v>
      </c>
      <c r="F14" s="31" t="s">
        <v>8</v>
      </c>
      <c r="G14" s="1" t="s">
        <v>47</v>
      </c>
      <c r="I14" s="1" t="s">
        <v>48</v>
      </c>
      <c r="J14" s="1" t="s">
        <v>49</v>
      </c>
      <c r="K14" s="1" t="s">
        <v>49</v>
      </c>
      <c r="L14" s="1" t="s">
        <v>50</v>
      </c>
      <c r="M14" s="1" t="s">
        <v>51</v>
      </c>
      <c r="N14" s="1" t="s">
        <v>52</v>
      </c>
      <c r="O14" s="1" t="s">
        <v>53</v>
      </c>
      <c r="P14" s="1" t="s">
        <v>54</v>
      </c>
      <c r="Q14" s="1" t="s">
        <v>55</v>
      </c>
      <c r="R14" s="31" t="s">
        <v>56</v>
      </c>
      <c r="S14" s="1" t="s">
        <v>57</v>
      </c>
      <c r="T14" s="31" t="s">
        <v>62</v>
      </c>
      <c r="U14" s="38">
        <v>45016.125</v>
      </c>
      <c r="V14" s="1" t="s">
        <v>59</v>
      </c>
      <c r="W14" s="1">
        <v>19</v>
      </c>
      <c r="X14" s="1" t="s">
        <v>60</v>
      </c>
      <c r="Y14" s="1">
        <v>49</v>
      </c>
      <c r="Z14" s="1">
        <v>931</v>
      </c>
      <c r="AA14" s="1">
        <v>49</v>
      </c>
      <c r="AB14" s="1">
        <v>1</v>
      </c>
    </row>
    <row r="15" spans="1:29" x14ac:dyDescent="0.2">
      <c r="A15" s="2">
        <v>4</v>
      </c>
      <c r="B15" s="2" t="s">
        <v>44</v>
      </c>
      <c r="C15" s="1" t="s">
        <v>64</v>
      </c>
      <c r="E15" s="1" t="s">
        <v>8</v>
      </c>
      <c r="F15" s="31" t="s">
        <v>8</v>
      </c>
      <c r="G15" s="1" t="s">
        <v>47</v>
      </c>
      <c r="I15" s="1" t="s">
        <v>48</v>
      </c>
      <c r="J15" s="1" t="s">
        <v>49</v>
      </c>
      <c r="K15" s="1" t="s">
        <v>49</v>
      </c>
      <c r="L15" s="1" t="s">
        <v>50</v>
      </c>
      <c r="M15" s="1" t="s">
        <v>51</v>
      </c>
      <c r="N15" s="1" t="s">
        <v>52</v>
      </c>
      <c r="O15" s="1" t="s">
        <v>53</v>
      </c>
      <c r="P15" s="1" t="s">
        <v>54</v>
      </c>
      <c r="Q15" s="1" t="s">
        <v>55</v>
      </c>
      <c r="R15" s="31" t="s">
        <v>56</v>
      </c>
      <c r="S15" s="1" t="s">
        <v>57</v>
      </c>
      <c r="T15" s="31" t="s">
        <v>65</v>
      </c>
      <c r="U15" s="38">
        <v>45016.125</v>
      </c>
      <c r="V15" s="1" t="s">
        <v>59</v>
      </c>
      <c r="W15" s="1">
        <v>19</v>
      </c>
      <c r="X15" s="1" t="s">
        <v>60</v>
      </c>
      <c r="Y15" s="1">
        <v>49</v>
      </c>
      <c r="Z15" s="1">
        <v>931</v>
      </c>
      <c r="AA15" s="1">
        <v>49</v>
      </c>
      <c r="AB15" s="1">
        <v>1</v>
      </c>
    </row>
    <row r="16" spans="1:29" x14ac:dyDescent="0.2">
      <c r="A16" s="2">
        <v>5</v>
      </c>
      <c r="B16" s="2" t="s">
        <v>44</v>
      </c>
      <c r="C16" s="1" t="s">
        <v>66</v>
      </c>
      <c r="E16" s="1" t="s">
        <v>8</v>
      </c>
      <c r="F16" s="31" t="s">
        <v>8</v>
      </c>
      <c r="G16" s="1" t="s">
        <v>47</v>
      </c>
      <c r="I16" s="1" t="s">
        <v>48</v>
      </c>
      <c r="J16" s="1" t="s">
        <v>49</v>
      </c>
      <c r="K16" s="1" t="s">
        <v>49</v>
      </c>
      <c r="L16" s="1" t="s">
        <v>50</v>
      </c>
      <c r="M16" s="1" t="s">
        <v>51</v>
      </c>
      <c r="N16" s="1" t="s">
        <v>52</v>
      </c>
      <c r="O16" s="1" t="s">
        <v>53</v>
      </c>
      <c r="P16" s="1" t="s">
        <v>54</v>
      </c>
      <c r="Q16" s="1" t="s">
        <v>55</v>
      </c>
      <c r="R16" s="31" t="s">
        <v>56</v>
      </c>
      <c r="S16" s="1" t="s">
        <v>57</v>
      </c>
      <c r="T16" s="31" t="s">
        <v>67</v>
      </c>
      <c r="U16" s="38">
        <v>45016.125</v>
      </c>
      <c r="V16" s="1" t="s">
        <v>59</v>
      </c>
      <c r="W16" s="1">
        <v>19</v>
      </c>
      <c r="X16" s="1" t="s">
        <v>60</v>
      </c>
      <c r="Y16" s="1">
        <v>49</v>
      </c>
      <c r="Z16" s="1">
        <v>931</v>
      </c>
      <c r="AA16" s="1">
        <v>49</v>
      </c>
      <c r="AB16" s="1">
        <v>1</v>
      </c>
    </row>
    <row r="17" spans="1:28" x14ac:dyDescent="0.2">
      <c r="A17" s="2">
        <v>6</v>
      </c>
      <c r="B17" s="2" t="s">
        <v>44</v>
      </c>
      <c r="C17" s="1" t="s">
        <v>68</v>
      </c>
      <c r="E17" s="1" t="s">
        <v>69</v>
      </c>
      <c r="F17" s="31" t="s">
        <v>8</v>
      </c>
      <c r="G17" s="1" t="s">
        <v>47</v>
      </c>
      <c r="I17" s="1" t="s">
        <v>48</v>
      </c>
      <c r="J17" s="1" t="s">
        <v>49</v>
      </c>
      <c r="K17" s="1" t="s">
        <v>49</v>
      </c>
      <c r="L17" s="1" t="s">
        <v>50</v>
      </c>
      <c r="M17" s="1" t="s">
        <v>51</v>
      </c>
      <c r="N17" s="1" t="s">
        <v>52</v>
      </c>
      <c r="O17" s="1" t="s">
        <v>53</v>
      </c>
      <c r="P17" s="1" t="s">
        <v>54</v>
      </c>
      <c r="Q17" s="1" t="s">
        <v>55</v>
      </c>
      <c r="R17" s="31" t="s">
        <v>56</v>
      </c>
      <c r="S17" s="1" t="s">
        <v>57</v>
      </c>
      <c r="T17" s="31" t="s">
        <v>65</v>
      </c>
      <c r="U17" s="38">
        <v>45016.125</v>
      </c>
      <c r="V17" s="1" t="s">
        <v>59</v>
      </c>
      <c r="W17" s="1">
        <v>19</v>
      </c>
      <c r="X17" s="1" t="s">
        <v>60</v>
      </c>
      <c r="Y17" s="1">
        <v>49</v>
      </c>
      <c r="Z17" s="1">
        <v>931</v>
      </c>
      <c r="AA17" s="1">
        <v>49</v>
      </c>
      <c r="AB17" s="1">
        <v>1</v>
      </c>
    </row>
    <row r="18" spans="1:28" x14ac:dyDescent="0.2">
      <c r="A18" s="2">
        <v>7</v>
      </c>
      <c r="B18" s="2" t="s">
        <v>44</v>
      </c>
      <c r="C18" s="1" t="s">
        <v>70</v>
      </c>
      <c r="E18" s="1" t="s">
        <v>8</v>
      </c>
      <c r="F18" s="31" t="s">
        <v>8</v>
      </c>
      <c r="G18" s="1" t="s">
        <v>47</v>
      </c>
      <c r="I18" s="1" t="s">
        <v>48</v>
      </c>
      <c r="J18" s="1" t="s">
        <v>49</v>
      </c>
      <c r="K18" s="1" t="s">
        <v>49</v>
      </c>
      <c r="L18" s="1" t="s">
        <v>50</v>
      </c>
      <c r="M18" s="1" t="s">
        <v>51</v>
      </c>
      <c r="N18" s="1" t="s">
        <v>52</v>
      </c>
      <c r="O18" s="1" t="s">
        <v>53</v>
      </c>
      <c r="P18" s="1" t="s">
        <v>54</v>
      </c>
      <c r="Q18" s="1" t="s">
        <v>55</v>
      </c>
      <c r="R18" s="31" t="s">
        <v>56</v>
      </c>
      <c r="S18" s="1" t="s">
        <v>57</v>
      </c>
      <c r="T18" s="31" t="s">
        <v>67</v>
      </c>
      <c r="U18" s="38">
        <v>45016.125</v>
      </c>
      <c r="V18" s="1" t="s">
        <v>59</v>
      </c>
      <c r="W18" s="1">
        <v>19</v>
      </c>
      <c r="X18" s="1" t="s">
        <v>60</v>
      </c>
      <c r="Y18" s="1">
        <v>49</v>
      </c>
      <c r="Z18" s="1">
        <v>931</v>
      </c>
      <c r="AA18" s="1">
        <v>49</v>
      </c>
      <c r="AB18" s="1">
        <v>1</v>
      </c>
    </row>
    <row r="19" spans="1:28" x14ac:dyDescent="0.2">
      <c r="A19" s="2">
        <v>8</v>
      </c>
      <c r="B19" s="2" t="s">
        <v>44</v>
      </c>
      <c r="C19" s="1" t="s">
        <v>71</v>
      </c>
      <c r="E19" s="1" t="s">
        <v>8</v>
      </c>
      <c r="F19" s="31" t="s">
        <v>8</v>
      </c>
      <c r="G19" s="1" t="s">
        <v>47</v>
      </c>
      <c r="I19" s="1" t="s">
        <v>48</v>
      </c>
      <c r="J19" s="1" t="s">
        <v>49</v>
      </c>
      <c r="K19" s="1" t="s">
        <v>49</v>
      </c>
      <c r="L19" s="1" t="s">
        <v>50</v>
      </c>
      <c r="M19" s="1" t="s">
        <v>51</v>
      </c>
      <c r="N19" s="1" t="s">
        <v>52</v>
      </c>
      <c r="O19" s="1" t="s">
        <v>53</v>
      </c>
      <c r="P19" s="1" t="s">
        <v>54</v>
      </c>
      <c r="Q19" s="1" t="s">
        <v>55</v>
      </c>
      <c r="R19" s="31" t="s">
        <v>72</v>
      </c>
      <c r="S19" s="1" t="s">
        <v>73</v>
      </c>
      <c r="T19" s="31" t="s">
        <v>65</v>
      </c>
      <c r="U19" s="38">
        <v>45016.125</v>
      </c>
      <c r="V19" s="1" t="s">
        <v>59</v>
      </c>
      <c r="W19" s="1">
        <v>19</v>
      </c>
      <c r="X19" s="1" t="s">
        <v>60</v>
      </c>
      <c r="Y19" s="1">
        <v>49</v>
      </c>
      <c r="Z19" s="1">
        <v>931</v>
      </c>
      <c r="AA19" s="1">
        <v>49</v>
      </c>
      <c r="AB19" s="1">
        <v>1</v>
      </c>
    </row>
    <row r="20" spans="1:28" x14ac:dyDescent="0.2">
      <c r="A20" s="2">
        <v>9</v>
      </c>
      <c r="B20" s="2" t="s">
        <v>44</v>
      </c>
      <c r="C20" s="1" t="s">
        <v>74</v>
      </c>
      <c r="E20" s="1" t="s">
        <v>8</v>
      </c>
      <c r="F20" s="31" t="s">
        <v>8</v>
      </c>
      <c r="G20" s="1" t="s">
        <v>47</v>
      </c>
      <c r="I20" s="1" t="s">
        <v>48</v>
      </c>
      <c r="J20" s="1" t="s">
        <v>49</v>
      </c>
      <c r="K20" s="1" t="s">
        <v>49</v>
      </c>
      <c r="L20" s="1" t="s">
        <v>50</v>
      </c>
      <c r="M20" s="1" t="s">
        <v>51</v>
      </c>
      <c r="N20" s="1" t="s">
        <v>52</v>
      </c>
      <c r="O20" s="1" t="s">
        <v>53</v>
      </c>
      <c r="P20" s="1" t="s">
        <v>54</v>
      </c>
      <c r="Q20" s="1" t="s">
        <v>55</v>
      </c>
      <c r="R20" s="31" t="s">
        <v>56</v>
      </c>
      <c r="S20" s="1" t="s">
        <v>57</v>
      </c>
      <c r="T20" s="31" t="s">
        <v>58</v>
      </c>
      <c r="U20" s="38">
        <v>45016.125</v>
      </c>
      <c r="V20" s="1" t="s">
        <v>59</v>
      </c>
      <c r="W20" s="1">
        <v>19</v>
      </c>
      <c r="X20" s="1" t="s">
        <v>60</v>
      </c>
      <c r="Y20" s="1">
        <v>49</v>
      </c>
      <c r="Z20" s="1">
        <v>931</v>
      </c>
      <c r="AA20" s="1">
        <v>49</v>
      </c>
      <c r="AB20" s="1">
        <v>1</v>
      </c>
    </row>
    <row r="21" spans="1:28" x14ac:dyDescent="0.2">
      <c r="A21" s="2">
        <v>10</v>
      </c>
      <c r="B21" s="2" t="s">
        <v>44</v>
      </c>
      <c r="C21" s="1" t="s">
        <v>75</v>
      </c>
      <c r="E21" s="1" t="s">
        <v>8</v>
      </c>
      <c r="F21" s="31" t="s">
        <v>8</v>
      </c>
      <c r="G21" s="1" t="s">
        <v>47</v>
      </c>
      <c r="I21" s="1" t="s">
        <v>48</v>
      </c>
      <c r="J21" s="1" t="s">
        <v>49</v>
      </c>
      <c r="K21" s="1" t="s">
        <v>49</v>
      </c>
      <c r="L21" s="1" t="s">
        <v>50</v>
      </c>
      <c r="M21" s="1" t="s">
        <v>51</v>
      </c>
      <c r="N21" s="1" t="s">
        <v>52</v>
      </c>
      <c r="O21" s="1" t="s">
        <v>53</v>
      </c>
      <c r="P21" s="1" t="s">
        <v>54</v>
      </c>
      <c r="Q21" s="1" t="s">
        <v>55</v>
      </c>
      <c r="R21" s="31" t="s">
        <v>72</v>
      </c>
      <c r="S21" s="1" t="s">
        <v>73</v>
      </c>
      <c r="T21" s="31" t="s">
        <v>58</v>
      </c>
      <c r="U21" s="38">
        <v>45016.125</v>
      </c>
      <c r="V21" s="1" t="s">
        <v>59</v>
      </c>
      <c r="W21" s="1">
        <v>19</v>
      </c>
      <c r="X21" s="1" t="s">
        <v>60</v>
      </c>
      <c r="Y21" s="1">
        <v>49</v>
      </c>
      <c r="Z21" s="1">
        <v>931</v>
      </c>
      <c r="AA21" s="1">
        <v>49</v>
      </c>
      <c r="AB21" s="1">
        <v>1</v>
      </c>
    </row>
    <row r="22" spans="1:28" x14ac:dyDescent="0.2">
      <c r="A22" s="2">
        <v>11</v>
      </c>
      <c r="B22" s="2" t="s">
        <v>44</v>
      </c>
      <c r="C22" s="1" t="s">
        <v>76</v>
      </c>
      <c r="E22" s="1" t="s">
        <v>8</v>
      </c>
      <c r="F22" s="31" t="s">
        <v>8</v>
      </c>
      <c r="G22" s="1" t="s">
        <v>47</v>
      </c>
      <c r="I22" s="1" t="s">
        <v>48</v>
      </c>
      <c r="J22" s="1" t="s">
        <v>49</v>
      </c>
      <c r="K22" s="1" t="s">
        <v>49</v>
      </c>
      <c r="L22" s="1" t="s">
        <v>50</v>
      </c>
      <c r="M22" s="1" t="s">
        <v>51</v>
      </c>
      <c r="N22" s="1" t="s">
        <v>52</v>
      </c>
      <c r="O22" s="1" t="s">
        <v>53</v>
      </c>
      <c r="P22" s="1" t="s">
        <v>54</v>
      </c>
      <c r="Q22" s="1" t="s">
        <v>55</v>
      </c>
      <c r="R22" s="31" t="s">
        <v>72</v>
      </c>
      <c r="S22" s="1" t="s">
        <v>73</v>
      </c>
      <c r="T22" s="31" t="s">
        <v>62</v>
      </c>
      <c r="U22" s="38">
        <v>45016.125</v>
      </c>
      <c r="V22" s="1" t="s">
        <v>59</v>
      </c>
      <c r="W22" s="1">
        <v>19</v>
      </c>
      <c r="X22" s="1" t="s">
        <v>60</v>
      </c>
      <c r="Y22" s="1">
        <v>49</v>
      </c>
      <c r="Z22" s="1">
        <v>931</v>
      </c>
      <c r="AA22" s="1">
        <v>49</v>
      </c>
      <c r="AB22" s="1">
        <v>1</v>
      </c>
    </row>
    <row r="23" spans="1:28" x14ac:dyDescent="0.2">
      <c r="A23" s="2">
        <v>12</v>
      </c>
      <c r="B23" s="2" t="s">
        <v>44</v>
      </c>
      <c r="C23" s="1" t="s">
        <v>77</v>
      </c>
      <c r="E23" s="1" t="s">
        <v>8</v>
      </c>
      <c r="F23" s="31" t="s">
        <v>8</v>
      </c>
      <c r="G23" s="1" t="s">
        <v>47</v>
      </c>
      <c r="I23" s="1" t="s">
        <v>48</v>
      </c>
      <c r="J23" s="1" t="s">
        <v>49</v>
      </c>
      <c r="K23" s="1" t="s">
        <v>49</v>
      </c>
      <c r="L23" s="1" t="s">
        <v>50</v>
      </c>
      <c r="M23" s="1" t="s">
        <v>51</v>
      </c>
      <c r="N23" s="1" t="s">
        <v>52</v>
      </c>
      <c r="O23" s="1" t="s">
        <v>53</v>
      </c>
      <c r="P23" s="1" t="s">
        <v>54</v>
      </c>
      <c r="Q23" s="1" t="s">
        <v>55</v>
      </c>
      <c r="R23" s="31" t="s">
        <v>56</v>
      </c>
      <c r="S23" s="1" t="s">
        <v>57</v>
      </c>
      <c r="T23" s="31" t="s">
        <v>67</v>
      </c>
      <c r="U23" s="38">
        <v>45016.125</v>
      </c>
      <c r="V23" s="1" t="s">
        <v>59</v>
      </c>
      <c r="W23" s="1">
        <v>19</v>
      </c>
      <c r="X23" s="1" t="s">
        <v>60</v>
      </c>
      <c r="Y23" s="1">
        <v>49</v>
      </c>
      <c r="Z23" s="1">
        <v>931</v>
      </c>
      <c r="AA23" s="1">
        <v>49</v>
      </c>
      <c r="AB23" s="1">
        <v>1</v>
      </c>
    </row>
    <row r="24" spans="1:28" x14ac:dyDescent="0.2">
      <c r="A24" s="2">
        <v>13</v>
      </c>
      <c r="B24" s="2" t="s">
        <v>44</v>
      </c>
      <c r="C24" s="1" t="s">
        <v>78</v>
      </c>
      <c r="E24" s="1" t="s">
        <v>8</v>
      </c>
      <c r="F24" s="31" t="s">
        <v>8</v>
      </c>
      <c r="G24" s="1" t="s">
        <v>47</v>
      </c>
      <c r="I24" s="1" t="s">
        <v>48</v>
      </c>
      <c r="J24" s="1" t="s">
        <v>49</v>
      </c>
      <c r="K24" s="1" t="s">
        <v>49</v>
      </c>
      <c r="L24" s="1" t="s">
        <v>50</v>
      </c>
      <c r="M24" s="1" t="s">
        <v>51</v>
      </c>
      <c r="N24" s="1" t="s">
        <v>52</v>
      </c>
      <c r="O24" s="1" t="s">
        <v>53</v>
      </c>
      <c r="P24" s="1" t="s">
        <v>54</v>
      </c>
      <c r="Q24" s="1" t="s">
        <v>55</v>
      </c>
      <c r="R24" s="31" t="s">
        <v>56</v>
      </c>
      <c r="S24" s="1" t="s">
        <v>57</v>
      </c>
      <c r="T24" s="31" t="s">
        <v>79</v>
      </c>
      <c r="U24" s="38">
        <v>45016.125</v>
      </c>
      <c r="V24" s="1" t="s">
        <v>80</v>
      </c>
      <c r="W24" s="1">
        <v>20</v>
      </c>
      <c r="X24" s="1" t="s">
        <v>60</v>
      </c>
      <c r="Y24" s="1">
        <v>49</v>
      </c>
      <c r="Z24" s="1">
        <v>980</v>
      </c>
      <c r="AA24" s="1">
        <v>49</v>
      </c>
      <c r="AB24" s="1">
        <v>1</v>
      </c>
    </row>
    <row r="25" spans="1:28" x14ac:dyDescent="0.2">
      <c r="A25" s="2">
        <v>14</v>
      </c>
      <c r="B25" s="2" t="s">
        <v>44</v>
      </c>
      <c r="C25" s="1" t="s">
        <v>81</v>
      </c>
      <c r="E25" s="1" t="s">
        <v>8</v>
      </c>
      <c r="F25" s="31" t="s">
        <v>8</v>
      </c>
      <c r="G25" s="1" t="s">
        <v>47</v>
      </c>
      <c r="I25" s="1" t="s">
        <v>48</v>
      </c>
      <c r="J25" s="1" t="s">
        <v>49</v>
      </c>
      <c r="K25" s="1" t="s">
        <v>49</v>
      </c>
      <c r="L25" s="1" t="s">
        <v>50</v>
      </c>
      <c r="M25" s="1" t="s">
        <v>51</v>
      </c>
      <c r="N25" s="1" t="s">
        <v>52</v>
      </c>
      <c r="O25" s="1" t="s">
        <v>53</v>
      </c>
      <c r="P25" s="1" t="s">
        <v>54</v>
      </c>
      <c r="Q25" s="1" t="s">
        <v>55</v>
      </c>
      <c r="R25" s="31" t="s">
        <v>56</v>
      </c>
      <c r="S25" s="1" t="s">
        <v>57</v>
      </c>
      <c r="T25" s="31" t="s">
        <v>58</v>
      </c>
      <c r="U25" s="38">
        <v>45016.125</v>
      </c>
      <c r="V25" s="1" t="s">
        <v>59</v>
      </c>
      <c r="W25" s="1">
        <v>19</v>
      </c>
      <c r="X25" s="1" t="s">
        <v>60</v>
      </c>
      <c r="Y25" s="1">
        <v>9</v>
      </c>
      <c r="Z25" s="1">
        <v>171</v>
      </c>
      <c r="AA25" s="1">
        <v>49</v>
      </c>
      <c r="AB25" s="1">
        <v>0.18367346938775511</v>
      </c>
    </row>
    <row r="26" spans="1:28" x14ac:dyDescent="0.2">
      <c r="A26" s="2">
        <v>14</v>
      </c>
      <c r="B26" s="2" t="s">
        <v>44</v>
      </c>
      <c r="C26" s="1" t="s">
        <v>81</v>
      </c>
      <c r="E26" s="1" t="s">
        <v>8</v>
      </c>
      <c r="F26" s="31" t="s">
        <v>8</v>
      </c>
      <c r="G26" s="1" t="s">
        <v>47</v>
      </c>
      <c r="I26" s="1" t="s">
        <v>48</v>
      </c>
      <c r="J26" s="1" t="s">
        <v>49</v>
      </c>
      <c r="K26" s="1" t="s">
        <v>49</v>
      </c>
      <c r="L26" s="1" t="s">
        <v>50</v>
      </c>
      <c r="M26" s="1" t="s">
        <v>51</v>
      </c>
      <c r="N26" s="1" t="s">
        <v>52</v>
      </c>
      <c r="O26" s="1" t="s">
        <v>53</v>
      </c>
      <c r="P26" s="1" t="s">
        <v>54</v>
      </c>
      <c r="Q26" s="1" t="s">
        <v>55</v>
      </c>
      <c r="R26" s="31" t="s">
        <v>56</v>
      </c>
      <c r="S26" s="1" t="s">
        <v>57</v>
      </c>
      <c r="T26" s="31" t="s">
        <v>62</v>
      </c>
      <c r="U26" s="38">
        <v>45016.125</v>
      </c>
      <c r="V26" s="1" t="s">
        <v>59</v>
      </c>
      <c r="W26" s="1">
        <v>19</v>
      </c>
      <c r="X26" s="1" t="s">
        <v>60</v>
      </c>
      <c r="Y26" s="1">
        <v>40</v>
      </c>
      <c r="Z26" s="1">
        <v>760</v>
      </c>
      <c r="AA26" s="1">
        <v>49</v>
      </c>
      <c r="AB26" s="1">
        <v>0.81632653061224492</v>
      </c>
    </row>
    <row r="27" spans="1:28" x14ac:dyDescent="0.2">
      <c r="A27" s="2">
        <v>15</v>
      </c>
      <c r="B27" s="2" t="s">
        <v>44</v>
      </c>
      <c r="C27" s="1" t="s">
        <v>82</v>
      </c>
      <c r="E27" s="1" t="s">
        <v>8</v>
      </c>
      <c r="F27" s="31" t="s">
        <v>8</v>
      </c>
      <c r="G27" s="1" t="s">
        <v>47</v>
      </c>
      <c r="I27" s="1" t="s">
        <v>48</v>
      </c>
      <c r="J27" s="1" t="s">
        <v>49</v>
      </c>
      <c r="K27" s="1" t="s">
        <v>49</v>
      </c>
      <c r="L27" s="1" t="s">
        <v>50</v>
      </c>
      <c r="M27" s="1" t="s">
        <v>51</v>
      </c>
      <c r="N27" s="1" t="s">
        <v>52</v>
      </c>
      <c r="O27" s="1" t="s">
        <v>53</v>
      </c>
      <c r="P27" s="1" t="s">
        <v>54</v>
      </c>
      <c r="Q27" s="1" t="s">
        <v>55</v>
      </c>
      <c r="R27" s="31" t="s">
        <v>56</v>
      </c>
      <c r="S27" s="1" t="s">
        <v>57</v>
      </c>
      <c r="T27" s="31" t="s">
        <v>58</v>
      </c>
      <c r="U27" s="38">
        <v>45016.125</v>
      </c>
      <c r="V27" s="1" t="s">
        <v>59</v>
      </c>
      <c r="W27" s="1">
        <v>19</v>
      </c>
      <c r="X27" s="1" t="s">
        <v>60</v>
      </c>
      <c r="Y27" s="1">
        <v>10</v>
      </c>
      <c r="Z27" s="1">
        <v>190</v>
      </c>
      <c r="AA27" s="1">
        <v>49</v>
      </c>
      <c r="AB27" s="1">
        <v>0.20408163265306123</v>
      </c>
    </row>
    <row r="28" spans="1:28" x14ac:dyDescent="0.2">
      <c r="A28" s="2">
        <v>15</v>
      </c>
      <c r="B28" s="2" t="s">
        <v>44</v>
      </c>
      <c r="C28" s="1" t="s">
        <v>82</v>
      </c>
      <c r="E28" s="1" t="s">
        <v>8</v>
      </c>
      <c r="F28" s="31" t="s">
        <v>8</v>
      </c>
      <c r="G28" s="1" t="s">
        <v>47</v>
      </c>
      <c r="I28" s="1" t="s">
        <v>48</v>
      </c>
      <c r="J28" s="1" t="s">
        <v>49</v>
      </c>
      <c r="K28" s="1" t="s">
        <v>49</v>
      </c>
      <c r="L28" s="1" t="s">
        <v>50</v>
      </c>
      <c r="M28" s="1" t="s">
        <v>51</v>
      </c>
      <c r="N28" s="1" t="s">
        <v>52</v>
      </c>
      <c r="O28" s="1" t="s">
        <v>53</v>
      </c>
      <c r="P28" s="1" t="s">
        <v>54</v>
      </c>
      <c r="Q28" s="1" t="s">
        <v>55</v>
      </c>
      <c r="R28" s="31" t="s">
        <v>56</v>
      </c>
      <c r="S28" s="1" t="s">
        <v>57</v>
      </c>
      <c r="T28" s="31" t="s">
        <v>65</v>
      </c>
      <c r="U28" s="38">
        <v>45016.125</v>
      </c>
      <c r="V28" s="1" t="s">
        <v>59</v>
      </c>
      <c r="W28" s="1">
        <v>19</v>
      </c>
      <c r="X28" s="1" t="s">
        <v>60</v>
      </c>
      <c r="Y28" s="1">
        <v>39</v>
      </c>
      <c r="Z28" s="1">
        <v>741</v>
      </c>
      <c r="AA28" s="1">
        <v>49</v>
      </c>
      <c r="AB28" s="1">
        <v>0.79591836734693877</v>
      </c>
    </row>
    <row r="29" spans="1:28" x14ac:dyDescent="0.2">
      <c r="A29" s="2">
        <v>16</v>
      </c>
      <c r="B29" s="2" t="s">
        <v>44</v>
      </c>
      <c r="C29" s="1" t="s">
        <v>83</v>
      </c>
      <c r="E29" s="1" t="s">
        <v>8</v>
      </c>
      <c r="F29" s="31" t="s">
        <v>8</v>
      </c>
      <c r="G29" s="1" t="s">
        <v>47</v>
      </c>
      <c r="I29" s="1" t="s">
        <v>48</v>
      </c>
      <c r="J29" s="1" t="s">
        <v>49</v>
      </c>
      <c r="K29" s="1" t="s">
        <v>49</v>
      </c>
      <c r="L29" s="1" t="s">
        <v>50</v>
      </c>
      <c r="M29" s="1" t="s">
        <v>51</v>
      </c>
      <c r="N29" s="1" t="s">
        <v>52</v>
      </c>
      <c r="O29" s="1" t="s">
        <v>53</v>
      </c>
      <c r="P29" s="1" t="s">
        <v>54</v>
      </c>
      <c r="Q29" s="1" t="s">
        <v>55</v>
      </c>
      <c r="R29" s="31" t="s">
        <v>56</v>
      </c>
      <c r="S29" s="1" t="s">
        <v>57</v>
      </c>
      <c r="T29" s="31" t="s">
        <v>67</v>
      </c>
      <c r="U29" s="38">
        <v>45016.125</v>
      </c>
      <c r="V29" s="1" t="s">
        <v>59</v>
      </c>
      <c r="W29" s="1">
        <v>19</v>
      </c>
      <c r="X29" s="1" t="s">
        <v>60</v>
      </c>
      <c r="Y29" s="1">
        <v>49</v>
      </c>
      <c r="Z29" s="1">
        <v>931</v>
      </c>
      <c r="AA29" s="1">
        <v>49</v>
      </c>
      <c r="AB29" s="1">
        <v>1</v>
      </c>
    </row>
    <row r="30" spans="1:28" x14ac:dyDescent="0.2">
      <c r="A30" s="2">
        <v>17</v>
      </c>
      <c r="B30" s="2" t="s">
        <v>44</v>
      </c>
      <c r="C30" s="1" t="s">
        <v>84</v>
      </c>
      <c r="E30" s="1" t="s">
        <v>8</v>
      </c>
      <c r="F30" s="31" t="s">
        <v>8</v>
      </c>
      <c r="G30" s="1" t="s">
        <v>47</v>
      </c>
      <c r="I30" s="1" t="s">
        <v>48</v>
      </c>
      <c r="J30" s="1" t="s">
        <v>49</v>
      </c>
      <c r="K30" s="1" t="s">
        <v>49</v>
      </c>
      <c r="L30" s="1" t="s">
        <v>50</v>
      </c>
      <c r="M30" s="1" t="s">
        <v>51</v>
      </c>
      <c r="N30" s="1" t="s">
        <v>52</v>
      </c>
      <c r="O30" s="1" t="s">
        <v>53</v>
      </c>
      <c r="P30" s="1" t="s">
        <v>54</v>
      </c>
      <c r="Q30" s="1" t="s">
        <v>55</v>
      </c>
      <c r="R30" s="31" t="s">
        <v>56</v>
      </c>
      <c r="S30" s="1" t="s">
        <v>57</v>
      </c>
      <c r="T30" s="31" t="s">
        <v>65</v>
      </c>
      <c r="U30" s="38">
        <v>45016.125</v>
      </c>
      <c r="V30" s="1" t="s">
        <v>59</v>
      </c>
      <c r="W30" s="1">
        <v>19</v>
      </c>
      <c r="X30" s="1" t="s">
        <v>60</v>
      </c>
      <c r="Y30" s="1">
        <v>49</v>
      </c>
      <c r="Z30" s="1">
        <v>931</v>
      </c>
      <c r="AA30" s="1">
        <v>49</v>
      </c>
      <c r="AB30" s="1">
        <v>1</v>
      </c>
    </row>
    <row r="31" spans="1:28" x14ac:dyDescent="0.2">
      <c r="A31" s="2">
        <v>18</v>
      </c>
      <c r="B31" s="2" t="s">
        <v>44</v>
      </c>
      <c r="C31" s="1" t="s">
        <v>85</v>
      </c>
      <c r="E31" s="1" t="s">
        <v>8</v>
      </c>
      <c r="F31" s="31" t="s">
        <v>8</v>
      </c>
      <c r="G31" s="1" t="s">
        <v>47</v>
      </c>
      <c r="I31" s="1" t="s">
        <v>48</v>
      </c>
      <c r="J31" s="1" t="s">
        <v>49</v>
      </c>
      <c r="K31" s="1" t="s">
        <v>49</v>
      </c>
      <c r="L31" s="1" t="s">
        <v>50</v>
      </c>
      <c r="M31" s="1" t="s">
        <v>51</v>
      </c>
      <c r="N31" s="1" t="s">
        <v>52</v>
      </c>
      <c r="O31" s="1" t="s">
        <v>53</v>
      </c>
      <c r="P31" s="1" t="s">
        <v>54</v>
      </c>
      <c r="Q31" s="1" t="s">
        <v>55</v>
      </c>
      <c r="R31" s="31" t="s">
        <v>72</v>
      </c>
      <c r="S31" s="1" t="s">
        <v>73</v>
      </c>
      <c r="T31" s="31" t="s">
        <v>67</v>
      </c>
      <c r="U31" s="38">
        <v>45016.125</v>
      </c>
      <c r="V31" s="1" t="s">
        <v>59</v>
      </c>
      <c r="W31" s="1">
        <v>19</v>
      </c>
      <c r="X31" s="1" t="s">
        <v>60</v>
      </c>
      <c r="Y31" s="1">
        <v>49</v>
      </c>
      <c r="Z31" s="1">
        <v>931</v>
      </c>
      <c r="AA31" s="1">
        <v>49</v>
      </c>
      <c r="AB31" s="1">
        <v>1</v>
      </c>
    </row>
    <row r="32" spans="1:28" x14ac:dyDescent="0.2">
      <c r="A32" s="2">
        <v>19</v>
      </c>
      <c r="B32" s="2" t="s">
        <v>44</v>
      </c>
      <c r="C32" s="1" t="s">
        <v>86</v>
      </c>
      <c r="E32" s="1" t="s">
        <v>8</v>
      </c>
      <c r="F32" s="31" t="s">
        <v>8</v>
      </c>
      <c r="G32" s="1" t="s">
        <v>47</v>
      </c>
      <c r="I32" s="1" t="s">
        <v>48</v>
      </c>
      <c r="J32" s="1" t="s">
        <v>49</v>
      </c>
      <c r="K32" s="1" t="s">
        <v>49</v>
      </c>
      <c r="L32" s="1" t="s">
        <v>50</v>
      </c>
      <c r="M32" s="1" t="s">
        <v>51</v>
      </c>
      <c r="N32" s="1" t="s">
        <v>52</v>
      </c>
      <c r="O32" s="1" t="s">
        <v>53</v>
      </c>
      <c r="P32" s="1" t="s">
        <v>54</v>
      </c>
      <c r="Q32" s="1" t="s">
        <v>55</v>
      </c>
      <c r="R32" s="31" t="s">
        <v>72</v>
      </c>
      <c r="S32" s="1" t="s">
        <v>73</v>
      </c>
      <c r="T32" s="31" t="s">
        <v>58</v>
      </c>
      <c r="U32" s="38">
        <v>45016.125</v>
      </c>
      <c r="V32" s="1" t="s">
        <v>59</v>
      </c>
      <c r="W32" s="1">
        <v>19</v>
      </c>
      <c r="X32" s="1" t="s">
        <v>60</v>
      </c>
      <c r="Y32" s="1">
        <v>49</v>
      </c>
      <c r="Z32" s="1">
        <v>931</v>
      </c>
      <c r="AA32" s="1">
        <v>49</v>
      </c>
      <c r="AB32" s="1">
        <v>1</v>
      </c>
    </row>
    <row r="33" spans="1:28" x14ac:dyDescent="0.2">
      <c r="A33" s="2">
        <v>20</v>
      </c>
      <c r="B33" s="2" t="s">
        <v>44</v>
      </c>
      <c r="C33" s="1" t="s">
        <v>87</v>
      </c>
      <c r="E33" s="1" t="s">
        <v>8</v>
      </c>
      <c r="F33" s="31" t="s">
        <v>8</v>
      </c>
      <c r="G33" s="1" t="s">
        <v>47</v>
      </c>
      <c r="I33" s="1" t="s">
        <v>48</v>
      </c>
      <c r="J33" s="1" t="s">
        <v>49</v>
      </c>
      <c r="K33" s="1" t="s">
        <v>49</v>
      </c>
      <c r="L33" s="1" t="s">
        <v>50</v>
      </c>
      <c r="M33" s="1" t="s">
        <v>51</v>
      </c>
      <c r="N33" s="1" t="s">
        <v>52</v>
      </c>
      <c r="O33" s="1" t="s">
        <v>53</v>
      </c>
      <c r="P33" s="1" t="s">
        <v>54</v>
      </c>
      <c r="Q33" s="1" t="s">
        <v>55</v>
      </c>
      <c r="R33" s="31" t="s">
        <v>72</v>
      </c>
      <c r="S33" s="1" t="s">
        <v>73</v>
      </c>
      <c r="T33" s="31" t="s">
        <v>62</v>
      </c>
      <c r="U33" s="38">
        <v>45016.125</v>
      </c>
      <c r="V33" s="1" t="s">
        <v>59</v>
      </c>
      <c r="W33" s="1">
        <v>19</v>
      </c>
      <c r="X33" s="1" t="s">
        <v>60</v>
      </c>
      <c r="Y33" s="1">
        <v>49</v>
      </c>
      <c r="Z33" s="1">
        <v>931</v>
      </c>
      <c r="AA33" s="1">
        <v>49</v>
      </c>
      <c r="AB33" s="1">
        <v>1</v>
      </c>
    </row>
    <row r="34" spans="1:28" x14ac:dyDescent="0.2">
      <c r="A34" s="2">
        <v>21</v>
      </c>
      <c r="B34" s="2" t="s">
        <v>44</v>
      </c>
      <c r="C34" s="1" t="s">
        <v>88</v>
      </c>
      <c r="E34" s="1" t="s">
        <v>8</v>
      </c>
      <c r="F34" s="31" t="s">
        <v>8</v>
      </c>
      <c r="G34" s="1" t="s">
        <v>47</v>
      </c>
      <c r="I34" s="1" t="s">
        <v>48</v>
      </c>
      <c r="J34" s="1" t="s">
        <v>49</v>
      </c>
      <c r="K34" s="1" t="s">
        <v>49</v>
      </c>
      <c r="L34" s="1" t="s">
        <v>50</v>
      </c>
      <c r="M34" s="1" t="s">
        <v>51</v>
      </c>
      <c r="N34" s="1" t="s">
        <v>52</v>
      </c>
      <c r="O34" s="1" t="s">
        <v>53</v>
      </c>
      <c r="P34" s="1" t="s">
        <v>54</v>
      </c>
      <c r="Q34" s="1" t="s">
        <v>55</v>
      </c>
      <c r="R34" s="31" t="s">
        <v>72</v>
      </c>
      <c r="S34" s="1" t="s">
        <v>73</v>
      </c>
      <c r="T34" s="31" t="s">
        <v>65</v>
      </c>
      <c r="U34" s="38">
        <v>45016.125</v>
      </c>
      <c r="V34" s="1" t="s">
        <v>59</v>
      </c>
      <c r="W34" s="1">
        <v>19</v>
      </c>
      <c r="X34" s="1" t="s">
        <v>60</v>
      </c>
      <c r="Y34" s="1">
        <v>49</v>
      </c>
      <c r="Z34" s="1">
        <v>931</v>
      </c>
      <c r="AA34" s="1">
        <v>49</v>
      </c>
      <c r="AB34" s="1">
        <v>1</v>
      </c>
    </row>
    <row r="35" spans="1:28" x14ac:dyDescent="0.2">
      <c r="U35" s="10"/>
    </row>
    <row r="36" spans="1:28" x14ac:dyDescent="0.2">
      <c r="U36" s="10"/>
    </row>
    <row r="37" spans="1:28" x14ac:dyDescent="0.2">
      <c r="U37" s="10"/>
    </row>
    <row r="38" spans="1:28" x14ac:dyDescent="0.2">
      <c r="U38" s="10"/>
    </row>
    <row r="39" spans="1:28" x14ac:dyDescent="0.2">
      <c r="U39" s="10"/>
    </row>
    <row r="40" spans="1:28" x14ac:dyDescent="0.2">
      <c r="U40" s="10"/>
    </row>
    <row r="41" spans="1:28" x14ac:dyDescent="0.2">
      <c r="U41" s="10"/>
    </row>
    <row r="42" spans="1:28" x14ac:dyDescent="0.2">
      <c r="U42" s="10"/>
    </row>
    <row r="43" spans="1:28" x14ac:dyDescent="0.2">
      <c r="U43" s="10"/>
    </row>
    <row r="44" spans="1:28" x14ac:dyDescent="0.2">
      <c r="U44" s="10"/>
    </row>
    <row r="45" spans="1:28" x14ac:dyDescent="0.2">
      <c r="U45" s="10"/>
    </row>
    <row r="46" spans="1:28" x14ac:dyDescent="0.2">
      <c r="U46" s="10"/>
    </row>
    <row r="47" spans="1:28" x14ac:dyDescent="0.2">
      <c r="U47" s="10"/>
    </row>
    <row r="48" spans="1:28" x14ac:dyDescent="0.2">
      <c r="U48" s="10"/>
    </row>
    <row r="49" spans="21:21" x14ac:dyDescent="0.2">
      <c r="U49" s="10"/>
    </row>
    <row r="50" spans="21:21" x14ac:dyDescent="0.2">
      <c r="U50" s="10"/>
    </row>
    <row r="51" spans="21:21" x14ac:dyDescent="0.2">
      <c r="U51" s="10"/>
    </row>
    <row r="52" spans="21:21" x14ac:dyDescent="0.2">
      <c r="U52" s="10"/>
    </row>
    <row r="53" spans="21:21" x14ac:dyDescent="0.2">
      <c r="U53" s="10"/>
    </row>
    <row r="54" spans="21:21" x14ac:dyDescent="0.2">
      <c r="U54" s="10"/>
    </row>
    <row r="55" spans="21:21" x14ac:dyDescent="0.2">
      <c r="U55" s="10"/>
    </row>
    <row r="56" spans="21:21" x14ac:dyDescent="0.2">
      <c r="U56" s="10"/>
    </row>
    <row r="57" spans="21:21" x14ac:dyDescent="0.2">
      <c r="U57" s="10"/>
    </row>
    <row r="58" spans="21:21" x14ac:dyDescent="0.2">
      <c r="U58" s="10"/>
    </row>
    <row r="59" spans="21:21" x14ac:dyDescent="0.2">
      <c r="U59" s="10"/>
    </row>
    <row r="60" spans="21:21" x14ac:dyDescent="0.2">
      <c r="U60" s="10"/>
    </row>
    <row r="61" spans="21:21" x14ac:dyDescent="0.2">
      <c r="U61" s="10"/>
    </row>
    <row r="62" spans="21:21" x14ac:dyDescent="0.2">
      <c r="U62" s="10"/>
    </row>
    <row r="63" spans="21:21" x14ac:dyDescent="0.2">
      <c r="U63" s="10"/>
    </row>
    <row r="64" spans="21:21" x14ac:dyDescent="0.2">
      <c r="U64" s="10"/>
    </row>
    <row r="65" spans="21:21" x14ac:dyDescent="0.2">
      <c r="U65" s="10"/>
    </row>
    <row r="66" spans="21:21" x14ac:dyDescent="0.2">
      <c r="U66" s="10"/>
    </row>
    <row r="67" spans="21:21" x14ac:dyDescent="0.2">
      <c r="U67" s="10"/>
    </row>
    <row r="68" spans="21:21" x14ac:dyDescent="0.2">
      <c r="U68" s="10"/>
    </row>
    <row r="69" spans="21:21" x14ac:dyDescent="0.2">
      <c r="U69" s="10"/>
    </row>
    <row r="70" spans="21:21" x14ac:dyDescent="0.2">
      <c r="U70" s="10"/>
    </row>
    <row r="71" spans="21:21" x14ac:dyDescent="0.2">
      <c r="U71" s="10"/>
    </row>
    <row r="72" spans="21:21" x14ac:dyDescent="0.2">
      <c r="U72" s="10"/>
    </row>
    <row r="73" spans="21:21" x14ac:dyDescent="0.2">
      <c r="U73" s="10"/>
    </row>
    <row r="74" spans="21:21" x14ac:dyDescent="0.2">
      <c r="U74" s="10"/>
    </row>
    <row r="75" spans="21:21" x14ac:dyDescent="0.2">
      <c r="U75" s="10"/>
    </row>
    <row r="76" spans="21:21" x14ac:dyDescent="0.2">
      <c r="U76" s="10"/>
    </row>
    <row r="77" spans="21:21" x14ac:dyDescent="0.2">
      <c r="U77" s="10"/>
    </row>
    <row r="78" spans="21:21" x14ac:dyDescent="0.2">
      <c r="U78" s="10"/>
    </row>
    <row r="79" spans="21:21" x14ac:dyDescent="0.2">
      <c r="U79" s="10"/>
    </row>
    <row r="80" spans="21:21" x14ac:dyDescent="0.2">
      <c r="U80" s="10"/>
    </row>
    <row r="81" spans="21:21" x14ac:dyDescent="0.2">
      <c r="U81" s="10"/>
    </row>
    <row r="82" spans="21:21" x14ac:dyDescent="0.2">
      <c r="U82" s="10"/>
    </row>
    <row r="83" spans="21:21" x14ac:dyDescent="0.2">
      <c r="U83" s="10"/>
    </row>
    <row r="84" spans="21:21" x14ac:dyDescent="0.2">
      <c r="U84" s="10"/>
    </row>
    <row r="85" spans="21:21" x14ac:dyDescent="0.2">
      <c r="U85" s="10"/>
    </row>
    <row r="86" spans="21:21" x14ac:dyDescent="0.2">
      <c r="U86" s="10"/>
    </row>
    <row r="87" spans="21:21" x14ac:dyDescent="0.2">
      <c r="U87" s="10"/>
    </row>
    <row r="88" spans="21:21" x14ac:dyDescent="0.2">
      <c r="U88" s="10"/>
    </row>
    <row r="89" spans="21:21" x14ac:dyDescent="0.2">
      <c r="U89" s="10"/>
    </row>
    <row r="90" spans="21:21" x14ac:dyDescent="0.2">
      <c r="U90" s="10"/>
    </row>
    <row r="91" spans="21:21" x14ac:dyDescent="0.2">
      <c r="U91" s="10"/>
    </row>
    <row r="92" spans="21:21" x14ac:dyDescent="0.2">
      <c r="U92" s="10"/>
    </row>
    <row r="93" spans="21:21" x14ac:dyDescent="0.2">
      <c r="U93" s="10"/>
    </row>
    <row r="94" spans="21:21" x14ac:dyDescent="0.2">
      <c r="U94" s="10"/>
    </row>
    <row r="95" spans="21:21" x14ac:dyDescent="0.2">
      <c r="U95" s="10"/>
    </row>
    <row r="96" spans="21:21" x14ac:dyDescent="0.2">
      <c r="U96" s="10"/>
    </row>
    <row r="97" spans="21:21" x14ac:dyDescent="0.2">
      <c r="U97" s="10"/>
    </row>
    <row r="98" spans="21:21" x14ac:dyDescent="0.2">
      <c r="U98" s="10"/>
    </row>
    <row r="99" spans="21:21" x14ac:dyDescent="0.2">
      <c r="U99" s="10"/>
    </row>
    <row r="100" spans="21:21" x14ac:dyDescent="0.2">
      <c r="U100" s="10"/>
    </row>
    <row r="101" spans="21:21" x14ac:dyDescent="0.2">
      <c r="U101" s="10"/>
    </row>
    <row r="102" spans="21:21" x14ac:dyDescent="0.2">
      <c r="U102" s="10"/>
    </row>
    <row r="103" spans="21:21" x14ac:dyDescent="0.2">
      <c r="U103" s="10"/>
    </row>
    <row r="104" spans="21:21" x14ac:dyDescent="0.2">
      <c r="U104" s="10"/>
    </row>
    <row r="105" spans="21:21" x14ac:dyDescent="0.2">
      <c r="U105" s="10"/>
    </row>
    <row r="106" spans="21:21" x14ac:dyDescent="0.2">
      <c r="U106" s="10"/>
    </row>
    <row r="107" spans="21:21" x14ac:dyDescent="0.2">
      <c r="U107" s="10"/>
    </row>
    <row r="108" spans="21:21" x14ac:dyDescent="0.2">
      <c r="U108" s="10"/>
    </row>
    <row r="109" spans="21:21" x14ac:dyDescent="0.2">
      <c r="U109" s="10"/>
    </row>
    <row r="110" spans="21:21" x14ac:dyDescent="0.2">
      <c r="U110" s="10"/>
    </row>
    <row r="111" spans="21:21" x14ac:dyDescent="0.2">
      <c r="U111" s="10"/>
    </row>
    <row r="112" spans="21:21" x14ac:dyDescent="0.2">
      <c r="U112" s="10"/>
    </row>
    <row r="113" spans="21:21" x14ac:dyDescent="0.2">
      <c r="U113" s="10"/>
    </row>
    <row r="114" spans="21:21" x14ac:dyDescent="0.2">
      <c r="U114" s="10"/>
    </row>
    <row r="115" spans="21:21" x14ac:dyDescent="0.2">
      <c r="U115" s="10"/>
    </row>
    <row r="116" spans="21:21" x14ac:dyDescent="0.2">
      <c r="U116" s="10"/>
    </row>
    <row r="117" spans="21:21" x14ac:dyDescent="0.2">
      <c r="U117" s="10"/>
    </row>
    <row r="118" spans="21:21" x14ac:dyDescent="0.2">
      <c r="U118" s="10"/>
    </row>
    <row r="119" spans="21:21" x14ac:dyDescent="0.2">
      <c r="U119" s="10"/>
    </row>
    <row r="120" spans="21:21" x14ac:dyDescent="0.2">
      <c r="U120" s="10"/>
    </row>
    <row r="121" spans="21:21" x14ac:dyDescent="0.2">
      <c r="U121" s="10"/>
    </row>
    <row r="122" spans="21:21" x14ac:dyDescent="0.2">
      <c r="U122" s="10"/>
    </row>
    <row r="123" spans="21:21" x14ac:dyDescent="0.2">
      <c r="U123" s="10"/>
    </row>
    <row r="124" spans="21:21" x14ac:dyDescent="0.2">
      <c r="U124" s="10"/>
    </row>
    <row r="125" spans="21:21" x14ac:dyDescent="0.2">
      <c r="U125" s="10"/>
    </row>
    <row r="126" spans="21:21" x14ac:dyDescent="0.2">
      <c r="U126" s="10"/>
    </row>
    <row r="127" spans="21:21" x14ac:dyDescent="0.2">
      <c r="U127" s="10"/>
    </row>
    <row r="128" spans="21:21" x14ac:dyDescent="0.2">
      <c r="U128" s="10"/>
    </row>
    <row r="129" spans="21:21" x14ac:dyDescent="0.2">
      <c r="U129" s="10"/>
    </row>
    <row r="130" spans="21:21" x14ac:dyDescent="0.2">
      <c r="U130" s="10"/>
    </row>
    <row r="131" spans="21:21" x14ac:dyDescent="0.2">
      <c r="U131" s="10"/>
    </row>
    <row r="132" spans="21:21" x14ac:dyDescent="0.2">
      <c r="U132" s="10"/>
    </row>
    <row r="133" spans="21:21" x14ac:dyDescent="0.2">
      <c r="U133" s="10"/>
    </row>
    <row r="134" spans="21:21" x14ac:dyDescent="0.2">
      <c r="U134" s="10"/>
    </row>
    <row r="135" spans="21:21" x14ac:dyDescent="0.2">
      <c r="U135" s="10"/>
    </row>
    <row r="136" spans="21:21" x14ac:dyDescent="0.2">
      <c r="U136" s="10"/>
    </row>
    <row r="137" spans="21:21" x14ac:dyDescent="0.2">
      <c r="U137" s="10"/>
    </row>
    <row r="138" spans="21:21" x14ac:dyDescent="0.2">
      <c r="U138" s="10"/>
    </row>
    <row r="139" spans="21:21" x14ac:dyDescent="0.2">
      <c r="U139" s="10"/>
    </row>
    <row r="140" spans="21:21" x14ac:dyDescent="0.2">
      <c r="U140" s="10"/>
    </row>
    <row r="141" spans="21:21" x14ac:dyDescent="0.2">
      <c r="U141" s="10"/>
    </row>
    <row r="142" spans="21:21" x14ac:dyDescent="0.2">
      <c r="U142" s="10"/>
    </row>
    <row r="143" spans="21:21" x14ac:dyDescent="0.2">
      <c r="U143" s="10"/>
    </row>
    <row r="144" spans="21:21" x14ac:dyDescent="0.2">
      <c r="U144" s="10"/>
    </row>
    <row r="145" spans="21:21" x14ac:dyDescent="0.2">
      <c r="U145" s="10"/>
    </row>
    <row r="146" spans="21:21" x14ac:dyDescent="0.2">
      <c r="U146" s="10"/>
    </row>
    <row r="147" spans="21:21" x14ac:dyDescent="0.2">
      <c r="U147" s="10"/>
    </row>
    <row r="148" spans="21:21" x14ac:dyDescent="0.2">
      <c r="U148" s="10"/>
    </row>
    <row r="149" spans="21:21" x14ac:dyDescent="0.2">
      <c r="U149" s="10"/>
    </row>
    <row r="150" spans="21:21" x14ac:dyDescent="0.2">
      <c r="U150" s="10"/>
    </row>
    <row r="151" spans="21:21" x14ac:dyDescent="0.2">
      <c r="U151" s="10"/>
    </row>
    <row r="152" spans="21:21" x14ac:dyDescent="0.2">
      <c r="U152" s="10"/>
    </row>
    <row r="153" spans="21:21" x14ac:dyDescent="0.2">
      <c r="U153" s="10"/>
    </row>
    <row r="154" spans="21:21" x14ac:dyDescent="0.2">
      <c r="U154" s="10"/>
    </row>
    <row r="155" spans="21:21" x14ac:dyDescent="0.2">
      <c r="U155" s="10"/>
    </row>
    <row r="156" spans="21:21" x14ac:dyDescent="0.2">
      <c r="U156" s="10"/>
    </row>
    <row r="157" spans="21:21" x14ac:dyDescent="0.2">
      <c r="U157" s="10"/>
    </row>
    <row r="158" spans="21:21" x14ac:dyDescent="0.2">
      <c r="U158" s="10"/>
    </row>
    <row r="159" spans="21:21" x14ac:dyDescent="0.2">
      <c r="U159" s="10"/>
    </row>
    <row r="160" spans="21:21" x14ac:dyDescent="0.2">
      <c r="U160" s="10"/>
    </row>
    <row r="161" spans="21:21" x14ac:dyDescent="0.2">
      <c r="U161" s="10"/>
    </row>
    <row r="162" spans="21:21" x14ac:dyDescent="0.2">
      <c r="U162" s="10"/>
    </row>
    <row r="163" spans="21:21" x14ac:dyDescent="0.2">
      <c r="U163" s="10"/>
    </row>
    <row r="164" spans="21:21" x14ac:dyDescent="0.2">
      <c r="U164" s="10"/>
    </row>
    <row r="165" spans="21:21" x14ac:dyDescent="0.2">
      <c r="U165" s="10"/>
    </row>
    <row r="166" spans="21:21" x14ac:dyDescent="0.2">
      <c r="U166" s="10"/>
    </row>
    <row r="167" spans="21:21" x14ac:dyDescent="0.2">
      <c r="U167" s="10"/>
    </row>
    <row r="168" spans="21:21" x14ac:dyDescent="0.2">
      <c r="U168" s="10"/>
    </row>
    <row r="169" spans="21:21" x14ac:dyDescent="0.2">
      <c r="U169" s="10"/>
    </row>
    <row r="170" spans="21:21" x14ac:dyDescent="0.2">
      <c r="U170" s="10"/>
    </row>
    <row r="171" spans="21:21" x14ac:dyDescent="0.2">
      <c r="U171" s="10"/>
    </row>
    <row r="172" spans="21:21" x14ac:dyDescent="0.2">
      <c r="U172" s="10"/>
    </row>
    <row r="173" spans="21:21" x14ac:dyDescent="0.2">
      <c r="U173" s="10"/>
    </row>
    <row r="174" spans="21:21" x14ac:dyDescent="0.2">
      <c r="U174" s="10"/>
    </row>
    <row r="175" spans="21:21" x14ac:dyDescent="0.2">
      <c r="U175" s="10"/>
    </row>
    <row r="176" spans="21:21" x14ac:dyDescent="0.2">
      <c r="U176" s="10"/>
    </row>
    <row r="177" spans="21:21" x14ac:dyDescent="0.2">
      <c r="U177" s="10"/>
    </row>
    <row r="178" spans="21:21" x14ac:dyDescent="0.2">
      <c r="U178" s="10"/>
    </row>
    <row r="179" spans="21:21" x14ac:dyDescent="0.2">
      <c r="U179" s="10"/>
    </row>
    <row r="180" spans="21:21" x14ac:dyDescent="0.2">
      <c r="U180" s="10"/>
    </row>
    <row r="181" spans="21:21" x14ac:dyDescent="0.2">
      <c r="U181" s="10"/>
    </row>
    <row r="182" spans="21:21" x14ac:dyDescent="0.2">
      <c r="U182" s="10"/>
    </row>
    <row r="183" spans="21:21" x14ac:dyDescent="0.2">
      <c r="U183" s="10"/>
    </row>
    <row r="184" spans="21:21" x14ac:dyDescent="0.2">
      <c r="U184" s="10"/>
    </row>
    <row r="185" spans="21:21" x14ac:dyDescent="0.2">
      <c r="U185" s="10"/>
    </row>
    <row r="186" spans="21:21" x14ac:dyDescent="0.2">
      <c r="U186" s="10"/>
    </row>
    <row r="187" spans="21:21" x14ac:dyDescent="0.2">
      <c r="U187" s="10"/>
    </row>
    <row r="188" spans="21:21" x14ac:dyDescent="0.2">
      <c r="U188" s="10"/>
    </row>
    <row r="189" spans="21:21" x14ac:dyDescent="0.2">
      <c r="U189" s="10"/>
    </row>
    <row r="190" spans="21:21" x14ac:dyDescent="0.2">
      <c r="U190" s="10"/>
    </row>
    <row r="191" spans="21:21" x14ac:dyDescent="0.2">
      <c r="U191" s="10"/>
    </row>
    <row r="192" spans="21:21" x14ac:dyDescent="0.2">
      <c r="U192" s="10"/>
    </row>
    <row r="193" spans="21:21" x14ac:dyDescent="0.2">
      <c r="U193" s="10"/>
    </row>
    <row r="194" spans="21:21" x14ac:dyDescent="0.2">
      <c r="U194" s="10"/>
    </row>
    <row r="195" spans="21:21" x14ac:dyDescent="0.2">
      <c r="U195" s="10"/>
    </row>
    <row r="196" spans="21:21" x14ac:dyDescent="0.2">
      <c r="U196" s="10"/>
    </row>
    <row r="197" spans="21:21" x14ac:dyDescent="0.2">
      <c r="U197" s="10"/>
    </row>
    <row r="198" spans="21:21" x14ac:dyDescent="0.2">
      <c r="U198" s="10"/>
    </row>
    <row r="199" spans="21:21" x14ac:dyDescent="0.2">
      <c r="U199" s="10"/>
    </row>
    <row r="200" spans="21:21" x14ac:dyDescent="0.2">
      <c r="U200" s="10"/>
    </row>
  </sheetData>
  <pageMargins left="0.23622047244094491" right="0.23622047244094491" top="0.39370078740157483" bottom="0.39370078740157483" header="0.31496062992125984" footer="0.31496062992125984"/>
  <pageSetup scale="56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Data</vt:lpstr>
      <vt:lpstr>Hoja1</vt:lpstr>
      <vt:lpstr>Packing List</vt:lpstr>
      <vt:lpstr>'Packing List'!Área_de_impresión</vt:lpstr>
    </vt:vector>
  </TitlesOfParts>
  <Company>Ecoaustral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Santiago</cp:lastModifiedBy>
  <cp:lastPrinted>2020-02-04T14:03:20Z</cp:lastPrinted>
  <dcterms:created xsi:type="dcterms:W3CDTF">2006-10-27T13:31:05Z</dcterms:created>
  <dcterms:modified xsi:type="dcterms:W3CDTF">2023-04-12T19:36:47Z</dcterms:modified>
</cp:coreProperties>
</file>