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leen\Desktop\"/>
    </mc:Choice>
  </mc:AlternateContent>
  <xr:revisionPtr revIDLastSave="0" documentId="10_ncr:8100000_{8471B14C-777A-4DDA-825C-F9F94F9EEA5D}" xr6:coauthVersionLast="34" xr6:coauthVersionMax="34" xr10:uidLastSave="{00000000-0000-0000-0000-000000000000}"/>
  <bookViews>
    <workbookView xWindow="0" yWindow="0" windowWidth="20490" windowHeight="89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 l="1"/>
  <c r="C13" i="5"/>
  <c r="B13" i="5"/>
  <c r="B2" i="5"/>
  <c r="B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C6" i="5"/>
  <c r="D6" i="5"/>
  <c r="B6" i="5"/>
  <c r="D5" i="5"/>
  <c r="C5" i="5"/>
  <c r="B5" i="5"/>
  <c r="D4" i="5"/>
  <c r="C4" i="5"/>
  <c r="B4" i="5"/>
  <c r="D3" i="5"/>
  <c r="C3" i="5"/>
  <c r="D2" i="5"/>
  <c r="C2" i="5"/>
  <c r="C412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<sst xmlns="http://schemas.openxmlformats.org/spreadsheetml/2006/main" count="33063" uniqueCount="8403">
  <si>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</si>
  <si>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</si>
  <si>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</si>
  <si>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</si>
  <si>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</si>
  <si>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</si>
  <si>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</si>
  <si>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</si>
  <si>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</si>
  <si>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</si>
  <si>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</si>
  <si>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</si>
  <si>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</si>
  <si>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</si>
  <si>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</si>
  <si>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</si>
  <si>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</si>
  <si>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</si>
  <si>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</si>
  <si>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</si>
  <si>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</si>
  <si>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</si>
  <si>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</si>
  <si>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</si>
  <si>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</si>
  <si>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</si>
  <si>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</si>
  <si>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</si>
  <si>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</si>
  <si>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</si>
  <si>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</si>
  <si>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</si>
  <si>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</si>
  <si>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</si>
  <si>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</si>
  <si>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</si>
  <si>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</si>
  <si>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</si>
  <si>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</si>
  <si>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</si>
  <si>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</si>
  <si>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</si>
  <si>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</si>
  <si>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</si>
  <si>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</si>
  <si>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</si>
  <si>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</si>
  <si>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</si>
  <si>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</si>
  <si>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</si>
  <si>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</si>
  <si>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</si>
  <si>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</si>
  <si>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</si>
  <si>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</si>
  <si>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</si>
  <si>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</si>
  <si>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</si>
  <si>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</si>
  <si>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</si>
  <si>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</si>
  <si>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</si>
  <si>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</si>
  <si>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</si>
  <si>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</si>
  <si>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</si>
  <si>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</si>
  <si>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</si>
  <si>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</si>
  <si>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</si>
  <si>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</si>
  <si>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</si>
  <si>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</si>
  <si>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</si>
  <si>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</si>
  <si>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</si>
  <si>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</si>
  <si>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</si>
  <si>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</si>
  <si>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</si>
  <si>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</si>
  <si>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</si>
  <si>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</si>
  <si>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</si>
  <si>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</si>
  <si>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</si>
  <si>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</si>
  <si>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</si>
  <si>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</si>
  <si>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</si>
  <si>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</si>
  <si>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</si>
  <si>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</si>
  <si>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</si>
  <si>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</si>
  <si>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</si>
  <si>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</si>
  <si>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</si>
  <si>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</si>
  <si>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</si>
  <si>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</si>
  <si>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</si>
  <si>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</si>
  <si>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</si>
  <si>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</si>
  <si>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</si>
  <si>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</si>
  <si>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</si>
  <si>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</si>
  <si>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</si>
  <si>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</si>
  <si>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</si>
  <si>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</si>
  <si>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</si>
  <si>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</si>
  <si>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</si>
  <si>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</si>
  <si>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</si>
  <si>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</si>
  <si>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</si>
  <si>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</si>
  <si>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</si>
  <si>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</si>
  <si>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</si>
  <si>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</si>
  <si>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</si>
  <si>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</si>
  <si>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</si>
  <si>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</si>
  <si>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</si>
  <si>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</si>
  <si>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</si>
  <si>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</si>
  <si>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</si>
  <si>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</si>
  <si>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</si>
  <si>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</si>
  <si>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</si>
  <si>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</si>
  <si>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</si>
  <si>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</si>
  <si>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</si>
  <si>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</si>
  <si>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</si>
  <si>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</si>
  <si>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</si>
  <si>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</si>
  <si>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</si>
  <si>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</si>
  <si>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</si>
  <si>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</si>
  <si>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</si>
  <si>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</si>
  <si>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</si>
  <si>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</si>
  <si>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</si>
  <si>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</si>
  <si>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</si>
  <si>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</si>
  <si>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</si>
  <si>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</si>
  <si>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</si>
  <si>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</si>
  <si>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</si>
  <si>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</si>
  <si>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</si>
  <si>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</si>
  <si>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</si>
  <si>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</si>
  <si>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</si>
  <si>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</si>
  <si>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</si>
  <si>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</si>
  <si>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</si>
  <si>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</si>
  <si>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</si>
  <si>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</si>
  <si>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</si>
  <si>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</si>
  <si>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</si>
  <si>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</si>
  <si>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</si>
  <si>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</si>
  <si>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</si>
  <si>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</si>
  <si>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</si>
  <si>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</si>
  <si>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</si>
  <si>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</si>
  <si>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</si>
  <si>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</si>
  <si>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</si>
  <si>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</si>
  <si>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</si>
  <si>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</si>
  <si>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</si>
  <si>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</si>
  <si>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</si>
  <si>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</si>
  <si>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</si>
  <si>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</si>
  <si>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</si>
  <si>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</si>
  <si>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</si>
  <si>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</si>
  <si>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</si>
  <si>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</si>
  <si>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</si>
  <si>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</si>
  <si>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</si>
  <si>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</si>
  <si>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</si>
  <si>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</si>
  <si>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</si>
  <si>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</si>
  <si>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</si>
  <si>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</si>
  <si>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</si>
  <si>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</si>
  <si>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</si>
  <si>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</si>
  <si>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</si>
  <si>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</si>
  <si>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</si>
  <si>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</si>
  <si>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</si>
  <si>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</si>
  <si>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</si>
  <si>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</si>
  <si>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</si>
  <si>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</si>
  <si>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</si>
  <si>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</si>
  <si>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</si>
  <si>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</si>
  <si>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</si>
  <si>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</si>
  <si>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</si>
  <si>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</si>
  <si>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</si>
  <si>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</si>
  <si>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</si>
  <si>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</si>
  <si>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</si>
  <si>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</si>
  <si>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</si>
  <si>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</si>
  <si>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</si>
  <si>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</si>
  <si>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</si>
  <si>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</si>
  <si>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</si>
  <si>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</si>
  <si>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</si>
  <si>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</si>
  <si>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</si>
  <si>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</si>
  <si>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</si>
  <si>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</si>
  <si>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</si>
  <si>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</si>
  <si>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</si>
  <si>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</si>
  <si>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</si>
  <si>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</si>
  <si>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</si>
  <si>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</si>
  <si>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</si>
  <si>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</si>
  <si>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</si>
  <si>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</si>
  <si>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</si>
  <si>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</si>
  <si>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</si>
  <si>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</si>
  <si>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</si>
  <si>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</si>
  <si>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</si>
  <si>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</si>
  <si>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</si>
  <si>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</si>
  <si>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</si>
  <si>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</si>
  <si>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</si>
  <si>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</si>
  <si>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</si>
  <si>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</si>
  <si>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</si>
  <si>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</si>
  <si>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</si>
  <si>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</si>
  <si>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</si>
  <si>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</si>
  <si>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</si>
  <si>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</si>
  <si>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</si>
  <si>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</si>
  <si>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</si>
  <si>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</si>
  <si>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</si>
  <si>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</si>
  <si>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</si>
  <si>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</si>
  <si>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</si>
  <si>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</si>
  <si>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</si>
  <si>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</si>
  <si>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</si>
  <si>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</si>
  <si>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</si>
  <si>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</si>
  <si>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</si>
  <si>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</si>
  <si>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</si>
  <si>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</si>
  <si>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</si>
  <si>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</si>
  <si>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</si>
  <si>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</si>
  <si>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</si>
  <si>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</si>
  <si>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</si>
  <si>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</si>
  <si>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</si>
  <si>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</si>
  <si>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</si>
  <si>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</si>
  <si>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</si>
  <si>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</si>
  <si>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</si>
  <si>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</si>
  <si>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</si>
  <si>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</si>
  <si>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</si>
  <si>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</si>
  <si>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</si>
  <si>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</si>
  <si>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</si>
  <si>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</si>
  <si>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</si>
  <si>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</si>
  <si>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</si>
  <si>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</si>
  <si>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</si>
  <si>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</si>
  <si>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</si>
  <si>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</si>
  <si>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</si>
  <si>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</si>
  <si>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</si>
  <si>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</si>
  <si>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</si>
  <si>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</si>
  <si>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</si>
  <si>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</si>
  <si>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</si>
  <si>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</si>
  <si>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</si>
  <si>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</si>
  <si>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</si>
  <si>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</si>
  <si>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</si>
  <si>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</si>
  <si>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</si>
  <si>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</si>
  <si>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</si>
  <si>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</si>
  <si>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</si>
  <si>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</si>
  <si>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</si>
  <si>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</si>
  <si>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</si>
  <si>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</si>
  <si>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</si>
  <si>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</si>
  <si>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</si>
  <si>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</si>
  <si>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</si>
  <si>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</si>
  <si>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</si>
  <si>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</si>
  <si>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</si>
  <si>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</si>
  <si>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</si>
  <si>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</si>
  <si>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</si>
  <si>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</si>
  <si>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</si>
  <si>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</si>
  <si>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</si>
  <si>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</si>
  <si>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</si>
  <si>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</si>
  <si>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</si>
  <si>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</si>
  <si>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</si>
  <si>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</si>
  <si>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</si>
  <si>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</si>
  <si>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</si>
  <si>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</si>
  <si>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</si>
  <si>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</si>
  <si>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</si>
  <si>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</si>
  <si>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</si>
  <si>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</si>
  <si>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</si>
  <si>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</si>
  <si>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</si>
  <si>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</si>
  <si>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</si>
  <si>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</si>
  <si>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</si>
  <si>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</si>
  <si>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</si>
  <si>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</si>
  <si>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</si>
  <si>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</si>
  <si>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</si>
  <si>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</si>
  <si>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</si>
  <si>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</si>
  <si>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</si>
  <si>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</si>
  <si>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</si>
  <si>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</si>
  <si>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</si>
  <si>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</si>
  <si>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</si>
  <si>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</si>
  <si>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</si>
  <si>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</si>
  <si>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</si>
  <si>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</si>
  <si>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</si>
  <si>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</si>
  <si>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</si>
  <si>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</si>
  <si>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</si>
  <si>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</si>
  <si>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</si>
  <si>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</si>
  <si>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</si>
  <si>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</si>
  <si>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</si>
  <si>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</si>
  <si>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</si>
  <si>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</si>
  <si>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</si>
  <si>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</si>
  <si>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</si>
  <si>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</si>
  <si>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</si>
  <si>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</si>
  <si>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</si>
  <si>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</si>
  <si>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</si>
  <si>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</si>
  <si>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</si>
  <si>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</si>
  <si>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</si>
  <si>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</si>
  <si>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</si>
  <si>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</si>
  <si>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</si>
  <si>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</si>
  <si>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</si>
  <si>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</si>
  <si>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</si>
  <si>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</si>
  <si>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</si>
  <si>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</si>
  <si>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</si>
  <si>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</si>
  <si>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</si>
  <si>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</si>
  <si>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</si>
  <si>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</si>
  <si>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</si>
  <si>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</si>
  <si>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</si>
  <si>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</si>
  <si>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</si>
  <si>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</si>
  <si>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</si>
  <si>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</si>
  <si>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</si>
  <si>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</si>
  <si>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</si>
  <si>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</si>
  <si>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</si>
  <si>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</si>
  <si>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</si>
  <si>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</si>
  <si>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</si>
  <si>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</si>
  <si>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</si>
  <si>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</si>
  <si>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</si>
  <si>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</si>
  <si>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</si>
  <si>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</si>
  <si>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</si>
  <si>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</si>
  <si>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</si>
  <si>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</si>
  <si>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</si>
  <si>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</si>
  <si>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</si>
  <si>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</si>
  <si>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</si>
  <si>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</si>
  <si>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</si>
  <si>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</si>
  <si>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</si>
  <si>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</si>
  <si>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</si>
  <si>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</si>
  <si>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</si>
  <si>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</si>
  <si>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</si>
  <si>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</si>
  <si>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</si>
  <si>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</si>
  <si>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</si>
  <si>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</si>
  <si>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</si>
  <si>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</si>
  <si>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</si>
  <si>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</si>
  <si>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</si>
  <si>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</si>
  <si>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</si>
  <si>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</si>
  <si>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</si>
  <si>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</si>
  <si>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</si>
  <si>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</si>
  <si>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</si>
  <si>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</si>
  <si>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</si>
  <si>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</si>
  <si>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</si>
  <si>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</si>
  <si>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</si>
  <si>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</si>
  <si>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</si>
  <si>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</si>
  <si>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</si>
  <si>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</si>
  <si>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</si>
  <si>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</si>
  <si>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</si>
  <si>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</si>
  <si>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</si>
  <si>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</si>
  <si>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</si>
  <si>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</si>
  <si>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</si>
  <si>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</si>
  <si>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</si>
  <si>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</si>
  <si>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</si>
  <si>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</si>
  <si>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</si>
  <si>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</si>
  <si>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</si>
  <si>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</si>
  <si>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</si>
  <si>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</si>
  <si>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</si>
  <si>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</si>
  <si>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</si>
  <si>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</si>
  <si>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</si>
  <si>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</si>
  <si>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</si>
  <si>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</si>
  <si>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</si>
  <si>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</si>
  <si>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</si>
  <si>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</si>
  <si>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</si>
  <si>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</si>
  <si>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</si>
  <si>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</si>
  <si>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</si>
  <si>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</si>
  <si>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</si>
  <si>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</si>
  <si>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</si>
  <si>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</si>
  <si>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</si>
  <si>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</si>
  <si>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</si>
  <si>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</si>
  <si>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</si>
  <si>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</si>
  <si>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</si>
  <si>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</si>
  <si>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</si>
  <si>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</si>
  <si>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</si>
  <si>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</si>
  <si>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</si>
  <si>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</si>
  <si>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</si>
  <si>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</si>
  <si>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</si>
  <si>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</si>
  <si>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</si>
  <si>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</si>
  <si>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</si>
  <si>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</si>
  <si>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</si>
  <si>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</si>
  <si>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</si>
  <si>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</si>
  <si>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</si>
  <si>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</si>
  <si>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</si>
  <si>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</si>
  <si>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</si>
  <si>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</si>
  <si>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</si>
  <si>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</si>
  <si>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</si>
  <si>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</si>
  <si>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</si>
  <si>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</si>
  <si>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</si>
  <si>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</si>
  <si>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</si>
  <si>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</si>
  <si>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</si>
  <si>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</si>
  <si>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</si>
  <si>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</si>
  <si>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</si>
  <si>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</si>
  <si>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</si>
  <si>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</si>
  <si>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</si>
  <si>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</si>
  <si>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</si>
  <si>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</si>
  <si>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</si>
  <si>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</si>
  <si>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</si>
  <si>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</si>
  <si>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</si>
  <si>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</si>
  <si>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</si>
  <si>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</si>
  <si>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</si>
  <si>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</si>
  <si>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</si>
  <si>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</si>
  <si>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</si>
  <si>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</si>
  <si>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</si>
  <si>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</si>
  <si>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</si>
  <si>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</si>
  <si>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</si>
  <si>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</si>
  <si>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</si>
  <si>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</si>
  <si>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</si>
  <si>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</si>
  <si>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</si>
  <si>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</si>
  <si>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</si>
  <si>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</si>
  <si>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</si>
  <si>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</si>
  <si>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</si>
  <si>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</si>
  <si>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</si>
  <si>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</si>
  <si>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</si>
  <si>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</si>
  <si>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</si>
  <si>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</si>
  <si>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</si>
  <si>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</si>
  <si>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</si>
  <si>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</si>
  <si>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</si>
  <si>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</si>
  <si>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</si>
  <si>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</si>
  <si>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</si>
  <si>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</si>
  <si>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</si>
  <si>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</si>
  <si>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</si>
  <si>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</si>
  <si>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</si>
  <si>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</si>
  <si>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</si>
  <si>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</si>
  <si>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</si>
  <si>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</si>
  <si>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</si>
  <si>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</si>
  <si>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</si>
  <si>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</si>
  <si>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</si>
  <si>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</si>
  <si>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</si>
  <si>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</si>
  <si>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</si>
  <si>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</si>
  <si>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</si>
  <si>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</si>
  <si>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</si>
  <si>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</si>
  <si>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</si>
  <si>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</si>
  <si>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</si>
  <si>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</si>
  <si>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</si>
  <si>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</si>
  <si>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</si>
  <si>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</si>
  <si>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</si>
  <si>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</si>
  <si>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</si>
  <si>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</si>
  <si>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</si>
  <si>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</si>
  <si>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</si>
  <si>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</si>
  <si>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</si>
  <si>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</si>
  <si>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</si>
  <si>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</si>
  <si>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</si>
  <si>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</si>
  <si>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</si>
  <si>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</si>
  <si>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</si>
  <si>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</si>
  <si>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</si>
  <si>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</si>
  <si>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</si>
  <si>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</si>
  <si>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</si>
  <si>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</si>
  <si>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</si>
  <si>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</si>
  <si>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</si>
  <si>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</si>
  <si>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</si>
  <si>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</si>
  <si>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</si>
  <si>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</si>
  <si>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</si>
  <si>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</si>
  <si>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</si>
  <si>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</si>
  <si>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</si>
  <si>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</si>
  <si>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</si>
  <si>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</si>
  <si>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</si>
  <si>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</si>
  <si>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</si>
  <si>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</si>
  <si>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</si>
  <si>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</si>
  <si>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</si>
  <si>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</si>
  <si>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</si>
  <si>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</si>
  <si>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</si>
  <si>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</si>
  <si>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</si>
  <si>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</si>
  <si>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</si>
  <si>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</si>
  <si>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</si>
  <si>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</si>
  <si>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</si>
  <si>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</si>
  <si>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</si>
  <si>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</si>
  <si>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</si>
  <si>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</si>
  <si>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</si>
  <si>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</si>
  <si>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</si>
  <si>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</si>
  <si>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</si>
  <si>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</si>
  <si>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</si>
  <si>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</si>
  <si>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</si>
  <si>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</si>
  <si>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</si>
  <si>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</si>
  <si>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</si>
  <si>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</si>
  <si>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</si>
  <si>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</si>
  <si>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</si>
  <si>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</si>
  <si>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</si>
  <si>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</si>
  <si>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</si>
  <si>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</si>
  <si>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</si>
  <si>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</si>
  <si>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</si>
  <si>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</si>
  <si>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</si>
  <si>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</si>
  <si>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</si>
  <si>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</si>
  <si>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</si>
  <si>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</si>
  <si>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</si>
  <si>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</si>
  <si>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</si>
  <si>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</si>
  <si>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</si>
  <si>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</si>
  <si>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</si>
  <si>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</si>
  <si>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</si>
  <si>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</si>
  <si>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</si>
  <si>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</si>
  <si>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</si>
  <si>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</si>
  <si>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</si>
  <si>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</si>
  <si>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</si>
  <si>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</si>
  <si>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</si>
  <si>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</si>
  <si>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</si>
  <si>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</si>
  <si>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</si>
  <si>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</si>
  <si>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</si>
  <si>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</si>
  <si>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</si>
  <si>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</si>
  <si>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</si>
  <si>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</si>
  <si>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</si>
  <si>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</si>
  <si>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</si>
  <si>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</si>
  <si>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</si>
  <si>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</si>
  <si>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</si>
  <si>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</si>
  <si>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</si>
  <si>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</si>
  <si>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</si>
  <si>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</si>
  <si>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</si>
  <si>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</si>
  <si>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</si>
  <si>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</si>
  <si>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</si>
  <si>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</si>
  <si>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</si>
  <si>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</si>
  <si>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</si>
  <si>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</si>
  <si>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</si>
  <si>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</si>
  <si>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</si>
  <si>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</si>
  <si>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</si>
  <si>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</si>
  <si>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</si>
  <si>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</si>
  <si>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</si>
  <si>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</si>
  <si>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</si>
  <si>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</si>
  <si>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</si>
  <si>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</si>
  <si>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</si>
  <si>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</si>
  <si>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</si>
  <si>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</si>
  <si>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</si>
  <si>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</si>
  <si>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</si>
  <si>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</si>
  <si>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</si>
  <si>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</si>
  <si>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</si>
  <si>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</si>
  <si>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</si>
  <si>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</si>
  <si>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</si>
  <si>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</si>
  <si>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</si>
  <si>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</si>
  <si>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</si>
  <si>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</si>
  <si>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</si>
  <si>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</si>
  <si>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</si>
  <si>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</si>
  <si>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</si>
  <si>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</si>
  <si>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</si>
  <si>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</si>
  <si>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</si>
  <si>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</si>
  <si>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</si>
  <si>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</si>
  <si>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</si>
  <si>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</si>
  <si>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</si>
  <si>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</si>
  <si>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</si>
  <si>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</si>
  <si>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</si>
  <si>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</si>
  <si>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</si>
  <si>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</si>
  <si>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</si>
  <si>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</si>
  <si>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</si>
  <si>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</si>
  <si>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</si>
  <si>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</si>
  <si>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</si>
  <si>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</si>
  <si>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</si>
  <si>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</si>
  <si>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</si>
  <si>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</si>
  <si>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</si>
  <si>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</si>
  <si>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</si>
  <si>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</si>
  <si>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</si>
  <si>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</si>
  <si>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</si>
  <si>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</si>
  <si>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</si>
  <si>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</si>
  <si>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</si>
  <si>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</si>
  <si>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</si>
  <si>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</si>
  <si>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</si>
  <si>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</si>
  <si>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</si>
  <si>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</si>
  <si>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</si>
  <si>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</si>
  <si>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</si>
  <si>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</si>
  <si>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</si>
  <si>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</si>
  <si>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</si>
  <si>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</si>
  <si>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</si>
  <si>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</si>
  <si>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</si>
  <si>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</si>
  <si>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</si>
  <si>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</si>
  <si>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</si>
  <si>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</si>
  <si>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</si>
  <si>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</si>
  <si>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</si>
  <si>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</si>
  <si>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</si>
  <si>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</si>
  <si>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</si>
  <si>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</si>
  <si>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</si>
  <si>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</si>
  <si>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</si>
  <si>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</si>
  <si>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</si>
  <si>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</si>
  <si>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</si>
  <si>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</si>
  <si>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</si>
  <si>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</si>
  <si>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</si>
  <si>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</si>
  <si>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</si>
  <si>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</si>
  <si>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</si>
  <si>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</si>
  <si>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</si>
  <si>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</si>
  <si>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</si>
  <si>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</si>
  <si>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</si>
  <si>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</si>
  <si>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</si>
  <si>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</si>
  <si>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</si>
  <si>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</si>
  <si>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</si>
  <si>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</si>
  <si>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</si>
  <si>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</si>
  <si>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</si>
  <si>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</si>
  <si>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</si>
  <si>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</si>
  <si>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</si>
  <si>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</si>
  <si>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</si>
  <si>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</si>
  <si>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</si>
  <si>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</si>
  <si>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</si>
  <si>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</si>
  <si>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</si>
  <si>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</si>
  <si>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</si>
  <si>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</si>
  <si>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</si>
  <si>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</si>
  <si>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</si>
  <si>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</si>
  <si>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</si>
  <si>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</si>
  <si>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</si>
  <si>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</si>
  <si>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</si>
  <si>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</si>
  <si>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</si>
  <si>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</si>
  <si>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</si>
  <si>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</si>
  <si>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</si>
  <si>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</si>
  <si>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</si>
  <si>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</si>
  <si>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</si>
  <si>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</si>
  <si>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</si>
  <si>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</si>
  <si>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</si>
  <si>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</si>
  <si>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</si>
  <si>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</si>
  <si>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</si>
  <si>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</si>
  <si>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</si>
  <si>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</si>
  <si>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</si>
  <si>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</si>
  <si>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</si>
  <si>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</si>
  <si>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</si>
  <si>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</si>
  <si>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</si>
  <si>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</si>
  <si>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</si>
  <si>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</si>
  <si>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</si>
  <si>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</si>
  <si>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</si>
  <si>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</si>
  <si>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</si>
  <si>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</si>
  <si>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</si>
  <si>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</si>
  <si>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</si>
  <si>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</si>
  <si>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</si>
  <si>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</si>
  <si>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</si>
  <si>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</si>
  <si>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</si>
  <si>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</si>
  <si>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</si>
  <si>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</si>
  <si>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</si>
  <si>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</si>
  <si>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</si>
  <si>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</si>
  <si>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</si>
  <si>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</si>
  <si>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</si>
  <si>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</si>
  <si>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</si>
  <si>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</si>
  <si>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</si>
  <si>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</si>
  <si>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</si>
  <si>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</si>
  <si>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</si>
  <si>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</si>
  <si>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</si>
  <si>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</si>
  <si>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</si>
  <si>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</si>
  <si>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</si>
  <si>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</si>
  <si>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</si>
  <si>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</si>
  <si>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</si>
  <si>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</si>
  <si>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</si>
  <si>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</si>
  <si>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</si>
  <si>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</si>
  <si>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</si>
  <si>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</si>
  <si>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</si>
  <si>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</si>
  <si>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</si>
  <si>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</si>
  <si>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</si>
  <si>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</si>
  <si>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</si>
  <si>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</si>
  <si>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</si>
  <si>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</si>
  <si>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</si>
  <si>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</si>
  <si>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</si>
  <si>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</si>
  <si>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</si>
  <si>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</si>
  <si>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</si>
  <si>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</si>
  <si>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</si>
  <si>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</si>
  <si>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</si>
  <si>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</si>
  <si>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</si>
  <si>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</si>
  <si>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</si>
  <si>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</si>
  <si>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</si>
  <si>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</si>
  <si>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</si>
  <si>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</si>
  <si>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</si>
  <si>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</si>
  <si>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</si>
  <si>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</si>
  <si>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</si>
  <si>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</si>
  <si>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</si>
  <si>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</si>
  <si>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</si>
  <si>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</si>
  <si>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</si>
  <si>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</si>
  <si>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</si>
  <si>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</si>
  <si>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</si>
  <si>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</si>
  <si>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</si>
  <si>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</si>
  <si>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</si>
  <si>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</si>
  <si>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</si>
  <si>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</si>
  <si>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</si>
  <si>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</si>
  <si>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</si>
  <si>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</si>
  <si>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</si>
  <si>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</si>
  <si>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</si>
  <si>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</si>
  <si>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</si>
  <si>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</si>
  <si>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</si>
  <si>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</si>
  <si>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</si>
  <si>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</si>
  <si>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</si>
  <si>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</si>
  <si>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</si>
  <si>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</si>
  <si>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</si>
  <si>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</si>
  <si>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</si>
  <si>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</si>
  <si>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</si>
  <si>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</si>
  <si>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</si>
  <si>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</si>
  <si>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</si>
  <si>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</si>
  <si>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</si>
  <si>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</si>
  <si>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</si>
  <si>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</si>
  <si>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</si>
  <si>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</si>
  <si>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</si>
  <si>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</si>
  <si>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</si>
  <si>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</si>
  <si>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</si>
  <si>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</si>
  <si>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</si>
  <si>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</si>
  <si>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</si>
  <si>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</si>
  <si>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</si>
  <si>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</si>
  <si>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</si>
  <si>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</si>
  <si>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</si>
  <si>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</si>
  <si>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</si>
  <si>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</si>
  <si>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</si>
  <si>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</si>
  <si>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</si>
  <si>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</si>
  <si>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</si>
  <si>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</si>
  <si>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</si>
  <si>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</si>
  <si>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</si>
  <si>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</si>
  <si>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</si>
  <si>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</si>
  <si>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</si>
  <si>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</si>
  <si>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</si>
  <si>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</si>
  <si>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</si>
  <si>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</si>
  <si>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</si>
  <si>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</si>
  <si>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</si>
  <si>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</si>
  <si>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</si>
  <si>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</si>
  <si>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</si>
  <si>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</si>
  <si>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</si>
  <si>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</si>
  <si>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</si>
  <si>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</si>
  <si>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</si>
  <si>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</si>
  <si>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</si>
  <si>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</si>
  <si>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</si>
  <si>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</si>
  <si>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</si>
  <si>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</si>
  <si>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</si>
  <si>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</si>
  <si>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</si>
  <si>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</si>
  <si>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</si>
  <si>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</si>
  <si>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</si>
  <si>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</si>
  <si>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</si>
  <si>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</si>
  <si>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</si>
  <si>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</si>
  <si>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</si>
  <si>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</si>
  <si>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</si>
  <si>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</si>
  <si>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</si>
  <si>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</si>
  <si>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</si>
  <si>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</si>
  <si>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</si>
  <si>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</si>
  <si>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</si>
  <si>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</si>
  <si>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</si>
  <si>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</si>
  <si>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</si>
  <si>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</si>
  <si>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</si>
  <si>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</si>
  <si>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</si>
  <si>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</si>
  <si>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</si>
  <si>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</si>
  <si>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</si>
  <si>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</si>
  <si>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</si>
  <si>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</si>
  <si>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</si>
  <si>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</si>
  <si>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</si>
  <si>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</si>
  <si>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</si>
  <si>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</si>
  <si>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</si>
  <si>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</si>
  <si>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</si>
  <si>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</si>
  <si>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</si>
  <si>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</si>
  <si>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</si>
  <si>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</si>
  <si>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</si>
  <si>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</si>
  <si>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</si>
  <si>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</si>
  <si>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</si>
  <si>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</si>
  <si>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</si>
  <si>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</si>
  <si>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</si>
  <si>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</si>
  <si>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</si>
  <si>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</si>
  <si>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</si>
  <si>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</si>
  <si>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</si>
  <si>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</si>
  <si>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</si>
  <si>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</si>
  <si>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</si>
  <si>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</si>
  <si>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</si>
  <si>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</si>
  <si>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</si>
  <si>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</si>
  <si>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</si>
  <si>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</si>
  <si>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</si>
  <si>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</si>
  <si>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</si>
  <si>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</si>
  <si>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</si>
  <si>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</si>
  <si>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</si>
  <si>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</si>
  <si>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</si>
  <si>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</si>
  <si>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</si>
  <si>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</si>
  <si>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</si>
  <si>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</si>
  <si>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</si>
  <si>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</si>
  <si>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</si>
  <si>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</si>
  <si>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</si>
  <si>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</si>
  <si>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</si>
  <si>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</si>
  <si>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</si>
  <si>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</si>
  <si>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</si>
  <si>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</si>
  <si>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</si>
  <si>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</si>
  <si>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</si>
  <si>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</si>
  <si>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</si>
  <si>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</si>
  <si>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</si>
  <si>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</si>
  <si>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</si>
  <si>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</si>
  <si>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</si>
  <si>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</si>
  <si>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</si>
  <si>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</si>
  <si>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</si>
  <si>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</si>
  <si>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</si>
  <si>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</si>
  <si>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</si>
  <si>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</si>
  <si>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</si>
  <si>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</si>
  <si>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</si>
  <si>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</si>
  <si>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</si>
  <si>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</si>
  <si>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</si>
  <si>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</si>
  <si>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</si>
  <si>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</si>
  <si>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</si>
  <si>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</si>
  <si>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</si>
  <si>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</si>
  <si>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</si>
  <si>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</si>
  <si>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</si>
  <si>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</si>
  <si>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</si>
  <si>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</si>
  <si>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</si>
  <si>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</si>
  <si>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</si>
  <si>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</si>
  <si>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</si>
  <si>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</si>
  <si>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</si>
  <si>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</si>
  <si>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</si>
  <si>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</si>
  <si>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</si>
  <si>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</si>
  <si>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</si>
  <si>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</si>
  <si>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</si>
  <si>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</si>
  <si>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</si>
  <si>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</si>
  <si>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</si>
  <si>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</si>
  <si>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</si>
  <si>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</si>
  <si>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</si>
  <si>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</si>
  <si>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</si>
  <si>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</si>
  <si>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</si>
  <si>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</si>
  <si>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</si>
  <si>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</si>
  <si>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</si>
  <si>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</si>
  <si>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</si>
  <si>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</si>
  <si>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</si>
  <si>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</si>
  <si>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</si>
  <si>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</si>
  <si>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</si>
  <si>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</si>
  <si>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</si>
  <si>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</si>
  <si>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</si>
  <si>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</si>
  <si>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</si>
  <si>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</si>
  <si>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</si>
  <si>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</si>
  <si>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</si>
  <si>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</si>
  <si>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</si>
  <si>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</si>
  <si>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</si>
  <si>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</si>
  <si>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</si>
  <si>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</si>
  <si>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</si>
  <si>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</si>
  <si>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</si>
  <si>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</si>
  <si>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</si>
  <si>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</si>
  <si>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</si>
  <si>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</si>
  <si>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</si>
  <si>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</si>
  <si>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</si>
  <si>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</si>
  <si>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</si>
  <si>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</si>
  <si>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</si>
  <si>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</si>
  <si>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</si>
  <si>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</si>
  <si>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</si>
  <si>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</si>
  <si>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</si>
  <si>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</si>
  <si>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</si>
  <si>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</si>
  <si>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</si>
  <si>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</si>
  <si>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</si>
  <si>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</si>
  <si>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</si>
  <si>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</si>
  <si>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</si>
  <si>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</si>
  <si>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</si>
  <si>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</si>
  <si>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</si>
  <si>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</si>
  <si>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</si>
  <si>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</si>
  <si>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</si>
  <si>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</si>
  <si>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</si>
  <si>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</si>
  <si>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</si>
  <si>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</si>
  <si>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</si>
  <si>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</si>
  <si>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</si>
  <si>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</si>
  <si>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</si>
  <si>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</si>
  <si>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</si>
  <si>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</si>
  <si>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</si>
  <si>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</si>
  <si>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</si>
  <si>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</si>
  <si>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</si>
  <si>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</si>
  <si>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</si>
  <si>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</si>
  <si>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</si>
  <si>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</si>
  <si>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</si>
  <si>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</si>
  <si>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</si>
  <si>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</si>
  <si>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</si>
  <si>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</si>
  <si>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</si>
  <si>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</si>
  <si>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</si>
  <si>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</si>
  <si>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</si>
  <si>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</si>
  <si>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</si>
  <si>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</si>
  <si>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</si>
  <si>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</si>
  <si>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</si>
  <si>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</si>
  <si>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</si>
  <si>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</si>
  <si>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</si>
  <si>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</si>
  <si>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</si>
  <si>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</si>
  <si>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</si>
  <si>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</si>
  <si>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</si>
  <si>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</si>
  <si>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</si>
  <si>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</si>
  <si>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</si>
  <si>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</si>
  <si>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</si>
  <si>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</si>
  <si>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</si>
  <si>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</si>
  <si>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</si>
  <si>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</si>
  <si>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</si>
  <si>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</si>
  <si>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</si>
  <si>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</si>
  <si>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</si>
  <si>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</si>
  <si>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</si>
  <si>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</si>
  <si>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</si>
  <si>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</si>
  <si>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</si>
  <si>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</si>
  <si>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</si>
  <si>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</si>
  <si>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</si>
  <si>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</si>
  <si>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</si>
  <si>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</si>
  <si>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</si>
  <si>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</si>
  <si>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</si>
  <si>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</si>
  <si>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</si>
  <si>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</si>
  <si>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</si>
  <si>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</si>
  <si>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</si>
  <si>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</si>
  <si>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</si>
  <si>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</si>
  <si>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</si>
  <si>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</si>
  <si>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</si>
  <si>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</si>
  <si>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</si>
  <si>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</si>
  <si>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</si>
  <si>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</si>
  <si>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</si>
  <si>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</si>
  <si>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</si>
  <si>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</si>
  <si>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</si>
  <si>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</si>
  <si>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</si>
  <si>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</si>
  <si>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</si>
  <si>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</si>
  <si>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</si>
  <si>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</si>
  <si>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</si>
  <si>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</si>
  <si>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</si>
  <si>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</si>
  <si>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</si>
  <si>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</si>
  <si>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</si>
  <si>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</si>
  <si>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</si>
  <si>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</si>
  <si>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</si>
  <si>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</si>
  <si>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</si>
  <si>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</si>
  <si>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</si>
  <si>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</si>
  <si>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</si>
  <si>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</si>
  <si>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</si>
  <si>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</si>
  <si>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</si>
  <si>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</si>
  <si>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</si>
  <si>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</si>
  <si>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</si>
  <si>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</si>
  <si>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</si>
  <si>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</si>
  <si>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</si>
  <si>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</si>
  <si>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</si>
  <si>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</si>
  <si>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</si>
  <si>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</si>
  <si>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</si>
  <si>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</si>
  <si>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</si>
  <si>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</si>
  <si>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</si>
  <si>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</si>
  <si>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</si>
  <si>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</si>
  <si>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</si>
  <si>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</si>
  <si>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</si>
  <si>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</si>
  <si>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</si>
  <si>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</si>
  <si>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</si>
  <si>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</si>
  <si>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</si>
  <si>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</si>
  <si>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</si>
  <si>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</si>
  <si>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</si>
  <si>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</si>
  <si>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</si>
  <si>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</si>
  <si>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</si>
  <si>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</si>
  <si>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</si>
  <si>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</si>
  <si>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</si>
  <si>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</si>
  <si>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</si>
  <si>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</si>
  <si>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</si>
  <si>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</si>
  <si>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</si>
  <si>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</si>
  <si>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</si>
  <si>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</si>
  <si>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</si>
  <si>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</si>
  <si>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</si>
  <si>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</si>
  <si>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</si>
  <si>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</si>
  <si>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</si>
  <si>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</si>
  <si>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</si>
  <si>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</si>
  <si>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</si>
  <si>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</si>
  <si>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</si>
  <si>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</si>
  <si>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</si>
  <si>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</si>
  <si>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</si>
  <si>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</si>
  <si>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</si>
  <si>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</si>
  <si>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</si>
  <si>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</si>
  <si>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</si>
  <si>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</si>
  <si>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</si>
  <si>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</si>
  <si>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</si>
  <si>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</si>
  <si>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</si>
  <si>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</si>
  <si>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</si>
  <si>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</si>
  <si>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</si>
  <si>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</si>
  <si>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</si>
  <si>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</si>
  <si>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</si>
  <si>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</si>
  <si>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</si>
  <si>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</si>
  <si>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</si>
  <si>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</si>
  <si>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</si>
  <si>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</si>
  <si>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</si>
  <si>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</si>
  <si>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</si>
  <si>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</si>
  <si>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</si>
  <si>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</si>
  <si>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</si>
  <si>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</si>
  <si>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</si>
  <si>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</si>
  <si>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</si>
  <si>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</si>
  <si>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</si>
  <si>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</si>
  <si>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</si>
  <si>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</si>
  <si>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</si>
  <si>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</si>
  <si>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</si>
  <si>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</si>
  <si>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</si>
  <si>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</si>
  <si>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</si>
  <si>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</si>
  <si>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</si>
  <si>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</si>
  <si>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</si>
  <si>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</si>
  <si>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</si>
  <si>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</si>
  <si>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</si>
  <si>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</si>
  <si>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</si>
  <si>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</si>
  <si>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</si>
  <si>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</si>
  <si>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</si>
  <si>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</si>
  <si>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</si>
  <si>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</si>
  <si>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</si>
  <si>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</si>
  <si>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</si>
  <si>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</si>
  <si>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</si>
  <si>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</si>
  <si>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</si>
  <si>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</si>
  <si>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</si>
  <si>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</si>
  <si>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</si>
  <si>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</si>
  <si>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</si>
  <si>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</si>
  <si>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</si>
  <si>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</si>
  <si>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</si>
  <si>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</si>
  <si>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</si>
  <si>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</si>
  <si>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</si>
  <si>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</si>
  <si>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</si>
  <si>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</si>
  <si>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</si>
  <si>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</si>
  <si>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</si>
  <si>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</si>
  <si>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</si>
  <si>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</si>
  <si>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</si>
  <si>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</si>
  <si>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</si>
  <si>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</si>
  <si>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</si>
  <si>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</si>
  <si>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</si>
  <si>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</si>
  <si>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</si>
  <si>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</si>
  <si>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</si>
  <si>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</si>
  <si>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</si>
  <si>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</si>
  <si>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</si>
  <si>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</si>
  <si>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</si>
  <si>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</si>
  <si>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</si>
  <si>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</si>
  <si>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</si>
  <si>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</si>
  <si>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</si>
  <si>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</si>
  <si>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</si>
  <si>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</si>
  <si>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</si>
  <si>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</si>
  <si>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</si>
  <si>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</si>
  <si>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</si>
  <si>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</si>
  <si>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</si>
  <si>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</si>
  <si>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</si>
  <si>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</si>
  <si>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</si>
  <si>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</si>
  <si>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</si>
  <si>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</si>
  <si>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</si>
  <si>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</si>
  <si>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</si>
  <si>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</si>
  <si>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</si>
  <si>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</si>
  <si>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</si>
  <si>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</si>
  <si>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</si>
  <si>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</si>
  <si>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</si>
  <si>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</si>
  <si>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</si>
  <si>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</si>
  <si>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</si>
  <si>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</si>
  <si>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</si>
  <si>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</si>
  <si>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</si>
  <si>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</si>
  <si>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</si>
  <si>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</si>
  <si>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</si>
  <si>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</si>
  <si>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</si>
  <si>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</si>
  <si>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</si>
  <si>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</si>
  <si>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</si>
  <si>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</si>
  <si>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</si>
  <si>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</si>
  <si>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</si>
  <si>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</si>
  <si>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</si>
  <si>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</si>
  <si>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</si>
  <si>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</si>
  <si>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</si>
  <si>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</si>
  <si>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</si>
  <si>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</si>
  <si>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</si>
  <si>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</si>
  <si>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</si>
  <si>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</si>
  <si>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</si>
  <si>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</si>
  <si>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</si>
  <si>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</si>
  <si>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</si>
  <si>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</si>
  <si>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</si>
  <si>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</si>
  <si>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</si>
  <si>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</si>
  <si>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</si>
  <si>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</si>
  <si>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</si>
  <si>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</si>
  <si>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</si>
  <si>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</si>
  <si>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</si>
  <si>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</si>
  <si>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</si>
  <si>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</si>
  <si>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</si>
  <si>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</si>
  <si>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</si>
  <si>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</si>
  <si>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</si>
  <si>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</si>
  <si>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</si>
  <si>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</si>
  <si>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</si>
  <si>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</si>
  <si>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</si>
  <si>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</si>
  <si>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</si>
  <si>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</si>
  <si>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</si>
  <si>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</si>
  <si>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</si>
  <si>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</si>
  <si>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</si>
  <si>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</si>
  <si>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</si>
  <si>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</si>
  <si>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</si>
  <si>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</si>
  <si>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</si>
  <si>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</si>
  <si>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</si>
  <si>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</si>
  <si>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</si>
  <si>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</si>
  <si>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</si>
  <si>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</si>
  <si>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</si>
  <si>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</si>
  <si>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</si>
  <si>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</si>
  <si>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</si>
  <si>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</si>
  <si>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</si>
  <si>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</si>
  <si>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</si>
  <si>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</si>
  <si>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</si>
  <si>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</si>
  <si>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</si>
  <si>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</si>
  <si>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</si>
  <si>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</si>
  <si>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</si>
  <si>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</si>
  <si>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</si>
  <si>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</si>
  <si>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</si>
  <si>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</si>
  <si>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</si>
  <si>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</si>
  <si>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</si>
  <si>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</si>
  <si>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</si>
  <si>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</si>
  <si>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</si>
  <si>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</si>
  <si>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</si>
  <si>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</si>
  <si>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</si>
  <si>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</si>
  <si>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</si>
  <si>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</si>
  <si>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</si>
  <si>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</si>
  <si>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</si>
  <si>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</si>
  <si>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</si>
  <si>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</si>
  <si>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</si>
  <si>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</si>
  <si>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</si>
  <si>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</si>
  <si>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</si>
  <si>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</si>
  <si>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</si>
  <si>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</si>
  <si>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</si>
  <si>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</si>
  <si>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</si>
  <si>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</si>
  <si>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</si>
  <si>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</si>
  <si>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</si>
  <si>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</si>
  <si>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</si>
  <si>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</si>
  <si>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</si>
  <si>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</si>
  <si>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</si>
  <si>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</si>
  <si>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</si>
  <si>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</si>
  <si>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</si>
  <si>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</si>
  <si>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</si>
  <si>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</si>
  <si>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</si>
  <si>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</si>
  <si>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</si>
  <si>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</si>
  <si>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</si>
  <si>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</si>
  <si>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</si>
  <si>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</si>
  <si>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</si>
  <si>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</si>
  <si>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</si>
  <si>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</si>
  <si>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</si>
  <si>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</si>
  <si>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</si>
  <si>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</si>
  <si>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</si>
  <si>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</si>
  <si>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</si>
  <si>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</si>
  <si>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</si>
  <si>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</si>
  <si>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</si>
  <si>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</si>
  <si>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</si>
  <si>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</si>
  <si>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</si>
  <si>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</si>
  <si>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</si>
  <si>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</si>
  <si>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</si>
  <si>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</si>
  <si>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</si>
  <si>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</si>
  <si>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</si>
  <si>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</si>
  <si>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</si>
  <si>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</si>
  <si>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</si>
  <si>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</si>
  <si>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</si>
  <si>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</si>
  <si>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</si>
  <si>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</si>
  <si>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</si>
  <si>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</si>
  <si>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</si>
  <si>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</si>
  <si>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</si>
  <si>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</si>
  <si>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</si>
  <si>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</si>
  <si>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</si>
  <si>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</si>
  <si>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</si>
  <si>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</si>
  <si>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</si>
  <si>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</si>
  <si>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</si>
  <si>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</si>
  <si>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</si>
  <si>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</si>
  <si>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</si>
  <si>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</si>
  <si>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</si>
  <si>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</si>
  <si>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</si>
  <si>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</si>
  <si>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</si>
  <si>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</si>
  <si>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</si>
  <si>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</si>
  <si>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</si>
  <si>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</si>
  <si>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</si>
  <si>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</si>
  <si>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</si>
  <si>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</si>
  <si>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</si>
  <si>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</si>
  <si>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</si>
  <si>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</si>
  <si>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</si>
  <si>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</si>
  <si>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</si>
  <si>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</si>
  <si>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</si>
  <si>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</si>
  <si>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</si>
  <si>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</si>
  <si>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</si>
  <si>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</si>
  <si>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</si>
  <si>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</si>
  <si>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</si>
  <si>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</si>
  <si>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</si>
  <si>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</si>
  <si>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</si>
  <si>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</si>
  <si>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</si>
  <si>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</si>
  <si>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</si>
  <si>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</si>
  <si>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</si>
  <si>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</si>
  <si>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</si>
  <si>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</si>
  <si>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</si>
  <si>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</si>
  <si>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</si>
  <si>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</si>
  <si>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</si>
  <si>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</si>
  <si>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</si>
  <si>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</si>
  <si>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</si>
  <si>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</si>
  <si>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</si>
  <si>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</si>
  <si>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</si>
  <si>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</si>
  <si>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</si>
  <si>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</si>
  <si>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</si>
  <si>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</si>
  <si>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</si>
  <si>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</si>
  <si>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</si>
  <si>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</si>
  <si>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</si>
  <si>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</si>
  <si>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</si>
  <si>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</si>
  <si>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</si>
  <si>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</si>
  <si>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</si>
  <si>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</si>
  <si>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</si>
  <si>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</si>
  <si>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</si>
  <si>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</si>
  <si>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</si>
  <si>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</si>
  <si>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</si>
  <si>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</si>
  <si>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</si>
  <si>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</si>
  <si>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</si>
  <si>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</si>
  <si>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</si>
  <si>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</si>
  <si>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</si>
  <si>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</si>
  <si>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</si>
  <si>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</si>
  <si>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</si>
  <si>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</si>
  <si>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</si>
  <si>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</si>
  <si>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</si>
  <si>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</si>
  <si>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</si>
  <si>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</si>
  <si>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</si>
  <si>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</si>
  <si>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</si>
  <si>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</si>
  <si>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</si>
  <si>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</si>
  <si>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</si>
  <si>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</si>
  <si>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</si>
  <si>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</si>
  <si>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</si>
  <si>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</si>
  <si>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</si>
  <si>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</si>
  <si>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</si>
  <si>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</si>
  <si>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</si>
  <si>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</si>
  <si>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</si>
  <si>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</si>
  <si>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</si>
  <si>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</si>
  <si>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</si>
  <si>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</si>
  <si>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</si>
  <si>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</si>
  <si>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</si>
  <si>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</si>
  <si>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</si>
  <si>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</si>
  <si>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</si>
  <si>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</si>
  <si>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</si>
  <si>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</si>
  <si>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</si>
  <si>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</si>
  <si>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</si>
  <si>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</si>
  <si>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</si>
  <si>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</si>
  <si>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</si>
  <si>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</si>
  <si>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</si>
  <si>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</si>
  <si>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</si>
  <si>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</si>
  <si>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</si>
  <si>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</si>
  <si>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</si>
  <si>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</si>
  <si>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</si>
  <si>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</si>
  <si>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</si>
  <si>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</si>
  <si>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</si>
  <si>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</si>
  <si>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</si>
  <si>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</si>
  <si>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</si>
  <si>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</si>
  <si>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</si>
  <si>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</si>
  <si>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</si>
  <si>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</si>
  <si>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</si>
  <si>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</si>
  <si>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</si>
  <si>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</si>
  <si>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</si>
  <si>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</si>
  <si>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</si>
  <si>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</si>
  <si>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</si>
  <si>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</si>
  <si>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</si>
  <si>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</si>
  <si>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</si>
  <si>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</si>
  <si>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</si>
  <si>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</si>
  <si>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</si>
  <si>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</si>
  <si>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</si>
  <si>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</si>
  <si>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</si>
  <si>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</si>
  <si>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</si>
  <si>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</si>
  <si>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</si>
  <si>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</si>
  <si>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</si>
  <si>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</si>
  <si>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</si>
  <si>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</si>
  <si>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</si>
  <si>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</si>
  <si>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</si>
  <si>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</si>
  <si>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</si>
  <si>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</si>
  <si>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</si>
  <si>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</si>
  <si>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</si>
  <si>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</si>
  <si>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</si>
  <si>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</si>
  <si>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</si>
  <si>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</si>
  <si>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</si>
  <si>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</si>
  <si>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</si>
  <si>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</si>
  <si>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</si>
  <si>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</si>
  <si>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</si>
  <si>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</si>
  <si>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</si>
  <si>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</si>
  <si>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</si>
  <si>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</si>
  <si>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</si>
  <si>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</si>
  <si>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</si>
  <si>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</si>
  <si>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</si>
  <si>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</si>
  <si>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</si>
  <si>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</si>
  <si>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</si>
  <si>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</si>
  <si>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</si>
  <si>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</si>
  <si>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</si>
  <si>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</si>
  <si>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</si>
  <si>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</si>
  <si>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</si>
  <si>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</si>
  <si>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</si>
  <si>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</si>
  <si>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</si>
  <si>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</si>
  <si>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</si>
  <si>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</si>
  <si>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</si>
  <si>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</si>
  <si>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</si>
  <si>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</si>
  <si>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</si>
  <si>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</si>
  <si>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</si>
  <si>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</si>
  <si>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</si>
  <si>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</si>
  <si>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</si>
  <si>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</si>
  <si>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</si>
  <si>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</si>
  <si>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</si>
  <si>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</si>
  <si>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</si>
  <si>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</si>
  <si>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</si>
  <si>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</si>
  <si>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</si>
  <si>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</si>
  <si>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</si>
  <si>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</si>
  <si>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</si>
  <si>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</si>
  <si>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</si>
  <si>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</si>
  <si>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</si>
  <si>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</si>
  <si>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</si>
  <si>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</si>
  <si>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</si>
  <si>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</si>
  <si>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</si>
  <si>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</si>
  <si>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</si>
  <si>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</si>
  <si>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</si>
  <si>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</si>
  <si>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</si>
  <si>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</si>
  <si>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</si>
  <si>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</si>
  <si>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</si>
  <si>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</si>
  <si>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</si>
  <si>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</si>
  <si>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</si>
  <si>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</si>
  <si>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</si>
  <si>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</si>
  <si>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</si>
  <si>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</si>
  <si>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</si>
  <si>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</si>
  <si>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</si>
  <si>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</si>
  <si>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</si>
  <si>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</si>
  <si>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</si>
  <si>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</si>
  <si>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</si>
  <si>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</si>
  <si>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</si>
  <si>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</si>
  <si>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</si>
  <si>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</si>
  <si>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</si>
  <si>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</si>
  <si>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</si>
  <si>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</si>
  <si>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</si>
  <si>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</si>
  <si>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</si>
  <si>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</si>
  <si>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</si>
  <si>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</si>
  <si>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</si>
  <si>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</si>
  <si>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</si>
  <si>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</si>
  <si>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</si>
  <si>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</si>
  <si>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</si>
  <si>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</si>
  <si>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</si>
  <si>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</si>
  <si>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</si>
  <si>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</si>
  <si>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</si>
  <si>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</si>
  <si>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</si>
  <si>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</si>
  <si>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</si>
  <si>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</si>
  <si>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</si>
  <si>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</si>
  <si>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</si>
  <si>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</si>
  <si>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</si>
  <si>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</si>
  <si>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</si>
  <si>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</si>
  <si>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</si>
  <si>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</si>
  <si>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</si>
  <si>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</si>
  <si>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</si>
  <si>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</si>
  <si>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</si>
  <si>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</si>
  <si>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</si>
  <si>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</si>
  <si>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</si>
  <si>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</si>
  <si>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</si>
  <si>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</si>
  <si>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</si>
  <si>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</si>
  <si>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</si>
  <si>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</si>
  <si>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</si>
  <si>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</si>
  <si>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</si>
  <si>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</si>
  <si>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</si>
  <si>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</si>
  <si>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</si>
  <si>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</si>
  <si>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</si>
  <si>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</si>
  <si>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</si>
  <si>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</si>
  <si>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</si>
  <si>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</si>
  <si>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</si>
  <si>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</si>
  <si>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</si>
  <si>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</si>
  <si>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</si>
  <si>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</si>
  <si>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</si>
  <si>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</si>
  <si>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</si>
  <si>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</si>
  <si>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</si>
  <si>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</si>
  <si>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</si>
  <si>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</si>
  <si>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</si>
  <si>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</si>
  <si>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</si>
  <si>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</si>
  <si>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</si>
  <si>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</si>
  <si>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</si>
  <si>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</si>
  <si>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</si>
  <si>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</si>
  <si>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</si>
  <si>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</si>
  <si>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</si>
  <si>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</si>
  <si>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</si>
  <si>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</si>
  <si>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</si>
  <si>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</si>
  <si>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</si>
  <si>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</si>
  <si>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</si>
  <si>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</si>
  <si>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</si>
  <si>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</si>
  <si>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</si>
  <si>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</si>
  <si>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</si>
  <si>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</si>
  <si>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</si>
  <si>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</si>
  <si>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</si>
  <si>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</si>
  <si>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</si>
  <si>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</si>
  <si>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</si>
  <si>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</si>
  <si>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</si>
  <si>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</si>
  <si>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</si>
  <si>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</si>
  <si>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</si>
  <si>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</si>
  <si>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</si>
  <si>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</si>
  <si>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</si>
  <si>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</si>
  <si>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</si>
  <si>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</si>
  <si>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</si>
  <si>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</si>
  <si>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</si>
  <si>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</si>
  <si>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</si>
  <si>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</si>
  <si>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</si>
  <si>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</si>
  <si>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</si>
  <si>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</si>
  <si>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</si>
  <si>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</si>
  <si>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</si>
  <si>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</si>
  <si>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</si>
  <si>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</si>
  <si>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</si>
  <si>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</si>
  <si>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</si>
  <si>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</si>
  <si>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</si>
  <si>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</si>
  <si>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</si>
  <si>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</si>
  <si>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</si>
  <si>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</si>
  <si>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</si>
  <si>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</si>
  <si>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</si>
  <si>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</si>
  <si>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</si>
  <si>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</si>
  <si>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</si>
  <si>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</si>
  <si>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</si>
  <si>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</si>
  <si>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</si>
  <si>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</si>
  <si>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</si>
  <si>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</si>
  <si>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</si>
  <si>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</si>
  <si>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</si>
  <si>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</si>
  <si>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</si>
  <si>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</si>
  <si>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</si>
  <si>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</si>
  <si>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</si>
  <si>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</si>
  <si>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</si>
  <si>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</si>
  <si>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</si>
  <si>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</si>
  <si>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</si>
  <si>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</si>
  <si>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</si>
  <si>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</si>
  <si>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</si>
  <si>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</si>
  <si>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</si>
  <si>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</si>
  <si>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</si>
  <si>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</si>
  <si>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</si>
  <si>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</si>
  <si>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</si>
  <si>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</si>
  <si>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</si>
  <si>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</si>
  <si>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</si>
  <si>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</si>
  <si>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</si>
  <si>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</si>
  <si>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</si>
  <si>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</si>
  <si>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</si>
  <si>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</si>
  <si>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</si>
  <si>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</si>
  <si>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</si>
  <si>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</si>
  <si>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</si>
  <si>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</si>
  <si>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</si>
  <si>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</si>
  <si>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</si>
  <si>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</si>
  <si>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</si>
  <si>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</si>
  <si>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</si>
  <si>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</si>
  <si>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</si>
  <si>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</si>
  <si>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</si>
  <si>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</si>
  <si>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</si>
  <si>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</si>
  <si>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</si>
  <si>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</si>
  <si>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</si>
  <si>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</si>
  <si>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</si>
  <si>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</si>
  <si>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</si>
  <si>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</si>
  <si>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</si>
  <si>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</si>
  <si>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</si>
  <si>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</si>
  <si>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</si>
  <si>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</si>
  <si>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</si>
  <si>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</si>
  <si>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</si>
  <si>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</si>
  <si>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</si>
  <si>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</si>
  <si>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</si>
  <si>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</si>
  <si>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</si>
  <si>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</si>
  <si>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</si>
  <si>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</si>
  <si>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</si>
  <si>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</si>
  <si>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</si>
  <si>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</si>
  <si>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</si>
  <si>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</si>
  <si>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</si>
  <si>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</si>
  <si>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</si>
  <si>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</si>
  <si>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</si>
  <si>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</si>
  <si>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</si>
  <si>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</si>
  <si>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</si>
  <si>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</si>
  <si>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</si>
  <si>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</si>
  <si>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</si>
  <si>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</si>
  <si>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</si>
  <si>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</si>
  <si>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</si>
  <si>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</si>
  <si>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</si>
  <si>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</si>
  <si>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</si>
  <si>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</si>
  <si>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</si>
  <si>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</si>
  <si>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</si>
  <si>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</si>
  <si>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</si>
  <si>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</si>
  <si>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</si>
  <si>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</si>
  <si>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</si>
  <si>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</si>
  <si>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</si>
  <si>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</si>
  <si>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</si>
  <si>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</si>
  <si>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</si>
  <si>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</si>
  <si>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</si>
  <si>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</si>
  <si>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</si>
  <si>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</si>
  <si>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</si>
  <si>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</si>
  <si>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</si>
  <si>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</si>
  <si>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</si>
  <si>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</si>
  <si>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</si>
  <si>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</si>
  <si>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</si>
  <si>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</si>
  <si>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</si>
  <si>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</si>
  <si>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</si>
  <si>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</si>
  <si>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</si>
  <si>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</si>
  <si>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</si>
  <si>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</si>
  <si>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</si>
  <si>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</si>
  <si>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</si>
  <si>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</si>
  <si>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</si>
  <si>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</si>
  <si>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</si>
  <si>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</si>
  <si>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</si>
  <si>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</si>
  <si>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</si>
  <si>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</si>
  <si>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</si>
  <si>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</si>
  <si>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</si>
  <si>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</si>
  <si>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</si>
  <si>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</si>
  <si>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</si>
  <si>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</si>
  <si>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</si>
  <si>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</si>
  <si>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</si>
  <si>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</si>
  <si>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</si>
  <si>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</si>
  <si>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</si>
  <si>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</si>
  <si>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</si>
  <si>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</si>
  <si>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</si>
  <si>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</si>
  <si>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</si>
  <si>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</si>
  <si>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</si>
  <si>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</si>
  <si>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</si>
  <si>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</si>
  <si>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</si>
  <si>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</si>
  <si>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</si>
  <si>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</si>
  <si>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</si>
  <si>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</si>
  <si>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</si>
  <si>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</si>
  <si>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</si>
  <si>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</si>
  <si>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</si>
  <si>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</si>
  <si>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</si>
  <si>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</si>
  <si>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</si>
  <si>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</si>
  <si>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</si>
  <si>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</si>
  <si>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</si>
  <si>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</si>
  <si>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</si>
  <si>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</si>
  <si>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</si>
  <si>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</si>
  <si>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</si>
  <si>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</si>
  <si>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</si>
  <si>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</si>
  <si>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</si>
  <si>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</si>
  <si>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</si>
  <si>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</si>
  <si>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</si>
  <si>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</si>
  <si>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</si>
  <si>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</si>
  <si>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</si>
  <si>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</si>
  <si>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</si>
  <si>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</si>
  <si>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</si>
  <si>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</si>
  <si>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</si>
  <si>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</si>
  <si>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</si>
  <si>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</si>
  <si>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</si>
  <si>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</si>
  <si>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</si>
  <si>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</si>
  <si>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</si>
  <si>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</si>
  <si>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</si>
  <si>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</si>
  <si>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</si>
  <si>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</si>
  <si>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</si>
  <si>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</si>
  <si>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</si>
  <si>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</si>
  <si>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</si>
  <si>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</si>
  <si>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</si>
  <si>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</si>
  <si>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</si>
  <si>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</si>
  <si>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</si>
  <si>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</si>
  <si>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</si>
  <si>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</si>
  <si>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</si>
  <si>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</si>
  <si>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</si>
  <si>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</si>
  <si>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</si>
  <si>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</si>
  <si>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</si>
  <si>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</si>
  <si>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</si>
  <si>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</si>
  <si>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</si>
  <si>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</si>
  <si>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</si>
  <si>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</si>
  <si>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</si>
  <si>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</si>
  <si>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</si>
  <si>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</si>
  <si>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</si>
  <si>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</si>
  <si>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</si>
  <si>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</si>
  <si>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</si>
  <si>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</si>
  <si>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</si>
  <si>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</si>
  <si>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</si>
  <si>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</si>
  <si>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</si>
  <si>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</si>
  <si>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</si>
  <si>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</si>
  <si>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</si>
  <si>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</si>
  <si>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</si>
  <si>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</si>
  <si>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</si>
  <si>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</si>
  <si>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</si>
  <si>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</si>
  <si>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</si>
  <si>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</si>
  <si>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</si>
  <si>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</si>
  <si>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</si>
  <si>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</si>
  <si>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</si>
  <si>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</si>
  <si>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</si>
  <si>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</si>
  <si>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</si>
  <si>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</si>
  <si>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</si>
  <si>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</si>
  <si>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</si>
  <si>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</si>
  <si>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</si>
  <si>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</si>
  <si>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</si>
  <si>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</si>
  <si>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</si>
  <si>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</si>
  <si>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</si>
  <si>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</si>
  <si>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</si>
  <si>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</si>
  <si>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</si>
  <si>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</si>
  <si>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</si>
  <si>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</si>
  <si>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</si>
  <si>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</si>
  <si>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</si>
  <si>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</si>
  <si>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</si>
  <si>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</si>
  <si>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</si>
  <si>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</si>
  <si>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</si>
  <si>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</si>
  <si>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</si>
  <si>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</si>
  <si>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</si>
  <si>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</si>
  <si>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</si>
  <si>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</si>
  <si>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</si>
  <si>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</si>
  <si>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</si>
  <si>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</si>
  <si>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</si>
  <si>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</si>
  <si>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</si>
  <si>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</si>
  <si>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</si>
  <si>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</si>
  <si>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</si>
  <si>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</si>
  <si>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</si>
  <si>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</si>
  <si>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</si>
  <si>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</si>
  <si>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</si>
  <si>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</si>
  <si>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</si>
  <si>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</si>
  <si>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</si>
  <si>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</si>
  <si>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</si>
  <si>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</si>
  <si>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</si>
  <si>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</si>
  <si>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</si>
  <si>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</si>
  <si>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</si>
  <si>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</si>
  <si>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</si>
  <si>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</si>
  <si>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</si>
  <si>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</si>
  <si>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</si>
  <si>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</si>
  <si>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</si>
  <si>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</si>
  <si>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</si>
  <si>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</si>
  <si>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</si>
  <si>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</si>
  <si>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</si>
  <si>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</si>
  <si>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</si>
  <si>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</si>
  <si>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</si>
  <si>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</si>
  <si>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</si>
  <si>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</si>
  <si>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</si>
  <si>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</si>
  <si>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</si>
  <si>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</si>
  <si>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</si>
  <si>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</si>
  <si>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</si>
  <si>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</si>
  <si>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</si>
  <si>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</si>
  <si>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</si>
  <si>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</si>
  <si>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</si>
  <si>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</si>
  <si>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</si>
  <si>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</si>
  <si>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</si>
  <si>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</si>
  <si>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</si>
  <si>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</si>
  <si>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</si>
  <si>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</si>
  <si>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</si>
  <si>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</si>
  <si>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</si>
  <si>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</si>
  <si>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</si>
  <si>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</si>
  <si>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</si>
  <si>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</si>
  <si>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</si>
  <si>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</si>
  <si>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</si>
  <si>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</si>
  <si>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</si>
  <si>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</si>
  <si>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</si>
  <si>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</si>
  <si>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</si>
  <si>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</si>
  <si>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</si>
  <si>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</si>
  <si>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</si>
  <si>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</si>
  <si>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</si>
  <si>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</si>
  <si>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</si>
  <si>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</si>
  <si>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</si>
  <si>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</si>
  <si>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</si>
  <si>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</si>
  <si>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</si>
  <si>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</si>
  <si>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</si>
  <si>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</si>
  <si>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</si>
  <si>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</si>
  <si>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</si>
  <si>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</si>
  <si>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</si>
  <si>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</si>
  <si>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</si>
  <si>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</si>
  <si>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</si>
  <si>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</si>
  <si>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</si>
  <si>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</si>
  <si>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</si>
  <si>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</si>
  <si>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</si>
  <si>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</si>
  <si>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</si>
  <si>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</si>
  <si>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</si>
  <si>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</si>
  <si>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</si>
  <si>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</si>
  <si>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</si>
  <si>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</si>
  <si>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</si>
  <si>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</si>
  <si>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</si>
  <si>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</si>
  <si>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</si>
  <si>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</si>
  <si>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</si>
  <si>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</si>
  <si>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</si>
  <si>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</si>
  <si>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</si>
  <si>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</si>
  <si>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</si>
  <si>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</si>
  <si>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</si>
  <si>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</si>
  <si>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</si>
  <si>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</si>
  <si>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</si>
  <si>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</si>
  <si>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</si>
  <si>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</si>
  <si>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</si>
  <si>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</si>
  <si>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</si>
  <si>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</si>
  <si>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</si>
  <si>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</si>
  <si>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</si>
  <si>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</si>
  <si>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</si>
  <si>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</si>
  <si>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</si>
  <si>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</si>
  <si>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</si>
  <si>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</si>
  <si>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</si>
  <si>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</si>
  <si>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</si>
  <si>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</si>
  <si>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</si>
  <si>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</si>
  <si>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</si>
  <si>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</si>
  <si>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</si>
  <si>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</si>
  <si>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</si>
  <si>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</si>
  <si>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</si>
  <si>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</si>
  <si>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</si>
  <si>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</si>
  <si>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</si>
  <si>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</si>
  <si>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</si>
  <si>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</si>
  <si>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</si>
  <si>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</si>
  <si>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</si>
  <si>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</si>
  <si>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</si>
  <si>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</si>
  <si>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</si>
  <si>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</si>
  <si>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</si>
  <si>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</si>
  <si>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</si>
  <si>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</si>
  <si>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</si>
  <si>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</si>
  <si>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</si>
  <si>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</si>
  <si>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</si>
  <si>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</si>
  <si>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</si>
  <si>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</si>
  <si>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</si>
  <si>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</si>
  <si>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</si>
  <si>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</si>
  <si>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</si>
  <si>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</si>
  <si>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</si>
  <si>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</si>
  <si>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</si>
  <si>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</si>
  <si>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</si>
  <si>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</si>
  <si>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</si>
  <si>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</si>
  <si>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</si>
  <si>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</si>
  <si>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</si>
  <si>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</si>
  <si>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</si>
  <si>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</si>
  <si>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</si>
  <si>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</si>
  <si>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</si>
  <si>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</si>
  <si>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</si>
  <si>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</si>
  <si>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</si>
  <si>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</si>
  <si>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</si>
  <si>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</si>
  <si>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</si>
  <si>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</si>
  <si>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</si>
  <si>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</si>
  <si>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</si>
  <si>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</si>
  <si>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</si>
  <si>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</si>
  <si>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</si>
  <si>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</si>
  <si>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</si>
  <si>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</si>
  <si>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</si>
  <si>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</si>
  <si>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</si>
  <si>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</si>
  <si>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</si>
  <si>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</si>
  <si>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</si>
  <si>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</si>
  <si>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</si>
  <si>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</si>
  <si>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</si>
  <si>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</si>
  <si>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</si>
  <si>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</si>
  <si>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</si>
  <si>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</si>
  <si>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</si>
  <si>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</si>
  <si>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</si>
  <si>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</si>
  <si>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</si>
  <si>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</si>
  <si>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</si>
  <si>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</si>
  <si>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</si>
  <si>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</si>
  <si>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</si>
  <si>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</si>
  <si>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</si>
  <si>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</si>
  <si>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</si>
  <si>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</si>
  <si>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</si>
  <si>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</si>
  <si>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</si>
  <si>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</si>
  <si>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</si>
  <si>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</si>
  <si>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</si>
  <si>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</si>
  <si>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</si>
  <si>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</si>
  <si>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</si>
  <si>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</si>
  <si>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</si>
  <si>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</si>
  <si>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</si>
  <si>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</si>
  <si>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</si>
  <si>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</si>
  <si>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</si>
  <si>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</si>
  <si>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</si>
  <si>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</si>
  <si>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</si>
  <si>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</si>
  <si>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</si>
  <si>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</si>
  <si>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</si>
  <si>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</si>
  <si>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</si>
  <si>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</si>
  <si>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</si>
  <si>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</si>
  <si>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</si>
  <si>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</si>
  <si>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</si>
  <si>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</si>
  <si>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</si>
  <si>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</si>
  <si>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</si>
  <si>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</si>
  <si>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</si>
  <si>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</si>
  <si>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</si>
  <si>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</si>
  <si>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</si>
  <si>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</si>
  <si>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</si>
  <si>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</si>
  <si>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</si>
  <si>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</si>
  <si>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</si>
  <si>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</si>
  <si>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</si>
  <si>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</si>
  <si>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</si>
  <si>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</si>
  <si>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</si>
  <si>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</si>
  <si>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</si>
  <si>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</si>
  <si>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</si>
  <si>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</si>
  <si>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</si>
  <si>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</si>
  <si>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</si>
  <si>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</si>
  <si>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</si>
  <si>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</si>
  <si>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</si>
  <si>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</si>
  <si>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</si>
  <si>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</si>
  <si>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</si>
  <si>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</si>
  <si>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</si>
  <si>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</si>
  <si>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</si>
  <si>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</si>
  <si>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</si>
  <si>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</si>
  <si>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</si>
  <si>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</si>
  <si>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</si>
  <si>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</si>
  <si>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</si>
  <si>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</si>
  <si>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</si>
  <si>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</si>
  <si>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</si>
  <si>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</si>
  <si>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</si>
  <si>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</si>
  <si>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</si>
  <si>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</si>
  <si>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</si>
  <si>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</si>
  <si>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</si>
  <si>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</si>
  <si>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</si>
  <si>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</si>
  <si>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</si>
  <si>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</si>
  <si>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</si>
  <si>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</si>
  <si>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</si>
  <si>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</si>
  <si>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</si>
  <si>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</si>
  <si>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</si>
  <si>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</si>
  <si>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</si>
  <si>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</si>
  <si>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</si>
  <si>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</si>
  <si>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</si>
  <si>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</si>
  <si>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</si>
  <si>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</si>
  <si>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</si>
  <si>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</si>
  <si>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</si>
  <si>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</si>
  <si>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</si>
  <si>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</si>
  <si>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</si>
  <si>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</si>
  <si>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</si>
  <si>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</si>
  <si>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</si>
  <si>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</si>
  <si>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</si>
  <si>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</si>
  <si>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</si>
  <si>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</si>
  <si>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</si>
  <si>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</si>
  <si>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</si>
  <si>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</si>
  <si>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</si>
  <si>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</si>
  <si>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</si>
  <si>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</si>
  <si>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</si>
  <si>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</si>
  <si>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</si>
  <si>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</si>
  <si>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</si>
  <si>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</si>
  <si>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</si>
  <si>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</si>
  <si>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</si>
  <si>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</si>
  <si>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</si>
  <si>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</si>
  <si>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</si>
  <si>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</si>
  <si>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</si>
  <si>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</si>
  <si>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</si>
  <si>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</si>
  <si>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</si>
  <si>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</si>
  <si>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</si>
  <si>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</si>
  <si>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</si>
  <si>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</si>
  <si>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</si>
  <si>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</si>
  <si>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</si>
  <si>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</si>
  <si>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</si>
  <si>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</si>
  <si>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</si>
  <si>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</si>
  <si>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</si>
  <si>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</si>
  <si>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</si>
  <si>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</si>
  <si>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</si>
  <si>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</si>
  <si>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</si>
  <si>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</si>
  <si>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</si>
  <si>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</si>
  <si>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</si>
  <si>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</si>
  <si>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</si>
  <si>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</si>
  <si>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</si>
  <si>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</si>
  <si>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</si>
  <si>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</si>
  <si>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</si>
  <si>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</si>
  <si>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</si>
  <si>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</si>
  <si>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</si>
  <si>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</si>
  <si>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</si>
  <si>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</si>
  <si>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</si>
  <si>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</si>
  <si>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</si>
  <si>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</si>
  <si>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</si>
  <si>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</si>
  <si>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</si>
  <si>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</si>
  <si>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</si>
  <si>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</si>
  <si>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</si>
  <si>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</si>
  <si>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</si>
  <si>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</si>
  <si>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</si>
  <si>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</si>
  <si>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</si>
  <si>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</si>
  <si>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</si>
  <si>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</si>
  <si>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</si>
  <si>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</si>
  <si>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</si>
  <si>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</si>
  <si>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</si>
  <si>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</si>
  <si>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</si>
  <si>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</si>
  <si>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</si>
  <si>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</si>
  <si>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</si>
  <si>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</si>
  <si>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</si>
  <si>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</si>
  <si>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</si>
  <si>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</si>
  <si>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</si>
  <si>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</si>
  <si>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</si>
  <si>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</si>
  <si>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</si>
  <si>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</si>
  <si>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</si>
  <si>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</si>
  <si>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</si>
  <si>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</si>
  <si>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</si>
  <si>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</si>
  <si>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</si>
  <si>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</si>
  <si>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</si>
  <si>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</si>
  <si>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</si>
  <si>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</si>
  <si>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</si>
  <si>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</si>
  <si>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</si>
  <si>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</si>
  <si>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</si>
  <si>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</si>
  <si>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</si>
  <si>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</si>
  <si>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</si>
  <si>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</si>
  <si>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</si>
  <si>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</si>
  <si>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</si>
  <si>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</si>
  <si>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</si>
  <si>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</si>
  <si>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</si>
  <si>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</si>
  <si>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</si>
  <si>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</si>
  <si>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</si>
  <si>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</si>
  <si>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</si>
  <si>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</si>
  <si>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</si>
  <si>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</si>
  <si>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</si>
  <si>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</si>
  <si>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</si>
  <si>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</si>
  <si>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</si>
  <si>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</si>
  <si>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</si>
  <si>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</si>
  <si>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</si>
  <si>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</si>
  <si>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</si>
  <si>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</si>
  <si>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</si>
  <si>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</si>
  <si>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</si>
  <si>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</si>
  <si>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</si>
  <si>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</si>
  <si>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</si>
  <si>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</si>
  <si>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</si>
  <si>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</si>
  <si>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</si>
  <si>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</si>
  <si>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</si>
  <si>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</si>
  <si>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</si>
  <si>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</si>
  <si>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</si>
  <si>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</si>
  <si>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</si>
  <si>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</si>
  <si>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</si>
  <si>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</si>
  <si>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</si>
  <si>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</si>
  <si>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</si>
  <si>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</si>
  <si>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</si>
  <si>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</si>
  <si>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</si>
  <si>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</si>
  <si>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</si>
  <si>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</si>
  <si>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</si>
  <si>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</si>
  <si>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</si>
  <si>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</si>
  <si>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</si>
  <si>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</si>
  <si>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</si>
  <si>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</si>
  <si>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</si>
  <si>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</si>
  <si>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</si>
  <si>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</si>
  <si>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</si>
  <si>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</si>
  <si>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</si>
  <si>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</si>
  <si>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</si>
  <si>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</si>
  <si>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</si>
  <si>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</si>
  <si>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</si>
  <si>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</si>
  <si>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</si>
  <si>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</si>
  <si>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</si>
  <si>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</si>
  <si>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</si>
  <si>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</si>
  <si>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</si>
  <si>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</si>
  <si>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</si>
  <si>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</si>
  <si>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</si>
  <si>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</si>
  <si>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</si>
  <si>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</si>
  <si>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</si>
  <si>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</si>
  <si>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</si>
  <si>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</si>
  <si>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</si>
  <si>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</si>
  <si>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</si>
  <si>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</si>
  <si>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</si>
  <si>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</si>
  <si>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</si>
  <si>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</si>
  <si>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</si>
  <si>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</si>
  <si>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</si>
  <si>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</si>
  <si>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</si>
  <si>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</si>
  <si>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</si>
  <si>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</si>
  <si>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</si>
  <si>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</si>
  <si>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</si>
  <si>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</si>
  <si>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</si>
  <si>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</si>
  <si>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</si>
  <si>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</si>
  <si>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</si>
  <si>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</si>
  <si>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</si>
  <si>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</si>
  <si>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</si>
  <si>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</si>
  <si>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</si>
  <si>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</si>
  <si>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</si>
  <si>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</si>
  <si>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</si>
  <si>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</si>
  <si>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</si>
  <si>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</si>
  <si>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</si>
  <si>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</si>
  <si>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</si>
  <si>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</si>
  <si>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</si>
  <si>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</si>
  <si>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</si>
  <si>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</si>
  <si>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</si>
  <si>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</si>
  <si>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</si>
  <si>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</si>
  <si>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</si>
  <si>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</si>
  <si>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</si>
  <si>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</si>
  <si>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</si>
  <si>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</si>
  <si>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</si>
  <si>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</si>
  <si>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</si>
  <si>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</si>
  <si>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</si>
  <si>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</si>
  <si>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</si>
  <si>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</si>
  <si>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</si>
  <si>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</si>
  <si>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</si>
  <si>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</si>
  <si>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</si>
  <si>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</si>
  <si>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</si>
  <si>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</si>
  <si>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</si>
  <si>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</si>
  <si>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</si>
  <si>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</si>
  <si>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</si>
  <si>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</si>
  <si>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</si>
  <si>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</si>
  <si>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</si>
  <si>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</si>
  <si>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</si>
  <si>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</si>
  <si>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</si>
  <si>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</si>
  <si>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</si>
  <si>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</si>
  <si>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</si>
  <si>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</si>
  <si>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</si>
  <si>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</si>
  <si>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</si>
  <si>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</si>
  <si>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</si>
  <si>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</si>
  <si>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</si>
  <si>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</si>
  <si>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</si>
  <si>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</si>
  <si>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</si>
  <si>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</si>
  <si>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</si>
  <si>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</si>
  <si>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</si>
  <si>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</si>
  <si>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</si>
  <si>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</si>
  <si>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</si>
  <si>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</si>
  <si>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</si>
  <si>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</si>
  <si>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</si>
  <si>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</si>
  <si>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</si>
  <si>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</si>
  <si>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</si>
  <si>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</si>
  <si>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</si>
  <si>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</si>
  <si>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</si>
  <si>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</si>
  <si>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</si>
  <si>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</si>
  <si>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</si>
  <si>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</si>
  <si>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</si>
  <si>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</si>
  <si>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</si>
  <si>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</si>
  <si>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</si>
  <si>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</si>
  <si>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</si>
  <si>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</si>
  <si>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</si>
  <si>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</si>
  <si>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</si>
  <si>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</si>
  <si>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</si>
  <si>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</si>
  <si>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</si>
  <si>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</si>
  <si>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</si>
  <si>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</si>
  <si>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</si>
  <si>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</si>
  <si>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</si>
  <si>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</si>
  <si>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</si>
  <si>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</si>
  <si>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</si>
  <si>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</si>
  <si>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</si>
  <si>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</si>
  <si>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</si>
  <si>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</si>
  <si>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</si>
  <si>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</si>
  <si>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</si>
  <si>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</si>
  <si>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</si>
  <si>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</si>
  <si>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</si>
  <si>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</si>
  <si>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</si>
  <si>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</si>
  <si>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</si>
  <si>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</si>
  <si>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</si>
  <si>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</si>
  <si>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</si>
  <si>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</si>
  <si>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</si>
  <si>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</si>
  <si>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</si>
  <si>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</si>
  <si>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</si>
  <si>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</si>
  <si>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</si>
  <si>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</si>
  <si>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</si>
  <si>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</si>
  <si>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</si>
  <si>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</si>
  <si>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</si>
  <si>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</si>
  <si>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</si>
  <si>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</si>
  <si>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</si>
  <si>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</si>
  <si>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</si>
  <si>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</si>
  <si>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</si>
  <si>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</si>
  <si>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</si>
  <si>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</si>
  <si>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</si>
  <si>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</si>
  <si>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</si>
  <si>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</si>
  <si>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</si>
  <si>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</si>
  <si>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</si>
  <si>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</si>
  <si>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</si>
  <si>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</si>
  <si>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</si>
  <si>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</si>
  <si>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</si>
  <si>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</si>
  <si>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</si>
  <si>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</si>
  <si>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</si>
  <si>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</si>
  <si>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</si>
  <si>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</si>
  <si>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</si>
  <si>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</si>
  <si>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</si>
  <si>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</si>
  <si>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</si>
  <si>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</si>
  <si>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</si>
  <si>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</si>
  <si>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</si>
  <si>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</si>
  <si>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</si>
  <si>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</si>
  <si>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</si>
  <si>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</si>
  <si>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</si>
  <si>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</si>
  <si>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</si>
  <si>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</si>
  <si>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</si>
  <si>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</si>
  <si>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</si>
  <si>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</si>
  <si>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</si>
  <si>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</si>
  <si>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</si>
  <si>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</si>
  <si>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</si>
  <si>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</si>
  <si>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</si>
  <si>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</si>
  <si>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</si>
  <si>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</si>
  <si>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</si>
  <si>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</si>
  <si>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</si>
  <si>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</si>
  <si>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</si>
  <si>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</si>
  <si>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</si>
  <si>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</si>
  <si>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</si>
  <si>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</si>
  <si>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</si>
  <si>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</si>
  <si>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</si>
  <si>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</si>
  <si>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</si>
  <si>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</si>
  <si>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</si>
  <si>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</si>
  <si>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</si>
  <si>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</si>
  <si>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</si>
  <si>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</si>
  <si>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</si>
  <si>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</si>
  <si>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</si>
  <si>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</si>
  <si>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</si>
  <si>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</si>
  <si>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</si>
  <si>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</si>
  <si>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</si>
  <si>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</si>
  <si>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</si>
  <si>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</si>
  <si>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</si>
  <si>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</si>
  <si>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</si>
  <si>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</si>
  <si>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</si>
  <si>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</si>
  <si>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</si>
  <si>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</si>
  <si>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</si>
  <si>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</si>
  <si>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</si>
  <si>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</si>
  <si>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</si>
  <si>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</si>
  <si>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</si>
  <si>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</si>
  <si>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</si>
  <si>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</si>
  <si>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</si>
  <si>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</si>
  <si>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</si>
  <si>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</si>
  <si>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</si>
  <si>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</si>
  <si>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</si>
  <si>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</si>
  <si>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</si>
  <si>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</si>
  <si>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</si>
  <si>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</si>
  <si>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</si>
  <si>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</si>
  <si>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</si>
  <si>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</si>
  <si>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</si>
  <si>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</si>
  <si>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</si>
  <si>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</si>
  <si>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</si>
  <si>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</si>
  <si>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</si>
  <si>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</si>
  <si>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</si>
  <si>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</si>
  <si>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</si>
  <si>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</si>
  <si>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</si>
  <si>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</si>
  <si>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</si>
  <si>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</si>
  <si>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</si>
  <si>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</si>
  <si>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</si>
  <si>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</si>
  <si>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</si>
  <si>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</si>
  <si>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</si>
  <si>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</si>
  <si>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</si>
  <si>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</si>
  <si>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</si>
  <si>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</si>
  <si>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</si>
  <si>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</si>
  <si>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</si>
  <si>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</si>
  <si>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</si>
  <si>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</si>
  <si>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</si>
  <si>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</si>
  <si>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</si>
  <si>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</si>
  <si>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</si>
  <si>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</si>
  <si>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</si>
  <si>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</si>
  <si>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</si>
  <si>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</si>
  <si>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</si>
  <si>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</si>
  <si>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</si>
  <si>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</si>
  <si>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</si>
  <si>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</si>
  <si>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</si>
  <si>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</si>
  <si>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</si>
  <si>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</si>
  <si>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</si>
  <si>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</si>
  <si>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</si>
  <si>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</si>
  <si>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</si>
  <si>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</si>
  <si>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</si>
  <si>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</si>
  <si>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</si>
  <si>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</si>
  <si>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</si>
  <si>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</si>
  <si>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</si>
  <si>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</si>
  <si>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</si>
  <si>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</si>
  <si>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</si>
  <si>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</si>
  <si>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</si>
  <si>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</si>
  <si>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</si>
  <si>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</si>
  <si>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</si>
  <si>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</si>
  <si>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</si>
  <si>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</si>
  <si>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</si>
  <si>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</si>
  <si>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</si>
  <si>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</si>
  <si>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</si>
  <si>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</si>
  <si>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</si>
  <si>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</si>
  <si>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</si>
  <si>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</si>
  <si>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</si>
  <si>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</si>
  <si>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</si>
  <si>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</si>
  <si>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</si>
  <si>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</si>
  <si>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</si>
  <si>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</si>
  <si>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</si>
  <si>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</si>
  <si>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</si>
  <si>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</si>
  <si>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</si>
  <si>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</si>
  <si>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</si>
  <si>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</si>
  <si>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</si>
  <si>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</si>
  <si>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</si>
  <si>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</si>
  <si>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</si>
  <si>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</si>
  <si>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</si>
  <si>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</si>
  <si>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</si>
  <si>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</si>
  <si>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</si>
  <si>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</si>
  <si>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</si>
  <si>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</si>
  <si>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</si>
  <si>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</si>
  <si>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</si>
  <si>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</si>
  <si>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</si>
  <si>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</si>
  <si>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</si>
  <si>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</si>
  <si>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</si>
  <si>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</si>
  <si>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</si>
  <si>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</si>
  <si>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</si>
  <si>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</si>
  <si>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</si>
  <si>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</si>
  <si>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</si>
  <si>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</si>
  <si>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</si>
  <si>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</si>
  <si>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</si>
  <si>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</si>
  <si>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</si>
  <si>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</si>
  <si>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</si>
  <si>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</si>
  <si>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</si>
  <si>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</si>
  <si>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</si>
  <si>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</si>
  <si>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</si>
  <si>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</si>
  <si>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</si>
  <si>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</si>
  <si>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</si>
  <si>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</si>
  <si>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</si>
  <si>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</si>
  <si>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</si>
  <si>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</si>
  <si>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</si>
  <si>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</si>
  <si>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</si>
  <si>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</si>
  <si>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</si>
  <si>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</si>
  <si>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</si>
  <si>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</si>
  <si>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</si>
  <si>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</si>
  <si>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</si>
  <si>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</si>
  <si>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</si>
  <si>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</si>
  <si>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</si>
  <si>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</si>
  <si>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</si>
  <si>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</si>
  <si>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</si>
  <si>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</si>
  <si>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</si>
  <si>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</si>
  <si>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</si>
  <si>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</si>
  <si>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</si>
  <si>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</si>
  <si>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</si>
  <si>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</si>
  <si>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</si>
  <si>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</si>
  <si>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</si>
  <si>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</si>
  <si>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</si>
  <si>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</si>
  <si>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</si>
  <si>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</si>
  <si>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</si>
  <si>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</si>
  <si>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</si>
  <si>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</si>
  <si>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</si>
  <si>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</si>
  <si>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</si>
  <si>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</si>
  <si>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</si>
  <si>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</si>
  <si>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</si>
  <si>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</si>
  <si>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</si>
  <si>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</si>
  <si>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</si>
  <si>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</si>
  <si>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</si>
  <si>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</si>
  <si>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</si>
  <si>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</si>
  <si>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</si>
  <si>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</si>
  <si>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</si>
  <si>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</si>
  <si>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</si>
  <si>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</si>
  <si>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</si>
  <si>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</si>
  <si>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</si>
  <si>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</si>
  <si>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</si>
  <si>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</si>
  <si>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</si>
  <si>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</si>
  <si>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</si>
  <si>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</si>
  <si>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</si>
  <si>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</si>
  <si>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</si>
  <si>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</si>
  <si>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</si>
  <si>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</si>
  <si>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</si>
  <si>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</si>
  <si>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</si>
  <si>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</si>
  <si>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</si>
  <si>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</si>
  <si>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</si>
  <si>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</si>
  <si>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</si>
  <si>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</si>
  <si>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</si>
  <si>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</si>
  <si>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</si>
  <si>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</si>
  <si>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</si>
  <si>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</si>
  <si>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</si>
  <si>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</si>
  <si>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</si>
  <si>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</si>
  <si>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</si>
  <si>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</si>
  <si>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</si>
  <si>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</si>
  <si>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</si>
  <si>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</si>
  <si>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</si>
  <si>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</si>
  <si>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</si>
  <si>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</si>
  <si>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</si>
  <si>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</si>
  <si>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</si>
  <si>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</si>
  <si>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</si>
  <si>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</si>
  <si>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</si>
  <si>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</si>
  <si>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</si>
  <si>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</si>
  <si>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</si>
  <si>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</si>
  <si>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</si>
  <si>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</si>
  <si>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</si>
  <si>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</si>
  <si>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</si>
  <si>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</si>
  <si>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</si>
  <si>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</si>
  <si>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</si>
  <si>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</si>
  <si>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</si>
  <si>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</si>
  <si>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</si>
  <si>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</si>
  <si>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</si>
  <si>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</si>
  <si>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</si>
  <si>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</si>
  <si>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</si>
  <si>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</si>
  <si>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</si>
  <si>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</si>
  <si>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</si>
  <si>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</si>
  <si>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</si>
  <si>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</si>
  <si>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</si>
  <si>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</si>
  <si>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</si>
  <si>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</si>
  <si>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</si>
  <si>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</si>
  <si>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</si>
  <si>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</si>
  <si>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</si>
  <si>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</si>
  <si>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</si>
  <si>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</si>
  <si>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</si>
  <si>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</si>
  <si>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</si>
  <si>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</si>
  <si>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</si>
  <si>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</si>
  <si>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</si>
  <si>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</si>
  <si>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</si>
  <si>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</si>
  <si>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</si>
  <si>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</si>
  <si>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</si>
  <si>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</si>
  <si>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</si>
  <si>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</si>
  <si>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</si>
  <si>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</si>
  <si>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</si>
  <si>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</si>
  <si>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</si>
  <si>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</si>
  <si>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</si>
  <si>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</si>
  <si>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</si>
  <si>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</si>
  <si>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</si>
  <si>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</si>
  <si>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</si>
  <si>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</si>
  <si>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</si>
  <si>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</si>
  <si>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</si>
  <si>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</si>
  <si>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</si>
  <si>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</si>
  <si>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</si>
  <si>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</si>
  <si>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</si>
  <si>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</si>
  <si>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</si>
  <si>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</si>
  <si>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</si>
  <si>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</si>
  <si>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</si>
  <si>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</si>
  <si>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</si>
  <si>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</si>
  <si>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</si>
  <si>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</si>
  <si>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</si>
  <si>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</si>
  <si>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</si>
  <si>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</si>
  <si>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</si>
  <si>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</si>
  <si>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</si>
  <si>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</si>
  <si>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</si>
  <si>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</si>
  <si>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</si>
  <si>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</si>
  <si>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</si>
  <si>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</si>
  <si>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</si>
  <si>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</si>
  <si>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</si>
  <si>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</si>
  <si>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</si>
  <si>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</si>
  <si>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</si>
  <si>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</si>
  <si>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</si>
  <si>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</si>
  <si>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</si>
  <si>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</si>
  <si>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</si>
  <si>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</si>
  <si>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</si>
  <si>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</si>
  <si>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</si>
  <si>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</si>
  <si>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</si>
  <si>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</si>
  <si>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</si>
  <si>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</si>
  <si>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</si>
  <si>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</si>
  <si>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</si>
  <si>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</si>
  <si>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</si>
  <si>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</si>
  <si>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</si>
  <si>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</si>
  <si>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</si>
  <si>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</si>
  <si>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</si>
  <si>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</si>
  <si>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</si>
  <si>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</si>
  <si>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</si>
  <si>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</si>
  <si>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</si>
  <si>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</si>
  <si>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</si>
  <si>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</si>
  <si>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</si>
  <si>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</si>
  <si>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</si>
  <si>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</si>
  <si>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</si>
  <si>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</si>
  <si>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</si>
  <si>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</si>
  <si>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</si>
  <si>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</si>
  <si>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</si>
  <si>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</si>
  <si>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</si>
  <si>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</si>
  <si>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</si>
  <si>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</si>
  <si>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</si>
  <si>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</si>
  <si>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</si>
  <si>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</si>
  <si>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</si>
  <si>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</si>
  <si>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</si>
  <si>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</si>
  <si>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</si>
  <si>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</si>
  <si>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</si>
  <si>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</si>
  <si>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</si>
  <si>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</si>
  <si>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</si>
  <si>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</si>
  <si>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</si>
  <si>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</si>
  <si>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</si>
  <si>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</si>
  <si>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</si>
  <si>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</si>
  <si>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</si>
  <si>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</si>
  <si>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</si>
  <si>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</si>
  <si>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</si>
  <si>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</si>
  <si>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</si>
  <si>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</si>
  <si>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</si>
  <si>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</si>
  <si>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</si>
  <si>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</si>
  <si>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</si>
  <si>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</si>
  <si>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</si>
  <si>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</si>
  <si>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</si>
  <si>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</si>
  <si>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</si>
  <si>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</si>
  <si>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</si>
  <si>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</si>
  <si>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</si>
  <si>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</si>
  <si>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</si>
  <si>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</si>
  <si>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</si>
  <si>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</si>
  <si>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</si>
  <si>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</si>
  <si>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</si>
  <si>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</si>
  <si>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</si>
  <si>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</si>
  <si>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</si>
  <si>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</si>
  <si>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</si>
  <si>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</si>
  <si>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</si>
  <si>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</si>
  <si>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</si>
  <si>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</si>
  <si>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</si>
  <si>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</si>
  <si>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</si>
  <si>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</si>
  <si>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</si>
  <si>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</si>
  <si>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</si>
  <si>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</si>
  <si>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</si>
  <si>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</si>
  <si>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</si>
  <si>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</si>
  <si>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</si>
  <si>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</si>
  <si>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</si>
  <si>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</si>
  <si>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</si>
  <si>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</si>
  <si>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</si>
  <si>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</si>
  <si>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</si>
  <si>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</si>
  <si>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</si>
  <si>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</si>
  <si>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</si>
  <si>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</si>
  <si>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</si>
  <si>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</si>
  <si>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</si>
  <si>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</si>
  <si>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</si>
  <si>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</si>
  <si>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</si>
  <si>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</si>
  <si>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</si>
  <si>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</si>
  <si>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</si>
  <si>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</si>
  <si>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</si>
  <si>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</si>
  <si>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</si>
  <si>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</si>
  <si>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</si>
  <si>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</si>
  <si>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</si>
  <si>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</si>
  <si>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</si>
  <si>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</si>
  <si>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</si>
  <si>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</si>
  <si>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</si>
  <si>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</si>
  <si>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</si>
  <si>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</si>
  <si>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</si>
  <si>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</si>
  <si>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</si>
  <si>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</si>
  <si>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</si>
  <si>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</si>
  <si>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</si>
  <si>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</si>
  <si>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</si>
  <si>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</si>
  <si>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</si>
  <si>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</si>
  <si>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</si>
  <si>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</si>
  <si>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</si>
  <si>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</si>
  <si>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</si>
  <si>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</si>
  <si>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</si>
  <si>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</si>
  <si>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</si>
  <si>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</si>
  <si>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</si>
  <si>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</si>
  <si>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</si>
  <si>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</si>
  <si>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</si>
  <si>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</si>
  <si>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</si>
  <si>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</si>
  <si>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</si>
  <si>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</si>
  <si>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</si>
  <si>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</si>
  <si>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</si>
  <si>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</si>
  <si>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</si>
  <si>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</si>
  <si>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</si>
  <si>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</si>
  <si>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</si>
  <si>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</si>
  <si>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</si>
  <si>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</si>
  <si>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</si>
  <si>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</si>
  <si>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</si>
  <si>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</si>
  <si>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</si>
  <si>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</si>
  <si>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</si>
  <si>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</si>
  <si>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</si>
  <si>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</si>
  <si>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</si>
  <si>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</si>
  <si>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</si>
  <si>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</si>
  <si>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</si>
  <si>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</si>
  <si>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</si>
  <si>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</si>
  <si>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</si>
  <si>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</si>
  <si>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</si>
  <si>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</si>
  <si>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</si>
  <si>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</si>
  <si>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</si>
  <si>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</si>
  <si>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</si>
  <si>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</si>
  <si>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</si>
  <si>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</si>
  <si>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</si>
  <si>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</si>
  <si>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</si>
  <si>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</si>
  <si>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</si>
  <si>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</si>
  <si>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</si>
  <si>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</si>
  <si>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</si>
  <si>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</si>
  <si>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</si>
  <si>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</si>
  <si>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</si>
  <si>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</si>
  <si>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</si>
  <si>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</si>
  <si>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</si>
  <si>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</si>
  <si>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</si>
  <si>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</si>
  <si>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</si>
  <si>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</si>
  <si>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</si>
  <si>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</si>
  <si>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</si>
  <si>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</si>
  <si>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</si>
  <si>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</si>
  <si>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</si>
  <si>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</si>
  <si>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</si>
  <si>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</si>
  <si>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</si>
  <si>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</si>
  <si>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</si>
  <si>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</si>
  <si>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</si>
  <si>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</si>
  <si>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</si>
  <si>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</si>
  <si>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</si>
  <si>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</si>
  <si>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</si>
  <si>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</si>
  <si>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</si>
  <si>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</si>
  <si>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</si>
  <si>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</si>
  <si>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</si>
  <si>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</si>
  <si>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</si>
  <si>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</si>
  <si>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</si>
  <si>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</si>
  <si>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</si>
  <si>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</si>
  <si>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</si>
  <si>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</si>
  <si>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</si>
  <si>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</si>
  <si>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</si>
  <si>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</si>
  <si>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</si>
  <si>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</si>
  <si>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</si>
  <si>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</si>
  <si>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</si>
  <si>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</si>
  <si>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</si>
  <si>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</si>
  <si>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</si>
  <si>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</si>
  <si>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</si>
  <si>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</si>
  <si>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</si>
  <si>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</si>
  <si>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</si>
  <si>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</si>
  <si>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</si>
  <si>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</si>
  <si>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</si>
  <si>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</si>
  <si>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</si>
  <si>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</si>
  <si>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</si>
  <si>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</si>
  <si>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</si>
  <si>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</si>
  <si>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</si>
  <si>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</si>
  <si>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</si>
  <si>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</si>
  <si>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</si>
  <si>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</si>
  <si>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</si>
  <si>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</si>
  <si>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</si>
  <si>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</si>
  <si>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</si>
  <si>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</si>
  <si>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</si>
  <si>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</si>
  <si>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</si>
  <si>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</si>
  <si>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</si>
  <si>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</si>
  <si>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</si>
  <si>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</si>
  <si>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</si>
  <si>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</si>
  <si>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</si>
  <si>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</si>
  <si>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</si>
  <si>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</si>
  <si>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</si>
  <si>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</si>
  <si>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</si>
  <si>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</si>
  <si>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</si>
  <si>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</si>
  <si>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</si>
  <si>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</si>
  <si>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</si>
  <si>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</si>
  <si>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</si>
  <si>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</si>
  <si>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</si>
  <si>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</si>
  <si>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</si>
  <si>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</si>
  <si>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</si>
  <si>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</si>
  <si>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</si>
  <si>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</si>
  <si>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</si>
  <si>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</si>
  <si>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</si>
  <si>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</si>
  <si>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</si>
  <si>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</si>
  <si>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</si>
  <si>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</si>
  <si>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</si>
  <si>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</si>
  <si>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</si>
  <si>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</si>
  <si>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</si>
  <si>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</si>
  <si>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</si>
  <si>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</si>
  <si>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</si>
  <si>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</si>
  <si>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</si>
  <si>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</si>
  <si>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</si>
  <si>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</si>
  <si>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</si>
  <si>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</si>
  <si>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</si>
  <si>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</si>
  <si>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</si>
  <si>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</si>
  <si>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</si>
  <si>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</si>
  <si>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</si>
  <si>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</si>
  <si>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</si>
  <si>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</si>
  <si>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</si>
  <si>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</si>
  <si>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</si>
  <si>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</si>
  <si>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</si>
  <si>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</si>
  <si>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</si>
  <si>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</si>
  <si>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</si>
  <si>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</si>
  <si>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</si>
  <si>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</si>
  <si>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</si>
  <si>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</si>
  <si>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</si>
  <si>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</si>
  <si>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</si>
  <si>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</si>
  <si>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</si>
  <si>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</si>
  <si>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</si>
  <si>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</si>
  <si>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</si>
  <si>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</si>
  <si>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</si>
  <si>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</si>
  <si>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</si>
  <si>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</si>
  <si>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</si>
  <si>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</si>
  <si>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</si>
  <si>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</si>
  <si>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</si>
  <si>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</si>
  <si>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</si>
  <si>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</si>
  <si>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</si>
  <si>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</si>
  <si>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</si>
  <si>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</si>
  <si>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</si>
  <si>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</si>
  <si>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</si>
  <si>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</si>
  <si>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</si>
  <si>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</si>
  <si>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</si>
  <si>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</si>
  <si>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</si>
  <si>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</si>
  <si>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</si>
  <si>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</si>
  <si>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</si>
  <si>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</si>
  <si>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</si>
  <si>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</si>
  <si>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</si>
  <si>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</si>
  <si>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</si>
  <si>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</si>
  <si>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</si>
  <si>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</si>
  <si>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</si>
  <si>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</si>
  <si>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</si>
  <si>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</si>
  <si>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</si>
  <si>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</si>
  <si>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</si>
  <si>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</si>
  <si>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</si>
  <si>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</si>
  <si>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</si>
  <si>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</si>
  <si>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</si>
  <si>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</si>
  <si>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</si>
  <si>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</si>
  <si>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</si>
  <si>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</si>
  <si>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</si>
  <si>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</si>
  <si>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</si>
  <si>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</si>
  <si>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</si>
  <si>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</si>
  <si>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</si>
  <si>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</si>
  <si>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</si>
  <si>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</si>
  <si>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</si>
  <si>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</si>
  <si>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</si>
  <si>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</si>
  <si>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</si>
  <si>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</si>
  <si>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</si>
  <si>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</si>
  <si>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</si>
  <si>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</si>
  <si>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</si>
  <si>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</si>
  <si>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</si>
  <si>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</si>
  <si>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</si>
  <si>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</si>
  <si>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</si>
  <si>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</si>
  <si>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</si>
  <si>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</si>
  <si>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</si>
  <si>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</si>
  <si>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</si>
  <si>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</si>
  <si>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</si>
  <si>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</si>
  <si>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</si>
  <si>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</si>
  <si>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</si>
  <si>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</si>
  <si>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</si>
  <si>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</si>
  <si>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</si>
  <si>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</si>
  <si>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</si>
  <si>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</si>
  <si>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</si>
  <si>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</si>
  <si>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</si>
  <si>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</si>
  <si>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</si>
  <si>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</si>
  <si>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</si>
  <si>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</si>
  <si>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</si>
  <si>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</si>
  <si>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</si>
  <si>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</si>
  <si>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</si>
  <si>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</si>
  <si>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</si>
  <si>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</si>
  <si>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</si>
  <si>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</si>
  <si>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</si>
  <si>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</si>
  <si>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</si>
  <si>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</si>
  <si>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</si>
  <si>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</si>
  <si>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</si>
  <si>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</si>
  <si>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</si>
  <si>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</si>
  <si>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</si>
  <si>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</si>
  <si>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</si>
  <si>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</si>
  <si>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</si>
  <si>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</si>
  <si>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</si>
  <si>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</si>
  <si>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</si>
  <si>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</si>
  <si>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</si>
  <si>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</si>
  <si>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</si>
  <si>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</si>
  <si>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</si>
  <si>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</si>
  <si>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</si>
  <si>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</si>
  <si>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</si>
  <si>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</si>
  <si>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</si>
  <si>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</si>
  <si>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</si>
  <si>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</si>
  <si>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</si>
  <si>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</si>
  <si>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</si>
  <si>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</si>
  <si>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</si>
  <si>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</si>
  <si>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</si>
  <si>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</si>
  <si>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</si>
  <si>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</si>
  <si>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</si>
  <si>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</si>
  <si>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</si>
  <si>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</si>
  <si>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</si>
  <si>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</si>
  <si>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</si>
  <si>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</si>
  <si>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</si>
  <si>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</si>
  <si>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</si>
  <si>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</si>
  <si>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</si>
  <si>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</si>
  <si>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</si>
  <si>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</si>
  <si>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</si>
  <si>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</si>
  <si>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</si>
  <si>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</si>
  <si>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</si>
  <si>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</si>
  <si>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</si>
  <si>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</si>
  <si>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</si>
  <si>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</si>
  <si>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</si>
  <si>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</si>
  <si>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</si>
  <si>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</si>
  <si>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</si>
  <si>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</si>
  <si>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</si>
  <si>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</si>
  <si>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</si>
  <si>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</si>
  <si>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</si>
  <si>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</si>
  <si>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</si>
  <si>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</si>
  <si>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</si>
  <si>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</si>
  <si>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</si>
  <si>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</si>
  <si>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</si>
  <si>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</si>
  <si>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</si>
  <si>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</si>
  <si>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</si>
  <si>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</si>
  <si>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</si>
  <si>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</si>
  <si>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</si>
  <si>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</si>
  <si>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</si>
  <si>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</si>
  <si>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</si>
  <si>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</si>
  <si>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</si>
  <si>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</si>
  <si>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</si>
  <si>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</si>
  <si>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</si>
  <si>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</si>
  <si>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</si>
  <si>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</si>
  <si>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</si>
  <si>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</si>
  <si>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</si>
  <si>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</si>
  <si>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</si>
  <si>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</si>
  <si>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</si>
  <si>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</si>
  <si>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</si>
  <si>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</si>
  <si>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</si>
  <si>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</si>
  <si>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</si>
  <si>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</si>
  <si>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</si>
  <si>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</si>
  <si>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</si>
  <si>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</si>
  <si>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</si>
  <si>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</si>
  <si>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</si>
  <si>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</si>
  <si>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</si>
  <si>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</si>
  <si>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</si>
  <si>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</si>
  <si>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</si>
  <si>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</si>
  <si>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</si>
  <si>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</si>
  <si>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</si>
  <si>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</si>
  <si>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</si>
  <si>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</si>
  <si>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</si>
  <si>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</si>
  <si>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</si>
  <si>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</si>
  <si>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</si>
  <si>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</si>
  <si>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</si>
  <si>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</si>
  <si>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</si>
  <si>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</si>
  <si>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</si>
  <si>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</si>
  <si>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</si>
  <si>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</si>
  <si>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</si>
  <si>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</si>
  <si>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</si>
  <si>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</si>
  <si>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</si>
  <si>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</si>
  <si>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</si>
  <si>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</si>
  <si>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</si>
  <si>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</si>
  <si>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</si>
  <si>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</si>
  <si>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</si>
  <si>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</si>
  <si>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</si>
  <si>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</si>
  <si>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</si>
  <si>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</si>
  <si>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</si>
  <si>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</si>
  <si>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</si>
  <si>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</si>
  <si>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</si>
  <si>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</si>
  <si>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</si>
  <si>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</si>
  <si>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</si>
  <si>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</si>
  <si>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</si>
  <si>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</si>
  <si>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</si>
  <si>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</si>
  <si>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</si>
  <si>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</si>
  <si>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</si>
  <si>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</si>
  <si>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</si>
  <si>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</si>
  <si>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</si>
  <si>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</si>
  <si>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</si>
  <si>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</si>
  <si>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</si>
  <si>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</si>
  <si>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</si>
  <si>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</si>
  <si>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</si>
  <si>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</si>
  <si>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</si>
  <si>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</si>
  <si>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</si>
  <si>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</si>
  <si>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</si>
  <si>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</si>
  <si>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</si>
  <si>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</si>
  <si>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</si>
  <si>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</si>
  <si>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</si>
  <si>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</si>
  <si>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</si>
  <si>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</si>
  <si>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</si>
  <si>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</si>
  <si>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</si>
  <si>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</si>
  <si>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</si>
  <si>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</si>
  <si>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</si>
  <si>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</si>
  <si>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</si>
  <si>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</si>
  <si>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</si>
  <si>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</si>
  <si>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</si>
  <si>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</si>
  <si>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</si>
  <si>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</si>
  <si>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</si>
  <si>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</si>
  <si>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</si>
  <si>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</si>
  <si>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</si>
  <si>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</si>
  <si>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</si>
  <si>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</si>
  <si>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</si>
  <si>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</si>
  <si>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</si>
  <si>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</si>
  <si>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</si>
  <si>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</si>
  <si>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</si>
  <si>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</si>
  <si>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</si>
  <si>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</si>
  <si>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</si>
  <si>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</si>
  <si>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</si>
  <si>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</si>
  <si>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</si>
  <si>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</si>
  <si>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</si>
  <si>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</si>
  <si>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</si>
  <si>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</si>
  <si>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</si>
  <si>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</si>
  <si>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</si>
  <si>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</si>
  <si>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</si>
  <si>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</si>
  <si>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</si>
  <si>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</si>
  <si>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</si>
  <si>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</si>
  <si>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</si>
  <si>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</si>
  <si>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</si>
  <si>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</si>
  <si>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</si>
  <si>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</si>
  <si>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</si>
  <si>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</si>
  <si>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</si>
  <si>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</si>
  <si>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</si>
  <si>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</si>
  <si>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</si>
  <si>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</si>
  <si>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</si>
  <si>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</si>
  <si>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</si>
  <si>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</si>
  <si>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</si>
  <si>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</si>
  <si>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</si>
  <si>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</si>
  <si>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</si>
  <si>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</si>
  <si>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</si>
  <si>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</si>
  <si>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</si>
  <si>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</si>
  <si>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</si>
  <si>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</si>
  <si>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</si>
  <si>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</si>
  <si>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</si>
  <si>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</si>
  <si>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</si>
  <si>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</si>
  <si>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</si>
  <si>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</si>
  <si>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</si>
  <si>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</si>
  <si>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</si>
  <si>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</si>
  <si>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</si>
  <si>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</si>
  <si>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</si>
  <si>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</si>
  <si>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</si>
  <si>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</si>
  <si>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</si>
  <si>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</si>
  <si>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</si>
  <si>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</si>
  <si>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</si>
  <si>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</si>
  <si>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</si>
  <si>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</si>
  <si>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</si>
  <si>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</si>
  <si>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</si>
  <si>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</si>
  <si>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</si>
  <si>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</si>
  <si>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</si>
  <si>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</si>
  <si>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</si>
  <si>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</si>
  <si>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</si>
  <si>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</si>
  <si>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</si>
  <si>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</si>
  <si>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</si>
  <si>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</si>
  <si>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</si>
  <si>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</si>
  <si>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</si>
  <si>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</si>
  <si>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</si>
  <si>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</si>
  <si>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</si>
  <si>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</si>
  <si>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</si>
  <si>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</si>
  <si>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</si>
  <si>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</si>
  <si>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</si>
  <si>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</si>
  <si>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</si>
  <si>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</si>
  <si>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</si>
  <si>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</si>
  <si>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</si>
  <si>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</si>
  <si>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</si>
  <si>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</si>
  <si>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</si>
  <si>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</si>
  <si>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</si>
  <si>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</si>
  <si>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</si>
  <si>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</si>
  <si>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</si>
  <si>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</si>
  <si>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</si>
  <si>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</si>
  <si>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</si>
  <si>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</si>
  <si>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</si>
  <si>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</si>
  <si>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</si>
  <si>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</si>
  <si>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</si>
  <si>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</si>
  <si>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</si>
  <si>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</si>
  <si>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</si>
  <si>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</si>
  <si>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</si>
  <si>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</si>
  <si>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</si>
  <si>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</si>
  <si>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</si>
  <si>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</si>
  <si>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</si>
  <si>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</si>
  <si>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</si>
  <si>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</si>
  <si>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</si>
  <si>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</si>
  <si>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</si>
  <si>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</si>
  <si>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</si>
  <si>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</si>
  <si>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</si>
  <si>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</si>
  <si>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</si>
  <si>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</si>
  <si>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</si>
  <si>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</si>
  <si>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</si>
  <si>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</si>
  <si>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</si>
  <si>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</si>
  <si>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</si>
  <si>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</si>
  <si>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</si>
  <si>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</si>
  <si>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</si>
  <si>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</si>
  <si>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</si>
  <si>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</si>
  <si>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</si>
  <si>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</si>
  <si>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</si>
  <si>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</si>
  <si>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</si>
  <si>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</si>
  <si>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</si>
  <si>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</si>
  <si>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</si>
  <si>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</si>
  <si>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</si>
  <si>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</si>
  <si>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</si>
  <si>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</si>
  <si>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</si>
  <si>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</si>
  <si>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</si>
  <si>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</si>
  <si>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</si>
  <si>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</si>
  <si>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</si>
  <si>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</si>
  <si>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</si>
  <si>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</si>
  <si>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</si>
  <si>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</si>
  <si>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</si>
  <si>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</si>
  <si>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</si>
  <si>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</si>
  <si>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</si>
  <si>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</si>
  <si>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</si>
  <si>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</si>
  <si>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</si>
  <si>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</si>
  <si>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</si>
  <si>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</si>
  <si>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</si>
  <si>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</si>
  <si>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</si>
  <si>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</si>
  <si>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</si>
  <si>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</si>
  <si>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</si>
  <si>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</si>
  <si>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</si>
  <si>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</si>
  <si>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</si>
  <si>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</si>
  <si>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</si>
  <si>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</si>
  <si>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</si>
  <si>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</si>
  <si>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</si>
  <si>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</si>
  <si>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</si>
  <si>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</si>
  <si>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</si>
  <si>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</si>
  <si>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</si>
  <si>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</si>
  <si>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</si>
  <si>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</si>
  <si>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</si>
  <si>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</si>
  <si>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</si>
  <si>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</si>
  <si>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</si>
  <si>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</si>
  <si>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</si>
  <si>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</si>
  <si>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</si>
  <si>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</si>
  <si>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</si>
  <si>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</si>
  <si>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</si>
  <si>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</si>
  <si>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</si>
  <si>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</si>
  <si>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</si>
  <si>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</si>
  <si>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</si>
  <si>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</si>
  <si>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</si>
  <si>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</si>
  <si>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</si>
  <si>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</si>
  <si>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</si>
  <si>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</si>
  <si>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</si>
  <si>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</si>
  <si>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</si>
  <si>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</si>
  <si>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</si>
  <si>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</si>
  <si>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</si>
  <si>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</si>
  <si>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</si>
  <si>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</si>
  <si>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</si>
  <si>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</si>
  <si>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</si>
  <si>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</si>
  <si>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</si>
  <si>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</si>
  <si>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</si>
  <si>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</si>
  <si>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</si>
  <si>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</si>
  <si>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</si>
  <si>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</si>
  <si>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</si>
  <si>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</si>
  <si>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</si>
  <si>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</si>
  <si>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</si>
  <si>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</si>
  <si>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</si>
  <si>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</si>
  <si>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</si>
  <si>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</si>
  <si>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</si>
  <si>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</si>
  <si>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</si>
  <si>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</si>
  <si>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</si>
  <si>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</si>
  <si>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</si>
  <si>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</si>
  <si>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</si>
  <si>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</si>
  <si>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</si>
  <si>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</si>
  <si>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</si>
  <si>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</si>
  <si>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</si>
  <si>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</si>
  <si>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</si>
  <si>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</si>
  <si>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</si>
  <si>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</si>
  <si>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</si>
  <si>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</si>
  <si>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</si>
  <si>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</si>
  <si>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</si>
  <si>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</si>
  <si>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</si>
  <si>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</si>
  <si>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</si>
  <si>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</si>
  <si>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</si>
  <si>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</si>
  <si>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</si>
  <si>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</si>
  <si>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</si>
  <si>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</si>
  <si>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</si>
  <si>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</si>
  <si>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</si>
  <si>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</si>
  <si>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</si>
  <si>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</si>
  <si>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</si>
  <si>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</si>
  <si>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</si>
  <si>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</si>
  <si>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</si>
  <si>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</si>
  <si>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</si>
  <si>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</si>
  <si>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</si>
  <si>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</si>
  <si>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</si>
  <si>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</si>
  <si>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</si>
  <si>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</si>
  <si>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</si>
  <si>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</si>
  <si>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</si>
  <si>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</si>
  <si>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</si>
  <si>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</si>
  <si>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</si>
  <si>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</si>
  <si>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</si>
  <si>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</si>
  <si>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</si>
  <si>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</si>
  <si>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</si>
  <si>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</si>
  <si>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</si>
  <si>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</si>
  <si>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</si>
  <si>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</si>
  <si>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</si>
  <si>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</si>
  <si>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</si>
  <si>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</si>
  <si>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</si>
  <si>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</si>
  <si>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</si>
  <si>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</si>
  <si>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</si>
  <si>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</si>
  <si>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</si>
  <si>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</si>
  <si>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</si>
  <si>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</si>
  <si>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</si>
  <si>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</si>
  <si>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</si>
  <si>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</si>
  <si>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</si>
  <si>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</si>
  <si>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</si>
  <si>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</si>
  <si>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</si>
  <si>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</si>
  <si>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</si>
  <si>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</si>
  <si>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</si>
  <si>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</si>
  <si>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</si>
  <si>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</si>
  <si>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</si>
  <si>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</si>
  <si>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</si>
  <si>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</si>
  <si>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</si>
  <si>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</si>
  <si>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</si>
  <si>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</si>
  <si>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</si>
  <si>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</si>
  <si>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</si>
  <si>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</si>
  <si>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</si>
  <si>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</si>
  <si>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</si>
  <si>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</si>
  <si>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</si>
  <si>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</si>
  <si>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</si>
  <si>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</si>
  <si>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</si>
  <si>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</si>
  <si>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</si>
  <si>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</si>
  <si>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</si>
  <si>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</si>
  <si>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</si>
  <si>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</si>
  <si>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</si>
  <si>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</si>
  <si>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</si>
  <si>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</si>
  <si>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</si>
  <si>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</si>
  <si>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</si>
  <si>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</si>
  <si>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</si>
  <si>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</si>
  <si>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</si>
  <si>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</si>
  <si>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</si>
  <si>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</si>
  <si>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</si>
  <si>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</si>
  <si>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</si>
  <si>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</si>
  <si>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</si>
  <si>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</si>
  <si>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</si>
  <si>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</si>
  <si>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</si>
  <si>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</si>
  <si>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</si>
  <si>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</si>
  <si>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</si>
  <si>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</si>
  <si>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</si>
  <si>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</si>
  <si>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</si>
  <si>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</si>
  <si>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</si>
  <si>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</si>
  <si>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</si>
  <si>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</si>
  <si>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</si>
  <si>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</si>
  <si>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</si>
  <si>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</si>
  <si>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</si>
  <si>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</si>
  <si>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</si>
  <si>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</si>
  <si>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</si>
  <si>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</si>
  <si>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</si>
  <si>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</si>
  <si>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</si>
  <si>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</si>
  <si>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</si>
  <si>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</si>
  <si>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</si>
  <si>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</si>
  <si>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</si>
  <si>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</si>
  <si>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</si>
  <si>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</si>
  <si>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</si>
  <si>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</si>
  <si>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</si>
  <si>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</si>
  <si>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</si>
  <si>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</si>
  <si>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</si>
  <si>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</si>
  <si>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</si>
  <si>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</si>
  <si>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</si>
  <si>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</si>
  <si>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</si>
  <si>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</si>
  <si>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</si>
  <si>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</si>
  <si>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</si>
  <si>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</si>
  <si>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</si>
  <si>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</si>
  <si>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</si>
  <si>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</si>
  <si>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</si>
  <si>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</si>
  <si>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</si>
  <si>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</si>
  <si>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</si>
  <si>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</si>
  <si>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</si>
  <si>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</si>
  <si>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</si>
  <si>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</si>
  <si>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</si>
  <si>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</si>
  <si>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</si>
  <si>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</si>
  <si>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</si>
  <si>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</si>
  <si>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</si>
  <si>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</si>
  <si>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</si>
  <si>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</si>
  <si>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</si>
  <si>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</si>
  <si>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</si>
  <si>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</si>
  <si>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</si>
  <si>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</si>
  <si>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</si>
  <si>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</si>
  <si>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</si>
  <si>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</si>
  <si>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</si>
  <si>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</si>
  <si>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</si>
  <si>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</si>
  <si>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</si>
  <si>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</si>
  <si>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</si>
  <si>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</si>
  <si>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</si>
  <si>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</si>
  <si>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</si>
  <si>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</si>
  <si>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</si>
  <si>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</si>
  <si>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</si>
  <si>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</si>
  <si>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</si>
  <si>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</si>
  <si>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</si>
  <si>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</si>
  <si>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</si>
  <si>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</si>
  <si>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</si>
  <si>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</si>
  <si>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</si>
  <si>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</si>
  <si>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</si>
  <si>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</si>
  <si>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</si>
  <si>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</si>
  <si>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</si>
  <si>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</si>
  <si>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</si>
  <si>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</si>
  <si>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</si>
  <si>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</si>
  <si>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</si>
  <si>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</si>
  <si>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</si>
  <si>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</si>
  <si>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</si>
  <si>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</si>
  <si>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</si>
  <si>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</si>
  <si>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</si>
  <si>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</si>
  <si>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</si>
  <si>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</si>
  <si>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</si>
  <si>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</si>
  <si>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</si>
  <si>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</si>
  <si>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</si>
  <si>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</si>
  <si>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</si>
  <si>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</si>
  <si>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</si>
  <si>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</si>
  <si>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</si>
  <si>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</si>
  <si>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</si>
  <si>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</si>
  <si>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</si>
  <si>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</si>
  <si>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</si>
  <si>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</si>
  <si>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</si>
  <si>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</si>
  <si>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</si>
  <si>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</si>
  <si>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</si>
  <si>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</si>
  <si>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</si>
  <si>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</si>
  <si>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</si>
  <si>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</si>
  <si>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</si>
  <si>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</si>
  <si>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</si>
  <si>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</si>
  <si>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</si>
  <si>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</si>
  <si>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</si>
  <si>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</si>
  <si>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</si>
  <si>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</si>
  <si>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</si>
  <si>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</si>
  <si>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</si>
  <si>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</si>
  <si>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</si>
  <si>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</si>
  <si>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</si>
  <si>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</si>
  <si>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</si>
  <si>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</si>
  <si>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</si>
  <si>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</si>
  <si>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</si>
  <si>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</si>
  <si>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</si>
  <si>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</si>
  <si>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</si>
  <si>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</si>
  <si>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</si>
  <si>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</si>
  <si>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</si>
  <si>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</si>
  <si>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</si>
  <si>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</si>
  <si>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</si>
  <si>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</si>
  <si>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</si>
  <si>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</si>
  <si>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</si>
  <si>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</si>
  <si>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</si>
  <si>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</si>
  <si>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</si>
  <si>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</si>
  <si>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</si>
  <si>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</si>
  <si>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</si>
  <si>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</si>
  <si>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</si>
  <si>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</si>
  <si>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</si>
  <si>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</si>
  <si>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</si>
  <si>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</si>
  <si>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</si>
  <si>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</si>
  <si>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</si>
  <si>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</si>
  <si>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</si>
  <si>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</si>
  <si>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</si>
  <si>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</si>
  <si>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</si>
  <si>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</si>
  <si>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</si>
  <si>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</si>
  <si>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</si>
  <si>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</si>
  <si>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</si>
  <si>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</si>
  <si>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</si>
  <si>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</si>
  <si>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</si>
  <si>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</si>
  <si>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</si>
  <si>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</si>
  <si>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</si>
  <si>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</si>
  <si>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</si>
  <si>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</si>
  <si>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</si>
  <si>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</si>
  <si>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</si>
  <si>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</si>
  <si>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</si>
  <si>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</si>
  <si>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</si>
  <si>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</si>
  <si>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</si>
  <si>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</si>
  <si>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</si>
  <si>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</si>
  <si>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</si>
  <si>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</si>
  <si>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</si>
  <si>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</si>
  <si>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</si>
  <si>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</si>
  <si>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</si>
  <si>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</si>
  <si>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</si>
  <si>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</si>
  <si>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</si>
  <si>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</si>
  <si>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</si>
  <si>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</si>
  <si>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</si>
  <si>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</si>
  <si>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</si>
  <si>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</si>
  <si>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</si>
  <si>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</si>
  <si>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</si>
  <si>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</si>
  <si>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</si>
  <si>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</si>
  <si>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</si>
  <si>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</si>
  <si>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</si>
  <si>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</si>
  <si>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</si>
  <si>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</si>
  <si>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</si>
  <si>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</si>
  <si>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</si>
  <si>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</si>
  <si>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</si>
  <si>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</si>
  <si>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</si>
  <si>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</si>
  <si>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</si>
  <si>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</si>
  <si>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</si>
  <si>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</si>
  <si>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</si>
  <si>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</si>
  <si>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</si>
  <si>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</si>
  <si>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</si>
  <si>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</si>
  <si>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</si>
  <si>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</si>
  <si>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</si>
  <si>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</si>
  <si>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</si>
  <si>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</si>
  <si>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</si>
  <si>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</si>
  <si>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</si>
  <si>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</si>
  <si>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</si>
  <si>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</si>
  <si>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</si>
  <si>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</si>
  <si>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</si>
  <si>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</si>
  <si>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</si>
  <si>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</si>
  <si>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</si>
  <si>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</si>
  <si>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</si>
  <si>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</si>
  <si>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</si>
  <si>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</si>
  <si>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</si>
  <si>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</si>
  <si>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</si>
  <si>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</si>
  <si>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</si>
  <si>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</si>
  <si>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</si>
  <si>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</si>
  <si>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</si>
  <si>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</si>
  <si>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</si>
  <si>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</si>
  <si>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</si>
  <si>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</si>
  <si>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</si>
  <si>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</si>
  <si>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</si>
  <si>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</si>
  <si>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</si>
  <si>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</si>
  <si>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</si>
  <si>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</si>
  <si>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</si>
  <si>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</si>
  <si>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</si>
  <si>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</si>
  <si>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</si>
  <si>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</si>
  <si>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</si>
  <si>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</si>
  <si>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</si>
  <si>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</si>
  <si>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</si>
  <si>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</si>
  <si>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</si>
  <si>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</si>
  <si>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</si>
  <si>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</si>
  <si>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</si>
  <si>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</si>
  <si>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</si>
  <si>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</si>
  <si>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</si>
  <si>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</si>
  <si>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</si>
  <si>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</si>
  <si>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</si>
  <si>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</si>
  <si>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</si>
  <si>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</si>
  <si>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</si>
  <si>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</si>
  <si>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</si>
  <si>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</si>
  <si>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</si>
  <si>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</si>
  <si>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</si>
  <si>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</si>
  <si>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</si>
  <si>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</si>
  <si>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</si>
  <si>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</si>
  <si>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</si>
  <si>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</si>
  <si>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</si>
  <si>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</si>
  <si>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</si>
  <si>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</si>
  <si>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</si>
  <si>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</si>
  <si>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</si>
  <si>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</si>
  <si>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</si>
  <si>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</si>
  <si>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</si>
  <si>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</si>
  <si>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</si>
  <si>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</si>
  <si>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</si>
  <si>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</si>
  <si>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</si>
  <si>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</si>
  <si>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</si>
  <si>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</si>
  <si>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</si>
  <si>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</si>
  <si>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</si>
  <si>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</si>
  <si>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</si>
  <si>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</si>
  <si>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</si>
  <si>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</si>
  <si>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</si>
  <si>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</si>
  <si>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</si>
  <si>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</si>
  <si>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</si>
  <si>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</si>
  <si>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</si>
  <si>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</si>
  <si>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</si>
  <si>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</si>
  <si>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</si>
  <si>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</si>
  <si>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</si>
  <si>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</si>
  <si>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</si>
  <si>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</si>
  <si>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</si>
  <si>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</si>
  <si>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</si>
  <si>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</si>
  <si>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</si>
  <si>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</si>
  <si>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</si>
  <si>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</si>
  <si>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</si>
  <si>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</si>
  <si>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</si>
  <si>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</si>
  <si>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</si>
  <si>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</si>
  <si>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</si>
  <si>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</si>
  <si>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</si>
  <si>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</si>
  <si>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</si>
  <si>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</si>
  <si>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</si>
  <si>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</si>
  <si>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</si>
  <si>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</si>
  <si>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</si>
  <si>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</si>
  <si>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</si>
  <si>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</si>
  <si>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</si>
  <si>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</si>
  <si>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</si>
  <si>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</si>
  <si>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</si>
  <si>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</si>
  <si>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</si>
  <si>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</si>
  <si>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</si>
  <si>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</si>
  <si>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</si>
  <si>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</si>
  <si>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</si>
  <si>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</si>
  <si>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</si>
  <si>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</si>
  <si>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</si>
  <si>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</si>
  <si>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</si>
  <si>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</si>
  <si>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</si>
  <si>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</si>
  <si>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</si>
  <si>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</si>
  <si>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</si>
  <si>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</si>
  <si>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</si>
  <si>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</si>
  <si>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</si>
  <si>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</si>
  <si>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</si>
  <si>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</si>
  <si>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</si>
  <si>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</si>
  <si>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</si>
  <si>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</si>
  <si>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</si>
  <si>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</si>
  <si>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</si>
  <si>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</si>
  <si>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</si>
  <si>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</si>
  <si>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</si>
  <si>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</si>
  <si>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</si>
  <si>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</si>
  <si>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</si>
  <si>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</si>
  <si>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</si>
  <si>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</si>
  <si>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</si>
  <si>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</si>
  <si>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</si>
  <si>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</si>
  <si>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</si>
  <si>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</si>
  <si>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</si>
  <si>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</si>
  <si>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</si>
  <si>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</si>
  <si>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</si>
  <si>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</si>
  <si>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</si>
  <si>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</si>
  <si>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</si>
  <si>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</si>
  <si>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</si>
  <si>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</si>
  <si>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</si>
  <si>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</si>
  <si>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</si>
  <si>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</si>
  <si>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</si>
  <si>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</si>
  <si>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</si>
  <si>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</si>
  <si>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</si>
  <si>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</si>
  <si>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</si>
  <si>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</si>
  <si>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</si>
  <si>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</si>
  <si>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</si>
  <si>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</si>
  <si>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</si>
  <si>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</si>
  <si>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</si>
  <si>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</si>
  <si>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</si>
  <si>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</si>
  <si>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</si>
  <si>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</si>
  <si>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</si>
  <si>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</si>
  <si>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</si>
  <si>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</si>
  <si>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</si>
  <si>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</si>
  <si>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</si>
  <si>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</si>
  <si>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</si>
  <si>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</si>
  <si>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</si>
  <si>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</si>
  <si>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</si>
  <si>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</si>
  <si>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</si>
  <si>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</si>
  <si>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</si>
  <si>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</si>
  <si>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</si>
  <si>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</si>
  <si>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</si>
  <si>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</si>
  <si>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</si>
  <si>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</si>
  <si>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</si>
  <si>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</si>
  <si>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</si>
  <si>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</si>
  <si>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</si>
  <si>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</si>
  <si>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</si>
  <si>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</si>
  <si>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</si>
  <si>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</si>
  <si>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</si>
  <si>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</si>
  <si>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</si>
  <si>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</si>
  <si>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</si>
  <si>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</si>
  <si>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</si>
  <si>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</si>
  <si>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</si>
  <si>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</si>
  <si>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</si>
  <si>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</si>
  <si>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</si>
  <si>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</si>
  <si>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</si>
  <si>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</si>
  <si>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</si>
  <si>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</si>
  <si>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</si>
  <si>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</si>
  <si>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</si>
  <si>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</si>
  <si>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</si>
  <si>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</si>
  <si>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</si>
  <si>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</si>
  <si>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</si>
  <si>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</si>
  <si>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</si>
  <si>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</si>
  <si>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</si>
  <si>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</si>
  <si>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</si>
  <si>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</si>
  <si>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</si>
  <si>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</si>
  <si>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</si>
  <si>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</si>
  <si>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</si>
  <si>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</si>
  <si>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</si>
  <si>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</si>
  <si>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</si>
  <si>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</si>
  <si>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</si>
  <si>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</si>
  <si>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</si>
  <si>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</si>
  <si>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</si>
  <si>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</si>
  <si>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</si>
  <si>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</si>
  <si>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</si>
  <si>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</si>
  <si>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</si>
  <si>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</si>
  <si>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</si>
  <si>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</si>
  <si>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</si>
  <si>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</si>
  <si>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</si>
  <si>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</si>
  <si>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</si>
  <si>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</si>
  <si>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</si>
  <si>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</si>
  <si>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</si>
  <si>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</si>
  <si>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</si>
  <si>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</si>
  <si>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</si>
  <si>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</si>
  <si>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</si>
  <si>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</si>
  <si>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</si>
  <si>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</si>
  <si>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</si>
  <si>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</si>
  <si>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</si>
  <si>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</si>
  <si>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</si>
  <si>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</si>
  <si>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</si>
  <si>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</si>
  <si>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</si>
  <si>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</si>
  <si>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</si>
  <si>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</si>
  <si>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</si>
  <si>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</si>
  <si>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</si>
  <si>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</si>
  <si>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</si>
  <si>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</si>
  <si>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</si>
  <si>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</si>
  <si>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</si>
  <si>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</si>
  <si>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</si>
  <si>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</si>
  <si>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</si>
  <si>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</si>
  <si>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</si>
  <si>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</si>
  <si>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</si>
  <si>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</si>
  <si>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</si>
  <si>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</si>
  <si>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</si>
  <si>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</si>
  <si>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</si>
  <si>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</si>
  <si>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</si>
  <si>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</si>
  <si>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</si>
  <si>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</si>
  <si>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</si>
  <si>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</si>
  <si>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</si>
  <si>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</si>
  <si>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</si>
  <si>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</si>
  <si>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</si>
  <si>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</si>
  <si>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</si>
  <si>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</si>
  <si>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</si>
  <si>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</si>
  <si>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</si>
  <si>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</si>
  <si>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</si>
  <si>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</si>
  <si>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</si>
  <si>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</si>
  <si>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</si>
  <si>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</si>
  <si>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</si>
  <si>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</si>
  <si>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</si>
  <si>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</si>
  <si>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</si>
  <si>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</si>
  <si>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</si>
  <si>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</si>
  <si>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</si>
  <si>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</si>
  <si>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</si>
  <si>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</si>
  <si>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</si>
  <si>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</si>
  <si>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</si>
  <si>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</si>
  <si>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</si>
  <si>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</si>
  <si>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</si>
  <si>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</si>
  <si>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</si>
  <si>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</si>
  <si>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</si>
  <si>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</si>
  <si>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</si>
  <si>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</si>
  <si>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</si>
  <si>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</si>
  <si>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</si>
  <si>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</si>
  <si>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</si>
  <si>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</si>
  <si>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</si>
  <si>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</si>
  <si>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</si>
  <si>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</si>
  <si>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</si>
  <si>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</si>
  <si>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</si>
  <si>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</si>
  <si>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</si>
  <si>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</si>
  <si>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</si>
  <si>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</si>
  <si>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</si>
  <si>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</si>
  <si>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</si>
  <si>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</si>
  <si>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</si>
  <si>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</si>
  <si>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</si>
  <si>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</si>
  <si>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</si>
  <si>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</si>
  <si>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</si>
  <si>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</si>
  <si>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</si>
  <si>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</si>
  <si>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</si>
  <si>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</si>
  <si>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</si>
  <si>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</si>
  <si>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</si>
  <si>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</si>
  <si>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</si>
  <si>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</si>
  <si>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</si>
  <si>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</si>
  <si>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</si>
  <si>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</si>
  <si>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</si>
  <si>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</si>
  <si>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</si>
  <si>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</si>
  <si>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</si>
  <si>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</si>
  <si>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</si>
  <si>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</si>
  <si>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</si>
  <si>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</si>
  <si>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</si>
  <si>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</si>
  <si>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</si>
  <si>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</si>
  <si>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</si>
  <si>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</si>
  <si>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</si>
  <si>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</si>
  <si>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</si>
  <si>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</si>
  <si>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</si>
  <si>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</si>
  <si>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</si>
  <si>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</si>
  <si>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</si>
  <si>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</si>
  <si>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</si>
  <si>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</si>
  <si>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</si>
  <si>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</si>
  <si>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</si>
  <si>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</si>
  <si>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</si>
  <si>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</si>
  <si>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</si>
  <si>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</si>
  <si>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</si>
  <si>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</si>
  <si>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</si>
  <si>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</si>
  <si>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</si>
  <si>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</si>
  <si>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</si>
  <si>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</si>
  <si>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</si>
  <si>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</si>
  <si>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</si>
  <si>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</si>
  <si>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</si>
  <si>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</si>
  <si>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</si>
  <si>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</si>
  <si>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</si>
  <si>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</si>
  <si>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</si>
  <si>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</si>
  <si>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</si>
  <si>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</si>
  <si>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</si>
  <si>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</si>
  <si>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</si>
  <si>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</si>
  <si>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</si>
  <si>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</si>
  <si>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</si>
  <si>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</si>
  <si>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</si>
  <si>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</si>
  <si>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</si>
  <si>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</si>
  <si>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</si>
  <si>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</si>
  <si>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</si>
  <si>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</si>
  <si>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</si>
  <si>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</si>
  <si>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</si>
  <si>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</si>
  <si>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</si>
  <si>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</si>
  <si>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</si>
  <si>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</si>
  <si>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</si>
  <si>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</si>
  <si>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</si>
  <si>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</si>
  <si>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</si>
  <si>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</si>
  <si>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</si>
  <si>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</si>
  <si>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</si>
  <si>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</si>
  <si>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</si>
  <si>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</si>
  <si>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</si>
  <si>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</si>
  <si>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</si>
  <si>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</si>
  <si>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</si>
  <si>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</si>
  <si>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</si>
  <si>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</si>
  <si>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</si>
  <si>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</si>
  <si>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</si>
  <si>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</si>
  <si>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</si>
  <si>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</si>
  <si>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</si>
  <si>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</si>
  <si>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</si>
  <si>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</si>
  <si>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</si>
  <si>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</si>
  <si>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</si>
  <si>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</si>
  <si>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</si>
  <si>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</si>
  <si>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</si>
  <si>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</si>
  <si>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</si>
  <si>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</si>
  <si>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</si>
  <si>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</si>
  <si>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</si>
  <si>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</si>
  <si>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</si>
  <si>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</si>
  <si>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</si>
  <si>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</si>
  <si>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</si>
  <si>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</si>
  <si>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</si>
  <si>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</si>
  <si>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</si>
  <si>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</si>
  <si>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</si>
  <si>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</si>
  <si>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</si>
  <si>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</si>
  <si>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</si>
  <si>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</si>
  <si>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</si>
  <si>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</si>
  <si>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</si>
  <si>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</si>
  <si>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</si>
  <si>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</si>
  <si>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</si>
  <si>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</si>
  <si>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</si>
  <si>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</si>
  <si>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</si>
  <si>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</si>
  <si>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</si>
  <si>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</si>
  <si>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</si>
  <si>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</si>
  <si>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</si>
  <si>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</si>
  <si>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</si>
  <si>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</si>
  <si>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</si>
  <si>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</si>
  <si>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</si>
  <si>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</si>
  <si>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</si>
  <si>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</si>
  <si>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</si>
  <si>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</si>
  <si>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</si>
  <si>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</si>
  <si>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</si>
  <si>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</si>
  <si>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</si>
  <si>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</si>
  <si>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</si>
  <si>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</si>
  <si>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</si>
  <si>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</si>
  <si>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</si>
  <si>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</si>
  <si>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</si>
  <si>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</si>
  <si>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</si>
  <si>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</si>
  <si>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</si>
  <si>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</si>
  <si>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</si>
  <si>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</si>
  <si>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</si>
  <si>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</si>
  <si>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</si>
  <si>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</si>
  <si>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</si>
  <si>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</si>
  <si>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</si>
  <si>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</si>
  <si>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</si>
  <si>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</si>
  <si>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</si>
  <si>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</si>
  <si>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</si>
  <si>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</si>
  <si>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</si>
  <si>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</si>
  <si>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</si>
  <si>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</si>
  <si>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</si>
  <si>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</si>
  <si>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</si>
  <si>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</si>
  <si>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</si>
  <si>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</si>
  <si>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</si>
  <si>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</si>
  <si>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</si>
  <si>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</si>
  <si>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</si>
  <si>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</si>
  <si>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</si>
  <si>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</si>
  <si>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</si>
  <si>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</si>
  <si>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</si>
  <si>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</si>
  <si>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</si>
  <si>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</si>
  <si>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</si>
  <si>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</si>
  <si>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</si>
  <si>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</si>
  <si>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</si>
  <si>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</si>
  <si>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</si>
  <si>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</si>
  <si>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</si>
  <si>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</si>
  <si>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</si>
  <si>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</si>
  <si>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</si>
  <si>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</si>
  <si>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</si>
  <si>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</si>
  <si>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</si>
  <si>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</si>
  <si>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</si>
  <si>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</si>
  <si>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</si>
  <si>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</si>
  <si>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</si>
  <si>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</si>
  <si>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</si>
  <si>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</si>
  <si>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</si>
  <si>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</si>
  <si>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</si>
  <si>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</si>
  <si>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</si>
  <si>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</si>
  <si>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</si>
  <si>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</si>
  <si>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</si>
  <si>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</si>
  <si>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</si>
  <si>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</si>
  <si>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</si>
  <si>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</si>
  <si>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</si>
  <si>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</si>
  <si>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</si>
  <si>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</si>
  <si>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</si>
  <si>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</si>
  <si>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</si>
  <si>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</si>
  <si>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</si>
  <si>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</si>
  <si>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</si>
  <si>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</si>
  <si>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</si>
  <si>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</si>
  <si>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</si>
  <si>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</si>
  <si>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</si>
  <si>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</si>
  <si>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</si>
  <si>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</si>
  <si>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</si>
  <si>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</si>
  <si>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</si>
  <si>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</si>
  <si>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</si>
  <si>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</si>
  <si>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</si>
  <si>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</si>
  <si>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</si>
  <si>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</si>
  <si>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</si>
  <si>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</si>
  <si>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</si>
  <si>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</si>
  <si>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</si>
  <si>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</si>
  <si>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</si>
  <si>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</si>
  <si>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</si>
  <si>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</si>
  <si>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</si>
  <si>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</si>
  <si>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</si>
  <si>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</si>
  <si>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</si>
  <si>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</si>
  <si>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</si>
  <si>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</si>
  <si>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</si>
  <si>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</si>
  <si>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</si>
  <si>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</si>
  <si>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</si>
  <si>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</si>
  <si>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</si>
  <si>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</si>
  <si>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</si>
  <si>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</si>
  <si>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</si>
  <si>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</si>
  <si>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</si>
  <si>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</si>
  <si>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</si>
  <si>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</si>
  <si>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</si>
  <si>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</si>
  <si>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</si>
  <si>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</si>
  <si>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</si>
  <si>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</si>
  <si>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</si>
  <si>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</si>
  <si>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</si>
  <si>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</si>
  <si>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</si>
  <si>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</si>
  <si>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</si>
  <si>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</si>
  <si>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</si>
  <si>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</si>
  <si>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</si>
  <si>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</si>
  <si>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</si>
  <si>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</si>
  <si>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</si>
  <si>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</si>
  <si>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</si>
  <si>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</si>
  <si>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</si>
  <si>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</si>
  <si>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</si>
  <si>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</si>
  <si>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</si>
  <si>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</si>
  <si>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</si>
  <si>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</si>
  <si>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</si>
  <si>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</si>
  <si>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</si>
  <si>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</si>
  <si>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</si>
  <si>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</si>
  <si>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</si>
  <si>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</si>
  <si>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</si>
  <si>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</si>
  <si>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</si>
  <si>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</si>
  <si>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</si>
  <si>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</si>
  <si>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</si>
  <si>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</si>
  <si>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</si>
  <si>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</si>
  <si>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</si>
  <si>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</si>
  <si>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</si>
  <si>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</si>
  <si>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</si>
  <si>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</si>
  <si>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</si>
  <si>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</si>
  <si>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</si>
  <si>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</si>
  <si>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</si>
  <si>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</si>
  <si>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</si>
  <si>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</si>
  <si>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</si>
  <si>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</si>
  <si>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</si>
  <si>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</si>
  <si>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</si>
  <si>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</si>
  <si>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</si>
  <si>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</si>
  <si>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</si>
  <si>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</si>
  <si>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</si>
  <si>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</si>
  <si>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</si>
  <si>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</si>
  <si>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</si>
  <si>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</si>
  <si>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</si>
  <si>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</si>
  <si>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</si>
  <si>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</si>
  <si>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</si>
  <si>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</si>
  <si>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</si>
  <si>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</si>
  <si>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</si>
  <si>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</si>
  <si>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</si>
  <si>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</si>
  <si>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</si>
  <si>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</si>
  <si>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</si>
  <si>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</si>
  <si>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</si>
  <si>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</si>
  <si>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</si>
  <si>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</si>
  <si>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</si>
  <si>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</si>
  <si>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</si>
  <si>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</si>
  <si>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</si>
  <si>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</si>
  <si>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</si>
  <si>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</si>
  <si>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</si>
  <si>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</si>
  <si>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</si>
  <si>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</si>
  <si>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</si>
  <si>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</si>
  <si>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</si>
  <si>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</si>
  <si>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</si>
  <si>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</si>
  <si>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</si>
  <si>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</si>
  <si>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</si>
  <si>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</si>
  <si>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</si>
  <si>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</si>
  <si>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</si>
  <si>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</si>
  <si>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</si>
  <si>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</si>
  <si>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</si>
  <si>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</si>
  <si>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</si>
  <si>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</si>
  <si>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</si>
  <si>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</si>
  <si>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</si>
  <si>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</si>
  <si>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</si>
  <si>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</si>
  <si>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</si>
  <si>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</si>
  <si>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</si>
  <si>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</si>
  <si>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</si>
  <si>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</si>
  <si>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</si>
  <si>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</si>
  <si>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</si>
  <si>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</si>
  <si>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</si>
  <si>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</si>
  <si>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</si>
  <si>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</si>
  <si>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</si>
  <si>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</si>
  <si>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</si>
  <si>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</si>
  <si>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</si>
  <si>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</si>
  <si>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</si>
  <si>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</si>
  <si>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</si>
  <si>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</si>
  <si>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</si>
  <si>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</si>
  <si>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</si>
  <si>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</si>
  <si>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</si>
  <si>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</si>
  <si>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</si>
  <si>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</si>
  <si>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</si>
  <si>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</si>
  <si>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</si>
  <si>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</si>
  <si>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</si>
  <si>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</si>
  <si>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</si>
  <si>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</si>
  <si>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</si>
  <si>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</si>
  <si>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</si>
  <si>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</si>
  <si>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</si>
  <si>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</si>
  <si>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</si>
  <si>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</si>
  <si>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</si>
  <si>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</si>
  <si>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</si>
  <si>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</si>
  <si>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</si>
  <si>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</si>
  <si>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</si>
  <si>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</si>
  <si>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</si>
  <si>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</si>
  <si>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</si>
  <si>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</si>
  <si>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</si>
  <si>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</si>
  <si>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</si>
  <si>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</si>
  <si>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</si>
  <si>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</si>
  <si>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</si>
  <si>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</si>
  <si>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</si>
  <si>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</si>
  <si>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</si>
  <si>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</si>
  <si>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</si>
  <si>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</si>
  <si>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</si>
  <si>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</si>
  <si>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</si>
  <si>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</si>
  <si>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</si>
  <si>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</si>
  <si>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</si>
  <si>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</si>
  <si>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</si>
  <si>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</si>
  <si>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</si>
  <si>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</si>
  <si>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</si>
  <si>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</si>
  <si>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</si>
  <si>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</si>
  <si>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</si>
  <si>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</si>
  <si>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</si>
  <si>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</si>
  <si>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</si>
  <si>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</si>
  <si>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</si>
  <si>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</si>
  <si>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</si>
  <si>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</si>
  <si>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</si>
  <si>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</si>
  <si>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</si>
  <si>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</si>
  <si>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</si>
  <si>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</si>
  <si>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</si>
  <si>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</si>
  <si>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</si>
  <si>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</si>
  <si>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</si>
  <si>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</si>
  <si>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</si>
  <si>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</si>
  <si>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</si>
  <si>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</si>
  <si>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</si>
  <si>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</si>
  <si>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</si>
  <si>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</si>
  <si>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</si>
  <si>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</si>
  <si>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</si>
  <si>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</si>
  <si>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</si>
  <si>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</si>
  <si>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</si>
  <si>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</si>
  <si>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</si>
  <si>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</si>
  <si>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</si>
  <si>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</si>
  <si>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</si>
  <si>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</si>
  <si>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</si>
  <si>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</si>
  <si>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</si>
  <si>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</si>
  <si>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</si>
  <si>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</si>
  <si>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</si>
  <si>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</si>
  <si>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</si>
  <si>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</si>
  <si>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</si>
  <si>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</si>
  <si>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</si>
  <si>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</si>
  <si>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</si>
  <si>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</si>
  <si>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</si>
  <si>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</si>
  <si>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</si>
  <si>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</si>
  <si>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</si>
  <si>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</si>
  <si>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</si>
  <si>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</si>
  <si>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</si>
  <si>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</si>
  <si>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</si>
  <si>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</si>
  <si>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</si>
  <si>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</si>
  <si>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</si>
  <si>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</si>
  <si>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</si>
  <si>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</si>
  <si>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</si>
  <si>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</si>
  <si>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</si>
  <si>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</si>
  <si>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</si>
  <si>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</si>
  <si>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</si>
  <si>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</si>
  <si>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</si>
  <si>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</si>
  <si>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</si>
  <si>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</si>
  <si>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</si>
  <si>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</si>
  <si>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</si>
  <si>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</si>
  <si>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</si>
  <si>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</si>
  <si>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</si>
  <si>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</si>
  <si>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</si>
  <si>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</si>
  <si>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</si>
  <si>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</si>
  <si>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</si>
  <si>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</si>
  <si>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</si>
  <si>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</si>
  <si>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</si>
  <si>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</si>
  <si>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</si>
  <si>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</si>
  <si>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</si>
  <si>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</si>
  <si>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</si>
  <si>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</si>
  <si>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</si>
  <si>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</si>
  <si>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</si>
  <si>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</si>
  <si>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</si>
  <si>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</si>
  <si>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</si>
  <si>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</si>
  <si>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</si>
  <si>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</si>
  <si>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</si>
  <si>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</si>
  <si>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</si>
  <si>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</si>
  <si>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</si>
  <si>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</si>
  <si>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</si>
  <si>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</si>
  <si>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</si>
  <si>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</si>
  <si>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</si>
  <si>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</si>
  <si>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</si>
  <si>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</si>
  <si>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</si>
  <si>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</si>
  <si>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</si>
  <si>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</si>
  <si>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</si>
  <si>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</si>
  <si>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</si>
  <si>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</si>
  <si>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</si>
  <si>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</si>
  <si>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</si>
  <si>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</si>
  <si>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</si>
  <si>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</si>
  <si>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</si>
  <si>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</si>
  <si>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</si>
  <si>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</si>
  <si>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</si>
  <si>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</si>
  <si>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</si>
  <si>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</si>
  <si>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</si>
  <si>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</si>
  <si>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</si>
  <si>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</si>
  <si>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</si>
  <si>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</si>
  <si>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</si>
  <si>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</si>
  <si>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</si>
  <si>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</si>
  <si>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</si>
  <si>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</si>
  <si>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</si>
  <si>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</si>
  <si>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</si>
  <si>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</si>
  <si>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</si>
  <si>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</si>
  <si>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</si>
  <si>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</si>
  <si>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</si>
  <si>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</si>
  <si>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</si>
  <si>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</si>
  <si>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</si>
  <si>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</si>
  <si>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</si>
  <si>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</si>
  <si>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</si>
  <si>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</si>
  <si>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</si>
  <si>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</si>
  <si>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</si>
  <si>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</si>
  <si>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</si>
  <si>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</si>
  <si>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</si>
  <si>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</si>
  <si>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</si>
  <si>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</si>
  <si>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</si>
  <si>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</si>
  <si>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</si>
  <si>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</si>
  <si>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</si>
  <si>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</si>
  <si>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</si>
  <si>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</si>
  <si>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</si>
  <si>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</si>
  <si>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</si>
  <si>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</si>
  <si>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</si>
  <si>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</si>
  <si>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</si>
  <si>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</si>
  <si>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</si>
  <si>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</si>
  <si>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</si>
  <si>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</si>
  <si>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</si>
  <si>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</si>
  <si>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</si>
  <si>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</si>
  <si>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</si>
  <si>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</si>
  <si>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</si>
  <si>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</si>
  <si>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</si>
  <si>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</si>
  <si>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</si>
  <si>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</si>
  <si>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</si>
  <si>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</si>
  <si>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</si>
  <si>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</si>
  <si>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</si>
  <si>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</si>
  <si>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</si>
  <si>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</si>
  <si>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</si>
  <si>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</si>
  <si>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</si>
  <si>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</si>
  <si>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</si>
  <si>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</si>
  <si>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</si>
  <si>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</si>
  <si>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</si>
  <si>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</si>
  <si>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</si>
  <si>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</si>
  <si>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</si>
  <si>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</si>
  <si>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</si>
  <si>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</si>
  <si>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</si>
  <si>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</si>
  <si>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</si>
  <si>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</si>
  <si>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</si>
  <si>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</si>
  <si>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</si>
  <si>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</si>
  <si>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</si>
  <si>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</si>
  <si>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</si>
  <si>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</si>
  <si>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</si>
  <si>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</si>
  <si>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</si>
  <si>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</si>
  <si>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</si>
  <si>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</si>
  <si>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</si>
  <si>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</si>
  <si>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</si>
  <si>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</si>
  <si>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</si>
  <si>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</si>
  <si>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</si>
  <si>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</si>
  <si>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</si>
  <si>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</si>
  <si>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</si>
  <si>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</si>
  <si>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</si>
  <si>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</si>
  <si>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</si>
  <si>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</si>
  <si>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</si>
  <si>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</si>
  <si>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</si>
  <si>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</si>
  <si>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</si>
  <si>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</si>
  <si>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</si>
  <si>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</si>
  <si>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</si>
  <si>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</si>
  <si>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</si>
  <si>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</si>
  <si>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</si>
  <si>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</si>
  <si>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</si>
  <si>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</si>
  <si>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</si>
  <si>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</si>
  <si>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</si>
  <si>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</si>
  <si>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</si>
  <si>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</si>
  <si>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</si>
  <si>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</si>
  <si>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</si>
  <si>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</si>
  <si>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</si>
  <si>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</si>
  <si>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</si>
  <si>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</si>
  <si>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</si>
  <si>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</si>
  <si>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</si>
  <si>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</si>
  <si>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</si>
  <si>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</si>
  <si>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</si>
  <si>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</si>
  <si>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</si>
  <si>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</si>
  <si>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</si>
  <si>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</si>
  <si>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</si>
  <si>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</si>
  <si>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</si>
  <si>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</si>
  <si>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</si>
  <si>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</si>
  <si>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</si>
  <si>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</si>
  <si>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</si>
  <si>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</si>
  <si>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</si>
  <si>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</si>
  <si>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</si>
  <si>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</si>
  <si>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</si>
  <si>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</si>
  <si>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</si>
  <si>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</si>
  <si>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</si>
  <si>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</si>
  <si>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</si>
  <si>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</si>
  <si>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</si>
  <si>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</si>
  <si>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</si>
  <si>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</si>
  <si>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</si>
  <si>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</si>
  <si>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</si>
  <si>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</si>
  <si>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</si>
  <si>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</si>
  <si>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</si>
  <si>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</si>
  <si>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</si>
  <si>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</si>
  <si>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</si>
  <si>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</si>
  <si>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</si>
  <si>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</si>
  <si>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</si>
  <si>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</si>
  <si>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</si>
  <si>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</si>
  <si>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</si>
  <si>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</si>
  <si>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</si>
  <si>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</si>
  <si>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</si>
  <si>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</si>
  <si>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</si>
  <si>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</si>
  <si>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</si>
  <si>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</si>
  <si>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</si>
  <si>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</si>
  <si>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</si>
  <si>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</si>
  <si>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</si>
  <si>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</si>
  <si>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</si>
  <si>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</si>
  <si>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</si>
  <si>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</si>
  <si>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</si>
  <si>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</si>
  <si>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</si>
  <si>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</si>
  <si>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</si>
  <si>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</si>
  <si>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</si>
  <si>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</si>
  <si>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</si>
  <si>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</si>
  <si>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</si>
  <si>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</si>
  <si>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</si>
  <si>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</si>
  <si>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</si>
  <si>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</si>
  <si>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</si>
  <si>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</si>
  <si>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</si>
  <si>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</si>
  <si>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</si>
  <si>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</si>
  <si>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</si>
  <si>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</si>
  <si>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</si>
  <si>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</si>
  <si>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</si>
  <si>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</si>
  <si>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</si>
  <si>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</si>
  <si>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</si>
  <si>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</si>
  <si>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</si>
  <si>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</si>
  <si>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</si>
  <si>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</si>
  <si>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</si>
  <si>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</si>
  <si>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</si>
  <si>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</si>
  <si>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</si>
  <si>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</si>
  <si>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</si>
  <si>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</si>
  <si>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</si>
  <si>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</si>
  <si>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</si>
  <si>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</si>
  <si>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</si>
  <si>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</si>
  <si>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</si>
  <si>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</si>
  <si>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</si>
  <si>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</si>
  <si>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</si>
  <si>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</si>
  <si>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</si>
  <si>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</si>
  <si>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</si>
  <si>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</si>
  <si>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</si>
  <si>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</si>
  <si>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</si>
  <si>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</si>
  <si>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</si>
  <si>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</si>
  <si>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</si>
  <si>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</si>
  <si>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</si>
  <si>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</si>
  <si>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</si>
  <si>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</si>
  <si>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</si>
  <si>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</si>
  <si>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</si>
  <si>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</si>
  <si>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</si>
  <si>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</si>
  <si>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</si>
  <si>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</si>
  <si>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</si>
  <si>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</si>
  <si>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</si>
  <si>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</si>
  <si>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</si>
  <si>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</si>
  <si>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</si>
  <si>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</si>
  <si>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</si>
  <si>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</si>
  <si>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</si>
  <si>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</si>
  <si>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</si>
  <si>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</si>
  <si>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</si>
  <si>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</si>
  <si>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</si>
  <si>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</si>
  <si>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</si>
  <si>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</si>
  <si>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</si>
  <si>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</si>
  <si>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</si>
  <si>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</si>
  <si>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</si>
  <si>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</si>
  <si>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</si>
  <si>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</si>
  <si>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</si>
  <si>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</si>
  <si>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</si>
  <si>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</si>
  <si>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</si>
  <si>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</si>
  <si>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</si>
  <si>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</si>
  <si>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</si>
  <si>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</si>
  <si>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</si>
  <si>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</si>
  <si>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</si>
  <si>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</si>
  <si>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</si>
  <si>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</si>
  <si>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</si>
  <si>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</si>
  <si>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</si>
  <si>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</si>
  <si>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</si>
  <si>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</si>
  <si>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</si>
  <si>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</si>
  <si>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</si>
  <si>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</si>
  <si>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</si>
  <si>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</si>
  <si>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</si>
  <si>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</si>
  <si>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</si>
  <si>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</si>
  <si>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</si>
  <si>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</si>
  <si>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</si>
  <si>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</si>
  <si>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</si>
  <si>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</si>
  <si>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</si>
  <si>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</si>
  <si>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</si>
  <si>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</si>
  <si>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</si>
  <si>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</si>
  <si>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</si>
  <si>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</si>
  <si>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</si>
  <si>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</si>
  <si>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</si>
  <si>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</si>
  <si>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</si>
  <si>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</si>
  <si>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</si>
  <si>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</si>
  <si>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</si>
  <si>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</si>
  <si>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</si>
  <si>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</si>
  <si>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</si>
  <si>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</si>
  <si>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</si>
  <si>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</si>
  <si>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</si>
  <si>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</si>
  <si>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</si>
  <si>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</si>
  <si>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</si>
  <si>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</si>
  <si>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</si>
  <si>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</si>
  <si>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</si>
  <si>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</si>
  <si>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</si>
  <si>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</si>
  <si>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</si>
  <si>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</si>
  <si>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</si>
  <si>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</si>
  <si>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</si>
  <si>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</si>
  <si>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</si>
  <si>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</si>
  <si>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</si>
  <si>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</si>
  <si>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</si>
  <si>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</si>
  <si>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</si>
  <si>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</si>
  <si>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</si>
  <si>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</si>
  <si>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</si>
  <si>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</si>
  <si>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</si>
  <si>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</si>
  <si>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</si>
  <si>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</si>
  <si>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</si>
  <si>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</si>
  <si>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</si>
  <si>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</si>
  <si>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</si>
  <si>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</si>
  <si>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</si>
  <si>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</si>
  <si>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</si>
  <si>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</si>
  <si>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</si>
  <si>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</si>
  <si>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</si>
  <si>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</si>
  <si>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</si>
  <si>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</si>
  <si>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</si>
  <si>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</si>
  <si>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</si>
  <si>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</si>
  <si>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</si>
  <si>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</si>
  <si>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</si>
  <si>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</si>
  <si>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</si>
  <si>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</si>
  <si>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</si>
  <si>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</si>
  <si>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</si>
  <si>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</si>
  <si>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</si>
  <si>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</si>
  <si>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</si>
  <si>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</si>
  <si>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</si>
  <si>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</si>
  <si>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</si>
  <si>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</si>
  <si>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</si>
  <si>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</si>
  <si>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</si>
  <si>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</si>
  <si>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</si>
  <si>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</si>
  <si>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</si>
  <si>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</si>
  <si>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</si>
  <si>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</si>
  <si>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</si>
  <si>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</si>
  <si>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</si>
  <si>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</si>
  <si>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</si>
  <si>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</si>
  <si>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</si>
  <si>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</si>
  <si>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</si>
  <si>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</si>
  <si>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</si>
  <si>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</si>
  <si>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</si>
  <si>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</si>
  <si>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</si>
  <si>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</si>
  <si>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</si>
  <si>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</si>
  <si>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</si>
  <si>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</si>
  <si>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</si>
  <si>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</si>
  <si>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</si>
  <si>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</si>
  <si>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</si>
  <si>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</si>
  <si>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</si>
  <si>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</si>
  <si>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</si>
  <si>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</si>
  <si>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</si>
  <si>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</si>
  <si>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</si>
  <si>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</si>
  <si>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</si>
  <si>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</si>
  <si>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</si>
  <si>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</si>
  <si>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</si>
  <si>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</si>
  <si>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</si>
  <si>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</si>
  <si>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</si>
  <si>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</si>
  <si>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</si>
  <si>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</si>
  <si>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</si>
  <si>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</si>
  <si>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</si>
  <si>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</si>
  <si>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</si>
  <si>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</si>
  <si>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</si>
  <si>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</si>
  <si>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</si>
  <si>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</si>
  <si>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</si>
  <si>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</si>
  <si>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</si>
  <si>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</si>
  <si>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</si>
  <si>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</si>
  <si>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</si>
  <si>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</si>
  <si>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</si>
  <si>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</si>
  <si>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</si>
  <si>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</si>
  <si>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</si>
  <si>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</si>
  <si>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</si>
  <si>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</si>
  <si>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</si>
  <si>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</si>
  <si>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</si>
  <si>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</si>
  <si>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</si>
  <si>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</si>
  <si>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</si>
  <si>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</si>
  <si>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</si>
  <si>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</si>
  <si>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</si>
  <si>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</si>
  <si>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</si>
  <si>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</si>
  <si>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</si>
  <si>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</si>
  <si>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</si>
  <si>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</si>
  <si>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</si>
  <si>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</si>
  <si>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</si>
  <si>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</si>
  <si>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</si>
  <si>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</si>
  <si>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</si>
  <si>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</si>
  <si>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</si>
  <si>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</si>
  <si>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</si>
  <si>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</si>
  <si>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</si>
  <si>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</si>
  <si>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</si>
  <si>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</si>
  <si>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</si>
  <si>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</si>
  <si>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</si>
  <si>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</si>
  <si>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</si>
  <si>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</si>
  <si>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</si>
  <si>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</si>
  <si>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</si>
  <si>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</si>
  <si>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</si>
  <si>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</si>
  <si>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</si>
  <si>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</si>
  <si>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</si>
  <si>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</si>
  <si>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</si>
  <si>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</si>
  <si>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</si>
  <si>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</si>
  <si>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</si>
  <si>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</si>
  <si>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</si>
  <si>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</si>
  <si>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</si>
  <si>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</si>
  <si>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</si>
  <si>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</si>
  <si>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</si>
  <si>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</si>
  <si>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</si>
  <si>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</si>
  <si>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</si>
  <si>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</si>
  <si>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</si>
  <si>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</si>
  <si>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</si>
  <si>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</si>
  <si>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</si>
  <si>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</si>
  <si>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</si>
  <si>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</si>
  <si>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</si>
  <si>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</si>
  <si>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</si>
  <si>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</si>
  <si>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</si>
  <si>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</si>
  <si>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</si>
  <si>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</si>
  <si>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</si>
  <si>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</si>
  <si>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</si>
  <si>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</si>
  <si>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</si>
  <si>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</si>
  <si>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</si>
  <si>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</si>
  <si>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</si>
  <si>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</si>
  <si>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</si>
  <si>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</si>
  <si>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</si>
  <si>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</si>
  <si>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</si>
  <si>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</si>
  <si>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</si>
  <si>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</si>
  <si>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</si>
  <si>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</si>
  <si>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</si>
  <si>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</si>
  <si>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</si>
  <si>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</si>
  <si>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</si>
  <si>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</si>
  <si>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</si>
  <si>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</si>
  <si>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</si>
  <si>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</si>
  <si>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</si>
  <si>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</si>
  <si>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</si>
  <si>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</si>
  <si>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</si>
  <si>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</si>
  <si>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</si>
  <si>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</si>
  <si>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</si>
  <si>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</si>
  <si>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</si>
  <si>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</si>
  <si>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</si>
  <si>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</si>
  <si>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</si>
  <si>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</si>
  <si>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</si>
  <si>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</si>
  <si>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</si>
  <si>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</si>
  <si>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</si>
  <si>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</si>
  <si>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</si>
  <si>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</si>
  <si>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</si>
  <si>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</si>
  <si>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</si>
  <si>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</si>
  <si>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</si>
  <si>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</si>
  <si>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</si>
  <si>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</si>
  <si>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</si>
  <si>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</si>
  <si>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</si>
  <si>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</si>
  <si>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</si>
  <si>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</si>
  <si>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</si>
  <si>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</si>
  <si>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</si>
  <si>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</si>
  <si>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</si>
  <si>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</si>
  <si>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</si>
  <si>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</si>
  <si>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</si>
  <si>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</si>
  <si>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</si>
  <si>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</si>
  <si>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</si>
  <si>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</si>
  <si>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</si>
  <si>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</si>
  <si>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</si>
  <si>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</si>
  <si>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</si>
  <si>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</si>
  <si>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</si>
  <si>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</si>
  <si>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</si>
  <si>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</si>
  <si>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</si>
  <si>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</si>
  <si>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</si>
  <si>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</si>
  <si>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</si>
  <si>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</si>
  <si>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</si>
  <si>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</si>
  <si>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</si>
  <si>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</si>
  <si>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</si>
  <si>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</si>
  <si>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</si>
  <si>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</si>
  <si>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</si>
  <si>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</si>
  <si>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</si>
  <si>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</si>
  <si>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</si>
  <si>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</si>
  <si>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</si>
  <si>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</si>
  <si>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</si>
  <si>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</si>
  <si>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</si>
  <si>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</si>
  <si>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</si>
  <si>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</si>
  <si>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</si>
  <si>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</si>
  <si>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</si>
  <si>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</si>
  <si>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</si>
  <si>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</si>
  <si>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</si>
  <si>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</si>
  <si>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</si>
  <si>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</si>
  <si>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</si>
  <si>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</si>
  <si>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</si>
  <si>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</si>
  <si>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</si>
  <si>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</si>
  <si>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</si>
  <si>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</si>
  <si>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</si>
  <si>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</si>
  <si>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</si>
  <si>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</si>
  <si>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</si>
  <si>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</si>
  <si>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</si>
  <si>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</si>
  <si>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</si>
  <si>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</si>
  <si>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</si>
  <si>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</si>
  <si>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</si>
  <si>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</si>
  <si>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</si>
  <si>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</si>
  <si>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</si>
  <si>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</si>
  <si>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</si>
  <si>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</si>
  <si>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</si>
  <si>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</si>
  <si>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</si>
  <si>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</si>
  <si>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</si>
  <si>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</si>
  <si>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</si>
  <si>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</si>
  <si>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</si>
  <si>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</si>
  <si>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</si>
  <si>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</si>
  <si>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</si>
  <si>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</si>
  <si>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</si>
  <si>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</si>
  <si>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</si>
  <si>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</si>
  <si>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</si>
  <si>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</si>
  <si>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</si>
  <si>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</si>
  <si>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</si>
  <si>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</si>
  <si>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</si>
  <si>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</si>
  <si>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</si>
  <si>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</si>
  <si>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</si>
  <si>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</si>
  <si>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</si>
  <si>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</si>
  <si>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</si>
  <si>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</si>
  <si>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</si>
  <si>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</si>
  <si>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</si>
  <si>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</si>
  <si>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</si>
  <si>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</si>
  <si>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</si>
  <si>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</si>
  <si>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</si>
  <si>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</si>
  <si>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</si>
  <si>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</si>
  <si>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</si>
  <si>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</si>
  <si>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</si>
  <si>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</si>
  <si>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</si>
  <si>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</si>
  <si>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</si>
  <si>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</si>
  <si>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</si>
  <si>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</si>
  <si>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</si>
  <si>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</si>
  <si>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</si>
  <si>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</si>
  <si>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</si>
  <si>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</si>
  <si>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</si>
  <si>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</si>
  <si>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</si>
  <si>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</si>
  <si>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</si>
  <si>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</si>
  <si>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</si>
  <si>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</si>
  <si>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</si>
  <si>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</si>
  <si>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</si>
  <si>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</si>
  <si>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</si>
  <si>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</si>
  <si>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</si>
  <si>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</si>
  <si>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</si>
  <si>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</si>
  <si>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</si>
  <si>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</si>
  <si>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</si>
  <si>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</si>
  <si>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</si>
  <si>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</si>
  <si>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</si>
  <si>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</si>
  <si>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</si>
  <si>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</si>
  <si>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</si>
  <si>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</si>
  <si>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</si>
  <si>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</si>
  <si>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</si>
  <si>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</si>
  <si>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</si>
  <si>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</si>
  <si>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</si>
  <si>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</si>
  <si>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</si>
  <si>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</si>
  <si>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</si>
  <si>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</si>
  <si>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</si>
  <si>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</si>
  <si>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</si>
  <si>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</si>
  <si>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</si>
  <si>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</si>
  <si>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</si>
  <si>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</si>
  <si>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</si>
  <si>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</si>
  <si>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</si>
  <si>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</si>
  <si>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</si>
  <si>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</si>
  <si>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</si>
  <si>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</si>
  <si>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</si>
  <si>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</si>
  <si>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</si>
  <si>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</si>
  <si>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</si>
  <si>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</si>
  <si>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</si>
  <si>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</si>
  <si>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</si>
  <si>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</si>
  <si>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</si>
  <si>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</si>
  <si>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</si>
  <si>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</si>
  <si>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</si>
  <si>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</si>
  <si>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</si>
  <si>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</si>
  <si>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</si>
  <si>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</si>
  <si>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</si>
  <si>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</si>
  <si>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</si>
  <si>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</si>
  <si>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</si>
  <si>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</si>
  <si>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</si>
  <si>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</si>
  <si>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</si>
  <si>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</si>
  <si>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</si>
  <si>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</si>
  <si>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</si>
  <si>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</si>
  <si>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</si>
  <si>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</si>
  <si>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</si>
  <si>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</si>
  <si>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</si>
  <si>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</si>
  <si>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</si>
  <si>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</si>
  <si>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</si>
  <si>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</si>
  <si>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</si>
  <si>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</si>
  <si>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</si>
  <si>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</si>
  <si>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</si>
  <si>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</si>
  <si>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</si>
  <si>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</si>
  <si>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</si>
  <si>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</si>
  <si>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</si>
  <si>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</si>
  <si>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</si>
  <si>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</si>
  <si>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</si>
  <si>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</si>
  <si>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</si>
  <si>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</si>
  <si>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</si>
  <si>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</si>
  <si>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</si>
  <si>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</si>
  <si>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</si>
  <si>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</si>
  <si>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</si>
  <si>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</si>
  <si>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</si>
  <si>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</si>
  <si>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</si>
  <si>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</si>
  <si>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</si>
  <si>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</si>
  <si>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</si>
  <si>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</si>
  <si>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</si>
  <si>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</si>
  <si>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</si>
  <si>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</si>
  <si>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</si>
  <si>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</si>
  <si>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</si>
  <si>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</si>
  <si>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</si>
  <si>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</si>
  <si>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</si>
  <si>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</si>
  <si>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</si>
  <si>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</si>
  <si>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</si>
  <si>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</si>
  <si>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</si>
  <si>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</si>
  <si>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</si>
  <si>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</si>
  <si>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</si>
  <si>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</si>
  <si>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</si>
  <si>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</si>
  <si>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</si>
  <si>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</si>
  <si>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</si>
  <si>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</si>
  <si>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</si>
  <si>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</si>
  <si>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</si>
  <si>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</si>
  <si>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</si>
  <si>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</si>
  <si>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</si>
  <si>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</si>
  <si>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</si>
  <si>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</si>
  <si>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</si>
  <si>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</si>
  <si>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</si>
  <si>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</si>
  <si>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</si>
  <si>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</si>
  <si>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</si>
  <si>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</si>
  <si>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</si>
  <si>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</si>
  <si>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</si>
  <si>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</si>
  <si>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</si>
  <si>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</si>
  <si>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</si>
  <si>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</si>
  <si>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</si>
  <si>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</si>
  <si>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</si>
  <si>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</si>
  <si>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</si>
  <si>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</si>
  <si>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</si>
  <si>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</si>
  <si>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</si>
  <si>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</si>
  <si>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</si>
  <si>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</si>
  <si>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</si>
  <si>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</si>
  <si>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</si>
  <si>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</si>
  <si>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</si>
  <si>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</si>
  <si>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</si>
  <si>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</si>
  <si>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</si>
  <si>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</si>
  <si>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</si>
  <si>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</si>
  <si>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</si>
  <si>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</si>
  <si>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</si>
  <si>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</si>
  <si>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</si>
  <si>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</si>
  <si>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</si>
  <si>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</si>
  <si>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</si>
  <si>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</si>
  <si>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</si>
  <si>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</si>
  <si>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</si>
  <si>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</si>
  <si>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</si>
  <si>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</si>
  <si>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</si>
  <si>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</si>
  <si>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</si>
  <si>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</si>
  <si>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</si>
  <si>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</si>
  <si>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</si>
  <si>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</si>
  <si>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</si>
  <si>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</si>
  <si>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</si>
  <si>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</si>
  <si>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</si>
  <si>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</si>
  <si>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</si>
  <si>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</si>
  <si>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</si>
  <si>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</si>
  <si>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</si>
  <si>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</si>
  <si>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</si>
  <si>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</si>
  <si>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</si>
  <si>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</si>
  <si>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</si>
  <si>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</si>
  <si>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</si>
  <si>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</si>
  <si>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</si>
  <si>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</si>
  <si>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</si>
  <si>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</si>
  <si>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</si>
  <si>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</si>
  <si>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</si>
  <si>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</si>
  <si>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</si>
  <si>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</si>
  <si>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</si>
  <si>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</si>
  <si>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</si>
  <si>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</si>
  <si>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</si>
  <si>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</si>
  <si>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</si>
  <si>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</si>
  <si>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</si>
  <si>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</si>
  <si>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</si>
  <si>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</si>
  <si>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</si>
  <si>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</si>
  <si>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</si>
  <si>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</si>
  <si>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</si>
  <si>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</si>
  <si>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</si>
  <si>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</si>
  <si>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</si>
  <si>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</si>
  <si>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</si>
  <si>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</si>
  <si>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</si>
  <si>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</si>
  <si>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</si>
  <si>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</si>
  <si>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</si>
  <si>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</si>
  <si>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</si>
  <si>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</si>
  <si>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</si>
  <si>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</si>
  <si>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</si>
  <si>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</si>
  <si>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</si>
  <si>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</si>
  <si>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</si>
  <si>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</si>
  <si>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</si>
  <si>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</si>
  <si>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</si>
  <si>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</si>
  <si>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</si>
  <si>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</si>
  <si>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</si>
  <si>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</si>
  <si>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</si>
  <si>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</si>
  <si>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</si>
  <si>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</si>
  <si>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</si>
  <si>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</si>
  <si>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</si>
  <si>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</si>
  <si>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</si>
  <si>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</si>
  <si>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</si>
  <si>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</si>
  <si>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</si>
  <si>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</si>
  <si>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</si>
  <si>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</si>
  <si>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</si>
  <si>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</si>
  <si>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</si>
  <si>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</si>
  <si>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</si>
  <si>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</si>
  <si>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</si>
  <si>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</si>
  <si>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</si>
  <si>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</si>
  <si>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</si>
  <si>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</si>
  <si>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</si>
  <si>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</si>
  <si>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</si>
  <si>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</si>
  <si>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</si>
  <si>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</si>
  <si>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</si>
  <si>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</si>
  <si>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</si>
  <si>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</si>
  <si>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</si>
  <si>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</si>
  <si>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</si>
  <si>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</si>
  <si>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</si>
  <si>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</si>
  <si>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</si>
  <si>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</si>
  <si>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</si>
  <si>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</si>
  <si>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</si>
  <si>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</si>
  <si>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</si>
  <si>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</si>
  <si>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</si>
  <si>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</si>
  <si>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</si>
  <si>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</si>
  <si>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</si>
  <si>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</si>
  <si>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</si>
  <si>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</si>
  <si>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</si>
  <si>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</si>
  <si>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</si>
  <si>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</si>
  <si>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</si>
  <si>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</si>
  <si>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</si>
  <si>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</si>
  <si>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</si>
  <si>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</si>
  <si>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</si>
  <si>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</si>
  <si>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</si>
  <si>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</si>
  <si>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</si>
  <si>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</si>
  <si>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</si>
  <si>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</si>
  <si>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</si>
  <si>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</si>
  <si>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</si>
  <si>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</si>
  <si>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</si>
  <si>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</si>
  <si>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</si>
  <si>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</si>
  <si>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</si>
  <si>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</si>
  <si>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</si>
  <si>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</si>
  <si>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</si>
  <si>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</si>
  <si>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</si>
  <si>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</si>
  <si>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</si>
  <si>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</si>
  <si>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</si>
  <si>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</si>
  <si>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</si>
  <si>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</si>
  <si>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</si>
  <si>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</si>
  <si>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</si>
  <si>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</si>
  <si>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</si>
  <si>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</si>
  <si>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</si>
  <si>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</si>
  <si>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</si>
  <si>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</si>
  <si>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</si>
  <si>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 at Q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</si>
  <si>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</si>
  <si>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</si>
  <si>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</si>
  <si>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</si>
  <si>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</si>
  <si>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</si>
  <si>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</si>
  <si>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</si>
  <si>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</si>
  <si>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</si>
  <si>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</si>
  <si>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</si>
  <si>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</si>
  <si>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</si>
  <si>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</si>
  <si>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</si>
  <si>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</si>
  <si>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</si>
  <si>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</si>
  <si>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</si>
  <si>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</si>
  <si>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</si>
  <si>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</si>
  <si>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</si>
  <si>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</si>
  <si>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</si>
  <si>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</si>
  <si>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</si>
  <si>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</si>
  <si>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</si>
  <si>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</si>
  <si>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</si>
  <si>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</si>
  <si>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</si>
  <si>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</si>
  <si>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</si>
  <si>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</si>
  <si>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</si>
  <si>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</si>
  <si>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</si>
  <si>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</si>
  <si>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</si>
  <si>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</si>
  <si>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</si>
  <si>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</si>
  <si>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</si>
  <si>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</si>
  <si>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</si>
  <si>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</si>
  <si>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</si>
  <si>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</si>
  <si>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</si>
  <si>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</si>
  <si>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</si>
  <si>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name</t>
  </si>
  <si>
    <t>Date Created Conversion</t>
  </si>
  <si>
    <t>Date Ended Conversion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</si>
  <si>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</si>
  <si>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</si>
  <si>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</si>
  <si>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</si>
  <si>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</si>
  <si>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</si>
  <si>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</si>
  <si>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</si>
  <si>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</si>
  <si>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</si>
  <si>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</si>
  <si>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</si>
  <si>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</si>
  <si>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</si>
  <si>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</si>
  <si>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45000 to 44999</t>
  </si>
  <si>
    <t>Greater than or equal to 50000</t>
  </si>
  <si>
    <t>25000 to 29999</t>
  </si>
  <si>
    <t>40000 to 44999</t>
  </si>
  <si>
    <t>Number Failed</t>
  </si>
  <si>
    <t>45000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</si>
  <si>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</si>
  <si>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</si>
  <si>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</si>
  <si>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</si>
  <si>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</si>
  <si>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</si>
  <si>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</si>
  <si>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</si>
  <si>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</si>
  <si>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</si>
  <si>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</si>
  <si>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</si>
  <si>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</si>
  <si>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</si>
  <si>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Parent Category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</si>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</sst>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Homeworkv3.xlsx]Sheet2!PivotTable1</c:name>
    <c:fmtId val="0"/>
  </c:pivotSource>
  <c:chart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D-4BDD-A4EE-DBB2F4436B3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AD-4BDD-A4EE-DBB2F4436B3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D-4BDD-A4EE-DBB2F4436B3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AD-4BDD-A4EE-DBB2F4436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213200"/>
        <c:axId val="510949200"/>
      </c:barChart>
      <c:catAx>
        <c:axId val="5112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949200"/>
        <c:crosses val="autoZero"/>
        <c:auto val="1"/>
        <c:lblAlgn val="ctr"/>
        <c:lblOffset val="100"/>
        <c:noMultiLvlLbl val="0"/>
      </c:catAx>
      <c:valAx>
        <c:axId val="5109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1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Homeworkv3.xlsx]Sheet3!PivotTable1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B-4FFE-A513-4C9FB0E84D2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7B-4FFE-A513-4C9FB0E84D2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7B-4FFE-A513-4C9FB0E84D2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7B-4FFE-A513-4C9FB0E84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062975"/>
        <c:axId val="1579855215"/>
      </c:barChart>
      <c:catAx>
        <c:axId val="188606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55215"/>
        <c:crosses val="autoZero"/>
        <c:auto val="1"/>
        <c:lblAlgn val="ctr"/>
        <c:lblOffset val="100"/>
        <c:noMultiLvlLbl val="0"/>
      </c:catAx>
      <c:valAx>
        <c:axId val="157985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06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Homeworkv3.xlsx]Sheet4!PivotTable2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9-4BDD-ACD2-E72D68ED501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9-4BDD-ACD2-E72D68ED501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9-4BDD-ACD2-E72D68ED501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9-4BDD-ACD2-E72D68ED5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181055"/>
        <c:axId val="552141887"/>
      </c:lineChart>
      <c:catAx>
        <c:axId val="4801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41887"/>
        <c:crosses val="autoZero"/>
        <c:auto val="1"/>
        <c:lblAlgn val="ctr"/>
        <c:lblOffset val="100"/>
        <c:noMultiLvlLbl val="0"/>
      </c:catAx>
      <c:valAx>
        <c:axId val="55214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8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</a:t>
            </a:r>
            <a:r>
              <a:rPr lang="en-US" baseline="0"/>
              <a:t> Goal and Successful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0.33333333333333331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AC-4539-9001-4FCA15F56EB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0.33333333333333331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AC-4539-9001-4FCA15F56EB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0.33333333333333331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AC-4539-9001-4FCA15F56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824688"/>
        <c:axId val="970827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AAC-4539-9001-4FCA15F56E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94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AAC-4539-9001-4FCA15F56E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94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AAC-4539-9001-4FCA15F56E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282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AC-4539-9001-4FCA15F56EB6}"/>
                  </c:ext>
                </c:extLst>
              </c15:ser>
            </c15:filteredLineSeries>
          </c:ext>
        </c:extLst>
      </c:lineChart>
      <c:catAx>
        <c:axId val="96482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827248"/>
        <c:crosses val="autoZero"/>
        <c:auto val="1"/>
        <c:lblAlgn val="ctr"/>
        <c:lblOffset val="100"/>
        <c:noMultiLvlLbl val="0"/>
      </c:catAx>
      <c:valAx>
        <c:axId val="9708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123825</xdr:rowOff>
    </xdr:from>
    <xdr:to>
      <xdr:col>14</xdr:col>
      <xdr:colOff>319087</xdr:colOff>
      <xdr:row>16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30525-E66E-4E02-9D15-3530EBA71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176211</xdr:colOff>
      <xdr:row>3</xdr:row>
      <xdr:rowOff>152399</xdr:rowOff>
    </xdr:from>
    <xdr:to>
      <xdr:col>17</xdr:col>
      <xdr:colOff>371474</xdr:colOff>
      <xdr:row>23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B6609-F409-4569-9706-2B893F8B3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2</xdr:row>
      <xdr:rowOff>171450</xdr:rowOff>
    </xdr:from>
    <xdr:to>
      <xdr:col>14</xdr:col>
      <xdr:colOff>23812</xdr:colOff>
      <xdr:row>17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E68FF3-1616-4464-B46D-09D2A1BDA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185736</xdr:colOff>
      <xdr:row>16</xdr:row>
      <xdr:rowOff>38100</xdr:rowOff>
    </xdr:from>
    <xdr:to>
      <xdr:col>6</xdr:col>
      <xdr:colOff>561975</xdr:colOff>
      <xdr:row>30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B5E410-9AED-428B-B1D0-E897C1D47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leen" refreshedDate="43331.576055555553" createdVersion="6" refreshedVersion="6" minRefreshableVersion="3" recordCount="4114" xr:uid="{B27C09B6-9F8B-4087-A342-B6F9E76422F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at Q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at R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leen" refreshedDate="43331.592803472224" createdVersion="6" refreshedVersion="6" minRefreshableVersion="3" recordCount="4114" xr:uid="{FF3A2279-EB84-4048-BAFA-AEDA62A99FB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at Q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at R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x v="151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x v="153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x v="155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x v="134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x v="116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x v="461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x v="603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x v="627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x v="630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x v="115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x v="65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x v="173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x v="121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x v="493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x v="116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x v="912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x v="966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x v="972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x v="976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x v="990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x v="992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x v="806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x v="1099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x v="116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x v="73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x v="1243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x v="972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x v="379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x v="1464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x v="1496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x v="1614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x v="139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x v="66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x v="1741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x v="183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x v="1867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x v="54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x v="1920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x v="13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x v="379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x v="198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x v="1141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x v="375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x v="851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x v="2173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x v="2186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x v="168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x v="1958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x v="2369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x v="173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x v="115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x v="116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B4A39-BACA-424C-8B08-C20442C2A9E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32B7C-7173-45DC-AC3A-EAB976ED29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AA8B6-3245-4FBD-B179-7BBB7B4AC95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40"/>
  <sheetViews>
    <sheetView topLeftCell="H1" zoomScale="55" zoomScaleNormal="55" workbookViewId="0">
      <selection activeCell="S9" sqref="S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42578125" customWidth="1"/>
    <col min="16" max="16" width="25.85546875" customWidth="1"/>
    <col min="17" max="17" width="34.140625" customWidth="1"/>
    <col min="18" max="18" width="23.7109375" customWidth="1"/>
    <col min="19" max="19" width="35.42578125" style="11" customWidth="1"/>
    <col min="20" max="20" width="31.710937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8401</v>
      </c>
      <c r="R1" s="1" t="s">
        <v>8402</v>
      </c>
      <c r="S1" s="10" t="s">
        <v>8364</v>
      </c>
      <c r="T1" s="10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  <row r="4127" spans="1:20" x14ac:dyDescent="0.25">
      <c r="C4127" s="3" t="s">
        <v>8367</v>
      </c>
    </row>
    <row r="4128" spans="1:20" x14ac:dyDescent="0.25">
      <c r="B4128" t="s">
        <v>8366</v>
      </c>
      <c r="C4128" s="3" t="e">
        <f>Bonus!#REF!</f>
        <v>#REF!</v>
      </c>
    </row>
    <row r="4129" spans="2:2" x14ac:dyDescent="0.25">
      <c r="B4129" t="s">
        <v>8373</v>
      </c>
    </row>
    <row r="4130" spans="2:2" x14ac:dyDescent="0.25">
      <c r="B4130" t="s">
        <v>8374</v>
      </c>
    </row>
    <row r="4131" spans="2:2" x14ac:dyDescent="0.25">
      <c r="B4131" t="s">
        <v>8375</v>
      </c>
    </row>
    <row r="4132" spans="2:2" x14ac:dyDescent="0.25">
      <c r="B4132" t="s">
        <v>8376</v>
      </c>
    </row>
    <row r="4133" spans="2:2" x14ac:dyDescent="0.25">
      <c r="B4133" t="s">
        <v>8377</v>
      </c>
    </row>
    <row r="4134" spans="2:2" x14ac:dyDescent="0.25">
      <c r="B4134" t="s">
        <v>8378</v>
      </c>
    </row>
    <row r="4135" spans="2:2" x14ac:dyDescent="0.25">
      <c r="B4135" t="s">
        <v>8383</v>
      </c>
    </row>
    <row r="4136" spans="2:2" x14ac:dyDescent="0.25">
      <c r="B4136" t="s">
        <v>8379</v>
      </c>
    </row>
    <row r="4137" spans="2:2" x14ac:dyDescent="0.25">
      <c r="B4137" t="s">
        <v>8380</v>
      </c>
    </row>
    <row r="4138" spans="2:2" x14ac:dyDescent="0.25">
      <c r="B4138" t="s">
        <v>8384</v>
      </c>
    </row>
    <row r="4139" spans="2:2" x14ac:dyDescent="0.25">
      <c r="B4139" t="s">
        <v>8381</v>
      </c>
    </row>
    <row r="4140" spans="2:2" x14ac:dyDescent="0.25">
      <c r="B4140" t="s">
        <v>8382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num" val="1"/>
        <cfvo type="num" val="2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0496-EF3D-46D2-8CDF-04886C60D3DD}">
  <dimension ref="A1:F14"/>
  <sheetViews>
    <sheetView workbookViewId="0">
      <selection activeCell="B10" sqref="B10"/>
    </sheetView>
  </sheetViews>
  <sheetFormatPr defaultRowHeight="15" x14ac:dyDescent="0.25"/>
  <cols>
    <col min="1" max="1" width="14.140625" bestFit="1" customWidth="1"/>
    <col min="2" max="2" width="13.42578125" customWidth="1"/>
    <col min="3" max="3" width="4.28515625" bestFit="1" customWidth="1"/>
    <col min="4" max="4" width="10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8359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8221</v>
      </c>
      <c r="C4" t="s">
        <v>8222</v>
      </c>
      <c r="D4" t="s">
        <v>8219</v>
      </c>
      <c r="E4" t="s">
        <v>8220</v>
      </c>
      <c r="F4" t="s">
        <v>8361</v>
      </c>
    </row>
    <row r="5" spans="1:6" x14ac:dyDescent="0.25">
      <c r="A5" s="8" t="s">
        <v>8309</v>
      </c>
      <c r="B5" s="9">
        <v>180</v>
      </c>
      <c r="C5" s="9"/>
      <c r="D5" s="9">
        <v>300</v>
      </c>
      <c r="E5" s="9">
        <v>40</v>
      </c>
      <c r="F5" s="9">
        <v>520</v>
      </c>
    </row>
    <row r="6" spans="1:6" x14ac:dyDescent="0.25">
      <c r="A6" s="8" t="s">
        <v>8335</v>
      </c>
      <c r="B6" s="9">
        <v>140</v>
      </c>
      <c r="C6" s="9">
        <v>6</v>
      </c>
      <c r="D6" s="9">
        <v>34</v>
      </c>
      <c r="E6" s="9">
        <v>20</v>
      </c>
      <c r="F6" s="9">
        <v>200</v>
      </c>
    </row>
    <row r="7" spans="1:6" x14ac:dyDescent="0.25">
      <c r="A7" s="8" t="s">
        <v>8332</v>
      </c>
      <c r="B7" s="9">
        <v>140</v>
      </c>
      <c r="C7" s="9"/>
      <c r="D7" s="9">
        <v>80</v>
      </c>
      <c r="E7" s="9"/>
      <c r="F7" s="9">
        <v>220</v>
      </c>
    </row>
    <row r="8" spans="1:6" x14ac:dyDescent="0.25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8324</v>
      </c>
      <c r="B9" s="9">
        <v>120</v>
      </c>
      <c r="C9" s="9">
        <v>20</v>
      </c>
      <c r="D9" s="9">
        <v>540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117</v>
      </c>
      <c r="C10" s="9"/>
      <c r="D10" s="9">
        <v>103</v>
      </c>
      <c r="E10" s="9"/>
      <c r="F10" s="9">
        <v>220</v>
      </c>
    </row>
    <row r="11" spans="1:6" x14ac:dyDescent="0.25">
      <c r="A11" s="8" t="s">
        <v>8321</v>
      </c>
      <c r="B11" s="9">
        <v>127</v>
      </c>
      <c r="C11" s="9"/>
      <c r="D11" s="9">
        <v>80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213</v>
      </c>
      <c r="C12" s="9"/>
      <c r="D12" s="9">
        <v>209</v>
      </c>
      <c r="E12" s="9">
        <v>178</v>
      </c>
      <c r="F12" s="9">
        <v>600</v>
      </c>
    </row>
    <row r="13" spans="1:6" x14ac:dyDescent="0.25">
      <c r="A13" s="8" t="s">
        <v>8316</v>
      </c>
      <c r="B13" s="9">
        <v>493</v>
      </c>
      <c r="C13" s="9">
        <v>24</v>
      </c>
      <c r="D13" s="9">
        <v>839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1530</v>
      </c>
      <c r="C14" s="9">
        <v>50</v>
      </c>
      <c r="D14" s="9">
        <v>2185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B1675-AD62-4E48-801C-3546184740EB}">
  <dimension ref="A1:F47"/>
  <sheetViews>
    <sheetView workbookViewId="0">
      <selection activeCell="B19" sqref="B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8359</v>
      </c>
    </row>
    <row r="2" spans="1:6" x14ac:dyDescent="0.25">
      <c r="A2" s="7" t="s">
        <v>8308</v>
      </c>
      <c r="B2" t="s">
        <v>8359</v>
      </c>
    </row>
    <row r="4" spans="1:6" x14ac:dyDescent="0.25">
      <c r="A4" s="7" t="s">
        <v>8363</v>
      </c>
      <c r="B4" s="7" t="s">
        <v>8360</v>
      </c>
    </row>
    <row r="5" spans="1:6" x14ac:dyDescent="0.2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B75F-02B5-4B5A-9105-C60EA41514B5}">
  <dimension ref="A1:F18"/>
  <sheetViews>
    <sheetView workbookViewId="0">
      <selection activeCell="D15" sqref="D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8359</v>
      </c>
    </row>
    <row r="2" spans="1:6" x14ac:dyDescent="0.25">
      <c r="A2" s="7" t="s">
        <v>8399</v>
      </c>
      <c r="B2" t="s">
        <v>8359</v>
      </c>
    </row>
    <row r="4" spans="1:6" x14ac:dyDescent="0.25">
      <c r="A4" s="7" t="s">
        <v>8400</v>
      </c>
      <c r="B4" s="7" t="s">
        <v>8360</v>
      </c>
    </row>
    <row r="5" spans="1:6" x14ac:dyDescent="0.25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8393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2" t="s">
        <v>8394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2" t="s">
        <v>8395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2" t="s">
        <v>8396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2" t="s">
        <v>8387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2" t="s">
        <v>8397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2" t="s">
        <v>8388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2" t="s">
        <v>8389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2" t="s">
        <v>8390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2" t="s">
        <v>8391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2" t="s">
        <v>8392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2" t="s">
        <v>8398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2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0E6BD-82CE-4869-A3F7-4EE596D155F2}">
  <dimension ref="A1:H13"/>
  <sheetViews>
    <sheetView tabSelected="1" workbookViewId="0">
      <selection activeCell="B2" sqref="B2"/>
    </sheetView>
  </sheetViews>
  <sheetFormatPr defaultRowHeight="15" x14ac:dyDescent="0.25"/>
  <cols>
    <col min="1" max="2" width="29" customWidth="1"/>
    <col min="3" max="3" width="19" customWidth="1"/>
    <col min="4" max="4" width="17.85546875" customWidth="1"/>
    <col min="5" max="5" width="16.140625" customWidth="1"/>
    <col min="6" max="6" width="21.140625" style="5" customWidth="1"/>
    <col min="7" max="7" width="20" style="5" customWidth="1"/>
    <col min="8" max="8" width="18.7109375" style="5" customWidth="1"/>
  </cols>
  <sheetData>
    <row r="1" spans="1:8" x14ac:dyDescent="0.25">
      <c r="A1" t="s">
        <v>8366</v>
      </c>
      <c r="B1" t="s">
        <v>8367</v>
      </c>
      <c r="C1" t="s">
        <v>8385</v>
      </c>
      <c r="D1" t="s">
        <v>8368</v>
      </c>
      <c r="E1" t="s">
        <v>8369</v>
      </c>
      <c r="F1" s="5" t="s">
        <v>8370</v>
      </c>
      <c r="G1" s="5" t="s">
        <v>8371</v>
      </c>
      <c r="H1" s="5" t="s">
        <v>8372</v>
      </c>
    </row>
    <row r="2" spans="1:8" x14ac:dyDescent="0.25">
      <c r="A2" t="s">
        <v>8373</v>
      </c>
      <c r="B2">
        <f>COUNTIFS(Sheet1!$F1:$F$4115,"successful",Sheet1!$D$1:$D$4115,"&lt;1000")</f>
        <v>322</v>
      </c>
      <c r="C2">
        <f>COUNTIFS(Sheet1!$F1:$F$4115,"failed",Sheet1!$D$1:$D$4115,"&lt;1000")</f>
        <v>113</v>
      </c>
      <c r="D2">
        <f>COUNTIFS(Sheet1!$F1:$F$4115,"canceled",Sheet1!$D$1:$D$4115,"&lt;1000")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8374</v>
      </c>
      <c r="B3">
        <f>COUNTIFS(Sheet1!$F1:$F$4115,"successful",Sheet1!$D$1:$D$4115,"&gt;=1000",Sheet1!$D$1:$D$4115,"&lt;= 4999")</f>
        <v>932</v>
      </c>
      <c r="C3">
        <f>COUNTIFS(Sheet1!$F1:$F$4115,"failed",Sheet1!$D$1:$D$4115,"&gt;=1000",Sheet1!$D$1:$D$4115,"&lt;= 4999")</f>
        <v>420</v>
      </c>
      <c r="D3">
        <f>COUNTIFS(Sheet1!$F1:$F$4115,"canceled",Sheet1!$D$1:$D$4115,"&gt;=1000",Sheet1!$D$1:$D$4115,"&lt;= 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8375</v>
      </c>
      <c r="B4">
        <f>COUNTIFS(Sheet1!$F1:$F$4115,"successful",Sheet1!$D$1:$D$4115,"&gt;=5000",Sheet1!$D$1:$D$4115,"&lt;= 9999")</f>
        <v>381</v>
      </c>
      <c r="C4">
        <f>COUNTIFS(Sheet1!$F1:$F$4115,"failed",Sheet1!$D$1:$D$4115,"&gt;=5000",Sheet1!$D$1:$D$4115,"&lt;= 9999")</f>
        <v>283</v>
      </c>
      <c r="D4">
        <f>COUNTIFS(Sheet1!$F1:$F$4115,"canceled",Sheet1!$D$1:$D$4115,"&gt;=5000",Sheet1!$D$1:$D$4115,"&lt;= 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8376</v>
      </c>
      <c r="B5">
        <f>COUNTIFS(Sheet1!$F1:$F$4115,"successful",Sheet1!$D$1:$D$4115,"&gt;=10000",Sheet1!$D$1:$D$4115,"&lt;= 14999")</f>
        <v>168</v>
      </c>
      <c r="C5">
        <f>COUNTIFS(Sheet1!$F1:$F$4115,"failed",Sheet1!$D$1:$D$4115,"&gt;=10000",Sheet1!$D$1:$D$4115,"&lt;= 14999")</f>
        <v>144</v>
      </c>
      <c r="D5">
        <f>COUNTIFS(Sheet1!$F1:$F$4115,"canceled",Sheet1!$D$1:$D$4115,"&gt;=10000",Sheet1!$D$1:$D$4115,"&lt;= 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8377</v>
      </c>
      <c r="B6">
        <f>COUNTIFS(Sheet1!$F1:$F$4115,"successful",Sheet1!$D$1:$D$4115,"&gt;=15000",Sheet1!$D$1:$D$4115,"&lt;= 19999")</f>
        <v>94</v>
      </c>
      <c r="C6">
        <f>COUNTIFS(Sheet1!$F1:$F$4115,"successful",Sheet1!$D$1:$D$4115,"&gt;=15000",Sheet1!$D$1:$D$4115,"&lt;= 19999")</f>
        <v>94</v>
      </c>
      <c r="D6">
        <f>COUNTIFS(Sheet1!$F1:$F$4115,"successful",Sheet1!$D$1:$D$4115,"&gt;=15000",Sheet1!$D$1:$D$4115,"&lt;= 19999")</f>
        <v>94</v>
      </c>
      <c r="E6">
        <f t="shared" si="0"/>
        <v>282</v>
      </c>
      <c r="F6" s="5">
        <f t="shared" si="1"/>
        <v>0.33333333333333331</v>
      </c>
      <c r="G6" s="5">
        <f t="shared" si="2"/>
        <v>0.33333333333333331</v>
      </c>
      <c r="H6" s="5">
        <f t="shared" si="3"/>
        <v>0.33333333333333331</v>
      </c>
    </row>
    <row r="7" spans="1:8" x14ac:dyDescent="0.25">
      <c r="A7" t="s">
        <v>8378</v>
      </c>
      <c r="B7">
        <f>COUNTIFS(Sheet1!$F1:$F$4115,"successful",Sheet1!$D$1:$D$4115,"&gt;=20000",Sheet1!$D$1:$D$4115,"&lt;= 24999")</f>
        <v>62</v>
      </c>
      <c r="C7">
        <f>COUNTIFS(Sheet1!$F1:$F$4115,"failed",Sheet1!$D$1:$D$4115,"&gt;=20000",Sheet1!$D$1:$D$4115,"&lt;= 24999")</f>
        <v>72</v>
      </c>
      <c r="D7">
        <f>COUNTIFS(Sheet1!$F1:$F$4115,"canceled",Sheet1!$D$1:$D$4115,"&gt;=20000",Sheet1!$D$1:$D$4115,"&lt;= 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8383</v>
      </c>
      <c r="B8">
        <f>COUNTIFS(Sheet1!$F1:$F$4115,"successful",Sheet1!$D$1:$D$4115,"&gt;=25000",Sheet1!$D$1:$D$4115,"&lt;= 29999")</f>
        <v>55</v>
      </c>
      <c r="C8">
        <f>COUNTIFS(Sheet1!$F1:$F$4115,"failed",Sheet1!$D$1:$D$4115,"&gt;=25000",Sheet1!$D$1:$D$4115,"&lt;= 29999")</f>
        <v>64</v>
      </c>
      <c r="D8">
        <f>COUNTIFS(Sheet1!$F1:$F$4115,"canceled",Sheet1!$D$1:$D$4115,"&gt;=25000",Sheet1!$D$1:$D$4115,"&lt;= 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8379</v>
      </c>
      <c r="B9">
        <f>COUNTIFS(Sheet1!$F1:$F$4115,"successful",Sheet1!$D$1:$D$4115,"&gt;=30000",Sheet1!$D$1:$D$4115,"&lt;= 34999")</f>
        <v>32</v>
      </c>
      <c r="C9">
        <f>COUNTIFS(Sheet1!$F1:$F$4115,"failed",Sheet1!$D$1:$D$4115,"&gt;=30000",Sheet1!$D$1:$D$4115,"&lt;= 34999")</f>
        <v>37</v>
      </c>
      <c r="D9">
        <f>COUNTIFS(Sheet1!$F1:$F$4115,"canceled",Sheet1!$D$1:$D$4115,"&gt;=30000",Sheet1!$D$1:$D$4115,"&lt;= 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8380</v>
      </c>
      <c r="B10">
        <f>COUNTIFS(Sheet1!$F1:$F$4115,"successful",Sheet1!$D$1:$D$4115,"&gt;=35000",Sheet1!$D$1:$D$4115,"&lt;= 39999")</f>
        <v>26</v>
      </c>
      <c r="C10">
        <f>COUNTIFS(Sheet1!$F1:$F$4115,"failed",Sheet1!$D$1:$D$4115,"&gt;=35000",Sheet1!$D$1:$D$4115,"&lt;= 39999")</f>
        <v>22</v>
      </c>
      <c r="D10">
        <f>COUNTIFS(Sheet1!$F1:$F$4115,"canceled",Sheet1!$D$1:$D$4115,"&gt;=35000",Sheet1!$D$1:$D$4115,"&lt;= 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8384</v>
      </c>
      <c r="B11">
        <f>COUNTIFS(Sheet1!$F1:$F$4115,"successful",Sheet1!$D$1:$D$4115,"&gt;=40000",Sheet1!$D$1:$D$4115,"&lt;= 44999")</f>
        <v>21</v>
      </c>
      <c r="C11">
        <f>COUNTIFS(Sheet1!$F1:$F$4115,"failed",Sheet1!$D$1:$D$4115,"&gt;=40000",Sheet1!$D$1:$D$4115,"&lt;= 44999")</f>
        <v>16</v>
      </c>
      <c r="D11">
        <f>COUNTIFS(Sheet1!$F1:$F$4115,"canceled",Sheet1!$D$1:$D$4115,"&gt;=40000",Sheet1!$D$1:$D$4115,"&lt;= 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8386</v>
      </c>
      <c r="B12">
        <f>COUNTIFS(Sheet1!$F1:$F$4115,"successful",Sheet1!$D$1:$D$4115,"&gt;=45000",Sheet1!$D$1:$D$4115,"&lt;50000")</f>
        <v>6</v>
      </c>
      <c r="C12">
        <f>COUNTIFS(Sheet1!$F1:$F$4115,"failed",Sheet1!$D$1:$D$4115,"&gt;=45000",Sheet1!$D$1:$D$4115,"&lt;50000")</f>
        <v>11</v>
      </c>
      <c r="D12">
        <f>COUNTIFS(Sheet1!$F1:$F$4115,"canceled",Sheet1!$D$1:$D$4115,"&gt;=45000",Sheet1!$D$1:$D$4115,"&lt;50000")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8382</v>
      </c>
      <c r="B13">
        <f>COUNTIFS(Sheet1!$F1:$F$4115,"successful",Sheet1!$D$1:$D$4115,"&gt;=50000")</f>
        <v>86</v>
      </c>
      <c r="C13">
        <f>COUNTIFS(Sheet1!$F1:$F$4115,"failed",Sheet1!$D$1:$D$4115,"&gt;=50000")</f>
        <v>258</v>
      </c>
      <c r="D13">
        <f>COUNTIFS(Sheet1!$F1:$F$4115,"canceled",Sheet1!$D$1:$D$4115,"&gt;=50000")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Kathleen</cp:lastModifiedBy>
  <dcterms:created xsi:type="dcterms:W3CDTF">2017-04-20T15:17:24Z</dcterms:created>
  <dcterms:modified xsi:type="dcterms:W3CDTF">2018-08-24T21:56:50Z</dcterms:modified>
</cp:coreProperties>
</file>