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<sst xmlns="http://schemas.openxmlformats.org/spreadsheetml/2006/main" count="90" uniqueCount="45">
  <si>
    <t>stoopdata</t>
  </si>
  <si>
    <t>Deviation</t>
  </si>
  <si>
    <t>Squared Deviation</t>
  </si>
  <si>
    <t xml:space="preserve">Descriptive statstics </t>
  </si>
  <si>
    <t>Values(Congruent)</t>
  </si>
  <si>
    <t>Values(Incongruent)</t>
  </si>
  <si>
    <t>Congruent</t>
  </si>
  <si>
    <t>Incongruent</t>
  </si>
  <si>
    <t>Centeral Tendency</t>
  </si>
  <si>
    <t>Mean</t>
  </si>
  <si>
    <t>Median</t>
  </si>
  <si>
    <t>Variability</t>
  </si>
  <si>
    <t>Range (Min)</t>
  </si>
  <si>
    <t>Range(Max)</t>
  </si>
  <si>
    <t>Variance</t>
  </si>
  <si>
    <t>Standard Deviation</t>
  </si>
  <si>
    <t xml:space="preserve">Standard Deviation </t>
  </si>
  <si>
    <t>With Bessels correction</t>
  </si>
  <si>
    <t>Visualisation for the above data set</t>
  </si>
  <si>
    <t xml:space="preserve">Performing Hypothesis Testing on the above sample data </t>
  </si>
  <si>
    <t xml:space="preserve">Randomly Selected Samples Means </t>
  </si>
  <si>
    <t>Sample Size = 5</t>
  </si>
  <si>
    <t>Randomly Picked mean values</t>
  </si>
  <si>
    <t>Congruent [C]</t>
  </si>
  <si>
    <t>In-Congruent [IC]</t>
  </si>
  <si>
    <t>Comparison Result</t>
  </si>
  <si>
    <t>As Expected C &lt; IC</t>
  </si>
  <si>
    <t>Standard Error = (Sample Mean - Population Mean)/(Standard Deviation/root(sample size))</t>
  </si>
  <si>
    <t>Z values (Congruent [C]</t>
  </si>
  <si>
    <t>Z-Values(In-Congruent [IC])</t>
  </si>
  <si>
    <t>Here we are taking Alpha = 0.05%</t>
  </si>
  <si>
    <t>Critical Z Values = +1.96 to -1.96</t>
  </si>
  <si>
    <t>Congruent [C] (ratio)</t>
  </si>
  <si>
    <t>Congruent [C] (Percentage)</t>
  </si>
  <si>
    <t>In-Congruent [IC] (ratio)</t>
  </si>
  <si>
    <t>In-Congruent [IC] (Percentage)</t>
  </si>
  <si>
    <t>Here all the sample values pass the two tail non-directional test where except one highleted in red</t>
  </si>
  <si>
    <t>* here the mean of the sample mean is same as population mean</t>
  </si>
  <si>
    <t>based on Centeral Limit Theoram</t>
  </si>
  <si>
    <t xml:space="preserve">We can conclued this from the P or  % values also as most of the values  lies in medum region  </t>
  </si>
  <si>
    <t>one values has a % of 99.31 which lies in the alpha region of 5%</t>
  </si>
  <si>
    <t xml:space="preserve">Hence we accept the null Hupothesis as the trend continues for all the mean values sets compared </t>
  </si>
  <si>
    <t xml:space="preserve">Here we can approximate that the curves we obtained from the means are some what Normal Curves </t>
  </si>
  <si>
    <t>Here both the Congruent and In-Congruents Histogram plots form a Normal Distribution in accordance with the Centeral Limit Theoram</t>
  </si>
  <si>
    <t>Plot for randomly picked samples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</si>
</sst>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rgb="FF000000"/>
      <name val="Helvetica Neue"/>
    </font>
    <font/>
    <font>
      <b/>
    </font>
    <font>
      <color rgb="FF000000"/>
      <name val="Helvetica Neue"/>
    </font>
    <font>
      <color rgb="FFFF0000"/>
    </font>
    <font>
      <b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BEC0BF"/>
        <bgColor rgb="FFBEC0BF"/>
      </patternFill>
    </fill>
    <fill>
      <patternFill patternType="solid">
        <fgColor rgb="FFDCDCDC"/>
        <bgColor rgb="FFDCDCDC"/>
      </patternFill>
    </fill>
  </fills>
  <borders count="36">
    <border/>
    <border>
      <left style="thick">
        <color rgb="FF00FF00"/>
      </left>
      <top style="thick">
        <color rgb="FF00FF00"/>
      </top>
    </border>
    <border>
      <top style="thick">
        <color rgb="FF00FF00"/>
      </top>
    </border>
    <border>
      <left style="thick">
        <color rgb="FF0000FF"/>
      </left>
      <top style="thick">
        <color rgb="FF0000FF"/>
      </top>
    </border>
    <border>
      <top style="thick">
        <color rgb="FF0000FF"/>
      </top>
    </border>
    <border>
      <right style="thick">
        <color rgb="FF0000FF"/>
      </right>
      <top style="thick">
        <color rgb="FF0000FF"/>
      </top>
    </border>
    <border>
      <left style="thick">
        <color rgb="FFFF0000"/>
      </left>
      <top style="thick">
        <color rgb="FFFF0000"/>
      </top>
    </border>
    <border>
      <top style="thick">
        <color rgb="FFFF0000"/>
      </top>
    </border>
    <border>
      <right style="thick">
        <color rgb="FFFF0000"/>
      </right>
      <top style="thick">
        <color rgb="FFFF0000"/>
      </top>
    </border>
    <border>
      <left style="thick">
        <color rgb="FF00FF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FF"/>
      </left>
    </border>
    <border>
      <right style="thick">
        <color rgb="FF0000FF"/>
      </right>
    </border>
    <border>
      <left style="thick">
        <color rgb="FFFF0000"/>
      </left>
    </border>
    <border>
      <right style="thick">
        <color rgb="FFFF0000"/>
      </right>
    </border>
    <border>
      <left style="thick">
        <color rgb="FFFF0000"/>
      </left>
      <bottom style="thick">
        <color rgb="FFFF0000"/>
      </bottom>
    </border>
    <border>
      <bottom style="thick">
        <color rgb="FFFF0000"/>
      </bottom>
    </border>
    <border>
      <right style="thick">
        <color rgb="FFFF0000"/>
      </right>
      <bottom style="thick">
        <color rgb="FFFF0000"/>
      </bottom>
    </border>
    <border>
      <left style="thick">
        <color rgb="FFFF00FF"/>
      </left>
      <top style="thick">
        <color rgb="FFFF00FF"/>
      </top>
    </border>
    <border>
      <top style="thick">
        <color rgb="FFFF00FF"/>
      </top>
    </border>
    <border>
      <right style="thick">
        <color rgb="FFFF00FF"/>
      </right>
      <top style="thick">
        <color rgb="FFFF00FF"/>
      </top>
    </border>
    <border>
      <left style="thick">
        <color rgb="FFFF00FF"/>
      </left>
      <bottom style="thick">
        <color rgb="FFFF00FF"/>
      </bottom>
    </border>
    <border>
      <bottom style="thick">
        <color rgb="FFFF00FF"/>
      </bottom>
    </border>
    <border>
      <right style="thick">
        <color rgb="FFFF00FF"/>
      </right>
      <bottom style="thick">
        <color rgb="FFFF00FF"/>
      </bottom>
    </border>
    <border>
      <left style="thick">
        <color rgb="FF00FF00"/>
      </left>
      <right style="thin">
        <color rgb="FF000000"/>
      </right>
      <top style="thin">
        <color rgb="FF000000"/>
      </top>
      <bottom style="thick">
        <color rgb="FF00FF00"/>
      </bottom>
    </border>
    <border>
      <left style="thin">
        <color rgb="FF000000"/>
      </left>
      <top style="thin">
        <color rgb="FF000000"/>
      </top>
      <bottom style="thick">
        <color rgb="FF00FF00"/>
      </bottom>
    </border>
    <border>
      <left style="thick">
        <color rgb="FF0000FF"/>
      </left>
      <bottom style="thick">
        <color rgb="FF0000FF"/>
      </bottom>
    </border>
    <border>
      <bottom style="thick">
        <color rgb="FF0000FF"/>
      </bottom>
    </border>
    <border>
      <right style="thick">
        <color rgb="FF0000FF"/>
      </right>
      <bottom style="thick">
        <color rgb="FF0000FF"/>
      </bottom>
    </border>
    <border>
      <left style="thick">
        <color rgb="FFFF9900"/>
      </left>
      <top style="thick">
        <color rgb="FFFF9900"/>
      </top>
      <bottom style="thick">
        <color rgb="FFFF9900"/>
      </bottom>
    </border>
    <border>
      <left style="thick">
        <color rgb="FFFF9900"/>
      </left>
      <right style="thick">
        <color rgb="FFFF9900"/>
      </right>
      <top style="thick">
        <color rgb="FFFF9900"/>
      </top>
      <bottom style="thick">
        <color rgb="FFFF9900"/>
      </bottom>
    </border>
    <border>
      <left style="thick">
        <color rgb="FF00FF00"/>
      </left>
      <right style="thick">
        <color rgb="FF00FF00"/>
      </right>
      <top style="thick">
        <color rgb="FF00FF00"/>
      </top>
      <bottom style="thick">
        <color rgb="FF00FF00"/>
      </bottom>
    </border>
    <border>
      <left style="thick">
        <color rgb="FF00FF00"/>
      </left>
      <right style="thick">
        <color rgb="FF00FF00"/>
      </right>
      <top style="thick">
        <color rgb="FF00FF00"/>
      </top>
    </border>
    <border>
      <left style="thick">
        <color rgb="FF00FF00"/>
      </left>
      <top style="thick">
        <color rgb="FF00FF00"/>
      </top>
      <bottom style="thick">
        <color rgb="FF00FF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ck">
        <color rgb="FF00FF00"/>
      </right>
      <top style="thick">
        <color rgb="FF00FF00"/>
      </top>
      <bottom style="thick">
        <color rgb="FF00FF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2" fillId="2" fontId="1" numFmtId="0" xfId="0" applyAlignment="1" applyBorder="1" applyFont="1">
      <alignment readingOrder="0" vertical="top"/>
    </xf>
    <xf borderId="0" fillId="2" fontId="1" numFmtId="0" xfId="0" applyAlignment="1" applyFont="1">
      <alignment readingOrder="0" vertical="top"/>
    </xf>
    <xf borderId="3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6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8" fillId="0" fontId="3" numFmtId="0" xfId="0" applyAlignment="1" applyBorder="1" applyFont="1">
      <alignment readingOrder="0"/>
    </xf>
    <xf borderId="9" fillId="2" fontId="1" numFmtId="0" xfId="0" applyAlignment="1" applyBorder="1" applyFont="1">
      <alignment readingOrder="0" vertical="top"/>
    </xf>
    <xf borderId="10" fillId="2" fontId="1" numFmtId="0" xfId="0" applyAlignment="1" applyBorder="1" applyFont="1">
      <alignment readingOrder="0" vertical="top"/>
    </xf>
    <xf borderId="1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2" fillId="0" fontId="2" numFmtId="0" xfId="0" applyAlignment="1" applyBorder="1" applyFont="1">
      <alignment readingOrder="0"/>
    </xf>
    <xf borderId="13" fillId="0" fontId="2" numFmtId="0" xfId="0" applyBorder="1" applyFont="1"/>
    <xf borderId="14" fillId="0" fontId="2" numFmtId="0" xfId="0" applyBorder="1" applyFont="1"/>
    <xf borderId="9" fillId="3" fontId="1" numFmtId="0" xfId="0" applyAlignment="1" applyBorder="1" applyFill="1" applyFont="1">
      <alignment horizontal="right" readingOrder="0" vertical="top"/>
    </xf>
    <xf borderId="10" fillId="0" fontId="4" numFmtId="0" xfId="0" applyAlignment="1" applyBorder="1" applyFont="1">
      <alignment horizontal="right" readingOrder="0" vertical="top"/>
    </xf>
    <xf borderId="0" fillId="0" fontId="4" numFmtId="0" xfId="0" applyAlignment="1" applyFont="1">
      <alignment horizontal="right" readingOrder="0" vertical="top"/>
    </xf>
    <xf borderId="11" fillId="0" fontId="2" numFmtId="0" xfId="0" applyBorder="1" applyFont="1"/>
    <xf borderId="12" fillId="0" fontId="2" numFmtId="0" xfId="0" applyBorder="1" applyFont="1"/>
    <xf borderId="13" fillId="0" fontId="3" numFmtId="0" xfId="0" applyAlignment="1" applyBorder="1" applyFont="1">
      <alignment readingOrder="0"/>
    </xf>
    <xf borderId="13" fillId="0" fontId="2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14" fillId="0" fontId="3" numFmtId="0" xfId="0" applyAlignment="1" applyBorder="1" applyFont="1">
      <alignment readingOrder="0"/>
    </xf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0" fontId="2" numFmtId="0" xfId="0" applyAlignment="1" applyBorder="1" applyFont="1">
      <alignment readingOrder="0"/>
    </xf>
    <xf borderId="19" fillId="0" fontId="2" numFmtId="0" xfId="0" applyBorder="1" applyFont="1"/>
    <xf borderId="20" fillId="0" fontId="2" numFmtId="0" xfId="0" applyBorder="1" applyFont="1"/>
    <xf borderId="21" fillId="0" fontId="2" numFmtId="0" xfId="0" applyAlignment="1" applyBorder="1" applyFont="1">
      <alignment readingOrder="0"/>
    </xf>
    <xf borderId="22" fillId="0" fontId="2" numFmtId="0" xfId="0" applyBorder="1" applyFont="1"/>
    <xf borderId="23" fillId="0" fontId="2" numFmtId="0" xfId="0" applyBorder="1" applyFont="1"/>
    <xf borderId="24" fillId="3" fontId="1" numFmtId="0" xfId="0" applyAlignment="1" applyBorder="1" applyFont="1">
      <alignment horizontal="right" readingOrder="0" vertical="top"/>
    </xf>
    <xf borderId="25" fillId="0" fontId="4" numFmtId="0" xfId="0" applyAlignment="1" applyBorder="1" applyFont="1">
      <alignment horizontal="right" readingOrder="0" vertical="top"/>
    </xf>
    <xf borderId="26" fillId="0" fontId="2" numFmtId="0" xfId="0" applyBorder="1" applyFont="1"/>
    <xf borderId="27" fillId="0" fontId="2" numFmtId="0" xfId="0" applyBorder="1" applyFont="1"/>
    <xf borderId="28" fillId="0" fontId="2" numFmtId="0" xfId="0" applyBorder="1" applyFont="1"/>
    <xf borderId="0" fillId="3" fontId="1" numFmtId="0" xfId="0" applyAlignment="1" applyFont="1">
      <alignment horizontal="right" readingOrder="0" vertical="top"/>
    </xf>
    <xf borderId="29" fillId="0" fontId="2" numFmtId="0" xfId="0" applyBorder="1" applyFont="1"/>
    <xf borderId="30" fillId="0" fontId="2" numFmtId="0" xfId="0" applyBorder="1" applyFont="1"/>
    <xf borderId="31" fillId="0" fontId="2" numFmtId="0" xfId="0" applyBorder="1" applyFont="1"/>
    <xf borderId="31" fillId="0" fontId="2" numFmtId="0" xfId="0" applyAlignment="1" applyBorder="1" applyFont="1">
      <alignment readingOrder="0"/>
    </xf>
    <xf borderId="31" fillId="0" fontId="2" numFmtId="10" xfId="0" applyAlignment="1" applyBorder="1" applyFont="1" applyNumberFormat="1">
      <alignment readingOrder="0"/>
    </xf>
    <xf borderId="32" fillId="0" fontId="2" numFmtId="0" xfId="0" applyBorder="1" applyFont="1"/>
    <xf borderId="32" fillId="0" fontId="2" numFmtId="0" xfId="0" applyAlignment="1" applyBorder="1" applyFont="1">
      <alignment readingOrder="0"/>
    </xf>
    <xf borderId="32" fillId="0" fontId="2" numFmtId="10" xfId="0" applyAlignment="1" applyBorder="1" applyFont="1" applyNumberFormat="1">
      <alignment readingOrder="0"/>
    </xf>
    <xf borderId="33" fillId="0" fontId="2" numFmtId="0" xfId="0" applyBorder="1" applyFont="1"/>
    <xf borderId="34" fillId="0" fontId="2" numFmtId="0" xfId="0" applyBorder="1" applyFont="1"/>
    <xf borderId="35" fillId="0" fontId="2" numFmtId="0" xfId="0" applyAlignment="1" applyBorder="1" applyFont="1">
      <alignment readingOrder="0"/>
    </xf>
    <xf borderId="33" fillId="0" fontId="2" numFmtId="10" xfId="0" applyAlignment="1" applyBorder="1" applyFont="1" applyNumberFormat="1">
      <alignment readingOrder="0"/>
    </xf>
    <xf borderId="34" fillId="0" fontId="2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stoopdata/Congruent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yVal>
            <c:numRef>
              <c:f>Sheet1!$A$1:$A$26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87382"/>
        <c:axId val="2029074949"/>
      </c:scatterChart>
      <c:valAx>
        <c:axId val="66528738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29074949"/>
      </c:valAx>
      <c:valAx>
        <c:axId val="20290749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stoopdata/Congruent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65287382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stoopdata/Incongruent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yVal>
            <c:numRef>
              <c:f>Sheet1!$B$1:$B$26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757229"/>
        <c:axId val="584295186"/>
      </c:scatterChart>
      <c:valAx>
        <c:axId val="19817572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84295186"/>
      </c:valAx>
      <c:valAx>
        <c:axId val="5842951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stoopdata/Incongruent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81757229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47625</xdr:colOff>
      <xdr:row>28</xdr:row>
      <xdr:rowOff>180975</xdr:rowOff>
    </xdr:from>
    <xdr:ext cx="5010150" cy="21621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9525</xdr:colOff>
      <xdr:row>28</xdr:row>
      <xdr:rowOff>190500</xdr:rowOff>
    </xdr:from>
    <xdr:ext cx="5324475" cy="21336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5" max="5" width="15.0"/>
    <col customWidth="1" min="6" max="6" width="17.71"/>
    <col customWidth="1" min="7" max="7" width="18.57"/>
    <col customWidth="1" min="8" max="8" width="16.0"/>
    <col customWidth="1" min="9" max="9" width="21.0"/>
    <col customWidth="1" min="10" max="10" width="24.14"/>
    <col customWidth="1" min="11" max="11" width="22.43"/>
    <col customWidth="1" min="12" max="12" width="22.86"/>
    <col customWidth="1" min="13" max="13" width="21.0"/>
    <col customWidth="1" min="14" max="14" width="23.14"/>
  </cols>
  <sheetData>
    <row r="1">
      <c r="A1" s="1" t="s">
        <v>0</v>
      </c>
      <c r="B1" s="2"/>
      <c r="C1" s="3"/>
      <c r="D1" s="4" t="s">
        <v>1</v>
      </c>
      <c r="E1" s="5" t="s">
        <v>1</v>
      </c>
      <c r="F1" s="5" t="s">
        <v>2</v>
      </c>
      <c r="G1" s="6" t="s">
        <v>2</v>
      </c>
      <c r="I1" s="7" t="s">
        <v>3</v>
      </c>
      <c r="J1" s="8"/>
      <c r="K1" s="8" t="s">
        <v>4</v>
      </c>
      <c r="L1" s="9" t="s">
        <v>5</v>
      </c>
    </row>
    <row r="2">
      <c r="A2" s="10" t="s">
        <v>6</v>
      </c>
      <c r="B2" s="11" t="s">
        <v>7</v>
      </c>
      <c r="C2" s="3"/>
      <c r="D2" s="12" t="s">
        <v>6</v>
      </c>
      <c r="E2" s="13" t="s">
        <v>7</v>
      </c>
      <c r="F2" s="13" t="s">
        <v>6</v>
      </c>
      <c r="G2" s="14" t="s">
        <v>7</v>
      </c>
      <c r="I2" s="15"/>
      <c r="L2" s="16"/>
    </row>
    <row r="3">
      <c r="A3" s="17">
        <v>12.079</v>
      </c>
      <c r="B3" s="18">
        <v>19.278</v>
      </c>
      <c r="C3" s="19"/>
      <c r="D3" s="20">
        <f t="shared" ref="D3:D26" si="2">A3-$K$5</f>
        <v>-1.972125</v>
      </c>
      <c r="E3">
        <f t="shared" ref="E3:E26" si="3">B3-$L$5</f>
        <v>-2.737916667</v>
      </c>
      <c r="F3">
        <f t="shared" ref="F3:G3" si="1">D3*D3</f>
        <v>3.889277016</v>
      </c>
      <c r="G3" s="21">
        <f t="shared" si="1"/>
        <v>7.496187674</v>
      </c>
      <c r="I3" s="22" t="s">
        <v>8</v>
      </c>
      <c r="L3" s="16"/>
    </row>
    <row r="4">
      <c r="A4" s="17">
        <v>16.791</v>
      </c>
      <c r="B4" s="18">
        <v>18.741</v>
      </c>
      <c r="C4" s="19"/>
      <c r="D4" s="20">
        <f t="shared" si="2"/>
        <v>2.739875</v>
      </c>
      <c r="E4">
        <f t="shared" si="3"/>
        <v>-3.274916667</v>
      </c>
      <c r="F4">
        <f t="shared" ref="F4:G4" si="4">D4*D4</f>
        <v>7.506915016</v>
      </c>
      <c r="G4" s="21">
        <f t="shared" si="4"/>
        <v>10.72507917</v>
      </c>
      <c r="I4" s="15"/>
      <c r="L4" s="16"/>
    </row>
    <row r="5">
      <c r="A5" s="17">
        <v>9.564</v>
      </c>
      <c r="B5" s="18">
        <v>21.214</v>
      </c>
      <c r="C5" s="19"/>
      <c r="D5" s="20">
        <f t="shared" si="2"/>
        <v>-4.487125</v>
      </c>
      <c r="E5">
        <f t="shared" si="3"/>
        <v>-0.8019166667</v>
      </c>
      <c r="F5">
        <f t="shared" ref="F5:G5" si="5">D5*D5</f>
        <v>20.13429077</v>
      </c>
      <c r="G5" s="21">
        <f t="shared" si="5"/>
        <v>0.6430703403</v>
      </c>
      <c r="I5" s="23" t="s">
        <v>9</v>
      </c>
      <c r="K5">
        <f t="shared" ref="K5:L5" si="6">AVERAGE(A3:A26)</f>
        <v>14.051125</v>
      </c>
      <c r="L5" s="16">
        <f t="shared" si="6"/>
        <v>22.01591667</v>
      </c>
    </row>
    <row r="6">
      <c r="A6" s="17">
        <v>8.63</v>
      </c>
      <c r="B6" s="18">
        <v>15.687</v>
      </c>
      <c r="C6" s="19"/>
      <c r="D6" s="20">
        <f t="shared" si="2"/>
        <v>-5.421125</v>
      </c>
      <c r="E6">
        <f t="shared" si="3"/>
        <v>-6.328916667</v>
      </c>
      <c r="F6">
        <f t="shared" ref="F6:G6" si="7">D6*D6</f>
        <v>29.38859627</v>
      </c>
      <c r="G6" s="21">
        <f t="shared" si="7"/>
        <v>40.05518617</v>
      </c>
      <c r="I6" s="23"/>
      <c r="L6" s="16"/>
    </row>
    <row r="7">
      <c r="A7" s="17">
        <v>14.669</v>
      </c>
      <c r="B7" s="18">
        <v>22.803</v>
      </c>
      <c r="C7" s="19"/>
      <c r="D7" s="20">
        <f t="shared" si="2"/>
        <v>0.617875</v>
      </c>
      <c r="E7">
        <f t="shared" si="3"/>
        <v>0.7870833333</v>
      </c>
      <c r="F7">
        <f t="shared" ref="F7:G7" si="8">D7*D7</f>
        <v>0.3817695156</v>
      </c>
      <c r="G7" s="21">
        <f t="shared" si="8"/>
        <v>0.6195001736</v>
      </c>
      <c r="I7" s="23" t="s">
        <v>10</v>
      </c>
      <c r="K7">
        <f t="shared" ref="K7:L7" si="9">MEDIAN(A3:A26)</f>
        <v>14.3565</v>
      </c>
      <c r="L7" s="16">
        <f t="shared" si="9"/>
        <v>21.0175</v>
      </c>
    </row>
    <row r="8">
      <c r="A8" s="17">
        <v>12.238</v>
      </c>
      <c r="B8" s="18">
        <v>20.878</v>
      </c>
      <c r="C8" s="19"/>
      <c r="D8" s="20">
        <f t="shared" si="2"/>
        <v>-1.813125</v>
      </c>
      <c r="E8">
        <f t="shared" si="3"/>
        <v>-1.137916667</v>
      </c>
      <c r="F8">
        <f t="shared" ref="F8:G8" si="10">D8*D8</f>
        <v>3.287422266</v>
      </c>
      <c r="G8" s="21">
        <f t="shared" si="10"/>
        <v>1.29485434</v>
      </c>
      <c r="I8" s="15"/>
      <c r="L8" s="16"/>
    </row>
    <row r="9">
      <c r="A9" s="17">
        <v>14.692</v>
      </c>
      <c r="B9" s="18">
        <v>24.572</v>
      </c>
      <c r="C9" s="19"/>
      <c r="D9" s="20">
        <f t="shared" si="2"/>
        <v>0.640875</v>
      </c>
      <c r="E9">
        <f t="shared" si="3"/>
        <v>2.556083333</v>
      </c>
      <c r="F9">
        <f t="shared" ref="F9:G9" si="11">D9*D9</f>
        <v>0.4107207656</v>
      </c>
      <c r="G9" s="21">
        <f t="shared" si="11"/>
        <v>6.533562007</v>
      </c>
      <c r="I9" s="22" t="s">
        <v>11</v>
      </c>
      <c r="J9" s="24"/>
      <c r="K9" s="24"/>
      <c r="L9" s="25"/>
    </row>
    <row r="10">
      <c r="A10" s="17">
        <v>8.987</v>
      </c>
      <c r="B10" s="18">
        <v>17.394</v>
      </c>
      <c r="C10" s="19"/>
      <c r="D10" s="20">
        <f t="shared" si="2"/>
        <v>-5.064125</v>
      </c>
      <c r="E10">
        <f t="shared" si="3"/>
        <v>-4.621916667</v>
      </c>
      <c r="F10">
        <f t="shared" ref="F10:G10" si="12">D10*D10</f>
        <v>25.64536202</v>
      </c>
      <c r="G10" s="21">
        <f t="shared" si="12"/>
        <v>21.36211367</v>
      </c>
      <c r="I10" s="15"/>
      <c r="L10" s="16"/>
    </row>
    <row r="11">
      <c r="A11" s="17">
        <v>9.401</v>
      </c>
      <c r="B11" s="18">
        <v>20.762</v>
      </c>
      <c r="C11" s="19"/>
      <c r="D11" s="20">
        <f t="shared" si="2"/>
        <v>-4.650125</v>
      </c>
      <c r="E11">
        <f t="shared" si="3"/>
        <v>-1.253916667</v>
      </c>
      <c r="F11">
        <f t="shared" ref="F11:G11" si="13">D11*D11</f>
        <v>21.62366252</v>
      </c>
      <c r="G11" s="21">
        <f t="shared" si="13"/>
        <v>1.572307007</v>
      </c>
      <c r="I11" s="23" t="s">
        <v>12</v>
      </c>
      <c r="K11">
        <f t="shared" ref="K11:L11" si="14">MIN(A3:A26)</f>
        <v>8.63</v>
      </c>
      <c r="L11" s="16">
        <f t="shared" si="14"/>
        <v>15.687</v>
      </c>
    </row>
    <row r="12">
      <c r="A12" s="17">
        <v>14.48</v>
      </c>
      <c r="B12" s="18">
        <v>26.282</v>
      </c>
      <c r="C12" s="19"/>
      <c r="D12" s="20">
        <f t="shared" si="2"/>
        <v>0.428875</v>
      </c>
      <c r="E12">
        <f t="shared" si="3"/>
        <v>4.266083333</v>
      </c>
      <c r="F12">
        <f t="shared" ref="F12:G12" si="15">D12*D12</f>
        <v>0.1839337656</v>
      </c>
      <c r="G12" s="21">
        <f t="shared" si="15"/>
        <v>18.19946701</v>
      </c>
      <c r="I12" s="15"/>
      <c r="L12" s="16"/>
    </row>
    <row r="13">
      <c r="A13" s="17">
        <v>22.328</v>
      </c>
      <c r="B13" s="18">
        <v>24.524</v>
      </c>
      <c r="C13" s="19"/>
      <c r="D13" s="20">
        <f t="shared" si="2"/>
        <v>8.276875</v>
      </c>
      <c r="E13">
        <f t="shared" si="3"/>
        <v>2.508083333</v>
      </c>
      <c r="F13">
        <f t="shared" ref="F13:G13" si="16">D13*D13</f>
        <v>68.50665977</v>
      </c>
      <c r="G13" s="21">
        <f t="shared" si="16"/>
        <v>6.290482007</v>
      </c>
      <c r="I13" s="23" t="s">
        <v>13</v>
      </c>
      <c r="K13">
        <f t="shared" ref="K13:L13" si="17">MAX(A3:A26)</f>
        <v>22.328</v>
      </c>
      <c r="L13" s="16">
        <f t="shared" si="17"/>
        <v>35.255</v>
      </c>
    </row>
    <row r="14">
      <c r="A14" s="17">
        <v>15.298</v>
      </c>
      <c r="B14" s="18">
        <v>18.644</v>
      </c>
      <c r="C14" s="19"/>
      <c r="D14" s="20">
        <f t="shared" si="2"/>
        <v>1.246875</v>
      </c>
      <c r="E14">
        <f t="shared" si="3"/>
        <v>-3.371916667</v>
      </c>
      <c r="F14">
        <f t="shared" ref="F14:G14" si="18">D14*D14</f>
        <v>1.554697266</v>
      </c>
      <c r="G14" s="21">
        <f t="shared" si="18"/>
        <v>11.36982201</v>
      </c>
      <c r="I14" s="15"/>
      <c r="L14" s="16"/>
    </row>
    <row r="15">
      <c r="A15" s="17">
        <v>15.073</v>
      </c>
      <c r="B15" s="18">
        <v>17.51</v>
      </c>
      <c r="C15" s="19"/>
      <c r="D15" s="20">
        <f t="shared" si="2"/>
        <v>1.021875</v>
      </c>
      <c r="E15">
        <f t="shared" si="3"/>
        <v>-4.505916667</v>
      </c>
      <c r="F15">
        <f t="shared" ref="F15:G15" si="19">D15*D15</f>
        <v>1.044228516</v>
      </c>
      <c r="G15" s="21">
        <f t="shared" si="19"/>
        <v>20.30328501</v>
      </c>
      <c r="I15" s="23" t="s">
        <v>14</v>
      </c>
      <c r="K15">
        <f t="shared" ref="K15:L15" si="20">AVERAGE(F3:F26)</f>
        <v>12.14115286</v>
      </c>
      <c r="L15" s="16">
        <f t="shared" si="20"/>
        <v>22.05293383</v>
      </c>
    </row>
    <row r="16">
      <c r="A16" s="17">
        <v>16.929</v>
      </c>
      <c r="B16" s="18">
        <v>20.33</v>
      </c>
      <c r="C16" s="19"/>
      <c r="D16" s="20">
        <f t="shared" si="2"/>
        <v>2.877875</v>
      </c>
      <c r="E16">
        <f t="shared" si="3"/>
        <v>-1.685916667</v>
      </c>
      <c r="F16">
        <f t="shared" ref="F16:G16" si="21">D16*D16</f>
        <v>8.282164516</v>
      </c>
      <c r="G16" s="21">
        <f t="shared" si="21"/>
        <v>2.842315007</v>
      </c>
      <c r="I16" s="15"/>
      <c r="L16" s="16"/>
    </row>
    <row r="17">
      <c r="A17" s="17">
        <v>18.2</v>
      </c>
      <c r="B17" s="18">
        <v>35.255</v>
      </c>
      <c r="C17" s="19"/>
      <c r="D17" s="20">
        <f t="shared" si="2"/>
        <v>4.148875</v>
      </c>
      <c r="E17">
        <f t="shared" si="3"/>
        <v>13.23908333</v>
      </c>
      <c r="F17">
        <f t="shared" ref="F17:G17" si="22">D17*D17</f>
        <v>17.21316377</v>
      </c>
      <c r="G17" s="21">
        <f t="shared" si="22"/>
        <v>175.2733275</v>
      </c>
      <c r="I17" s="23" t="s">
        <v>15</v>
      </c>
      <c r="K17">
        <f t="shared" ref="K17:L17" si="23">SQRT(K15)</f>
        <v>3.484415713</v>
      </c>
      <c r="L17" s="16">
        <f t="shared" si="23"/>
        <v>4.696055135</v>
      </c>
    </row>
    <row r="18">
      <c r="A18" s="17">
        <v>12.13</v>
      </c>
      <c r="B18" s="18">
        <v>22.158</v>
      </c>
      <c r="C18" s="19"/>
      <c r="D18" s="20">
        <f t="shared" si="2"/>
        <v>-1.921125</v>
      </c>
      <c r="E18">
        <f t="shared" si="3"/>
        <v>0.1420833333</v>
      </c>
      <c r="F18">
        <f t="shared" ref="F18:G18" si="24">D18*D18</f>
        <v>3.690721266</v>
      </c>
      <c r="G18" s="21">
        <f t="shared" si="24"/>
        <v>0.02018767361</v>
      </c>
      <c r="I18" s="26"/>
      <c r="J18" s="27"/>
      <c r="K18" s="27"/>
      <c r="L18" s="28"/>
    </row>
    <row r="19">
      <c r="A19" s="17">
        <v>18.495</v>
      </c>
      <c r="B19" s="18">
        <v>25.139</v>
      </c>
      <c r="C19" s="19"/>
      <c r="D19" s="20">
        <f t="shared" si="2"/>
        <v>4.443875</v>
      </c>
      <c r="E19">
        <f t="shared" si="3"/>
        <v>3.123083333</v>
      </c>
      <c r="F19">
        <f t="shared" ref="F19:G19" si="25">D19*D19</f>
        <v>19.74802502</v>
      </c>
      <c r="G19" s="21">
        <f t="shared" si="25"/>
        <v>9.753649507</v>
      </c>
    </row>
    <row r="20">
      <c r="A20" s="17">
        <v>10.639</v>
      </c>
      <c r="B20" s="18">
        <v>20.429</v>
      </c>
      <c r="C20" s="19"/>
      <c r="D20" s="20">
        <f t="shared" si="2"/>
        <v>-3.412125</v>
      </c>
      <c r="E20">
        <f t="shared" si="3"/>
        <v>-1.586916667</v>
      </c>
      <c r="F20">
        <f t="shared" ref="F20:G20" si="26">D20*D20</f>
        <v>11.64259702</v>
      </c>
      <c r="G20" s="21">
        <f t="shared" si="26"/>
        <v>2.518304507</v>
      </c>
      <c r="I20" s="29" t="s">
        <v>16</v>
      </c>
      <c r="J20" s="30"/>
      <c r="K20" s="30">
        <f t="shared" ref="K20:L20" si="27">SUM(F3:F26)/23</f>
        <v>12.66902907</v>
      </c>
      <c r="L20" s="31">
        <f t="shared" si="27"/>
        <v>23.01175704</v>
      </c>
    </row>
    <row r="21">
      <c r="A21" s="17">
        <v>11.344</v>
      </c>
      <c r="B21" s="18">
        <v>17.425</v>
      </c>
      <c r="C21" s="19"/>
      <c r="D21" s="20">
        <f t="shared" si="2"/>
        <v>-2.707125</v>
      </c>
      <c r="E21">
        <f t="shared" si="3"/>
        <v>-4.590916667</v>
      </c>
      <c r="F21">
        <f t="shared" ref="F21:G21" si="28">D21*D21</f>
        <v>7.328525766</v>
      </c>
      <c r="G21" s="21">
        <f t="shared" si="28"/>
        <v>21.07651584</v>
      </c>
      <c r="I21" s="32" t="s">
        <v>17</v>
      </c>
      <c r="J21" s="33"/>
      <c r="K21" s="33">
        <f t="shared" ref="K21:L21" si="29">SQRT(K20)</f>
        <v>3.559357958</v>
      </c>
      <c r="L21" s="34">
        <f t="shared" si="29"/>
        <v>4.797057122</v>
      </c>
    </row>
    <row r="22">
      <c r="A22" s="17">
        <v>12.369</v>
      </c>
      <c r="B22" s="18">
        <v>34.288</v>
      </c>
      <c r="C22" s="19"/>
      <c r="D22" s="20">
        <f t="shared" si="2"/>
        <v>-1.682125</v>
      </c>
      <c r="E22">
        <f t="shared" si="3"/>
        <v>12.27208333</v>
      </c>
      <c r="F22">
        <f t="shared" ref="F22:G22" si="30">D22*D22</f>
        <v>2.829544516</v>
      </c>
      <c r="G22" s="21">
        <f t="shared" si="30"/>
        <v>150.6040293</v>
      </c>
    </row>
    <row r="23">
      <c r="A23" s="17">
        <v>12.944</v>
      </c>
      <c r="B23" s="18">
        <v>23.894</v>
      </c>
      <c r="C23" s="19"/>
      <c r="D23" s="20">
        <f t="shared" si="2"/>
        <v>-1.107125</v>
      </c>
      <c r="E23">
        <f t="shared" si="3"/>
        <v>1.878083333</v>
      </c>
      <c r="F23">
        <f t="shared" ref="F23:G23" si="31">D23*D23</f>
        <v>1.225725766</v>
      </c>
      <c r="G23" s="21">
        <f t="shared" si="31"/>
        <v>3.527197007</v>
      </c>
    </row>
    <row r="24">
      <c r="A24" s="17">
        <v>14.233</v>
      </c>
      <c r="B24" s="18">
        <v>17.96</v>
      </c>
      <c r="C24" s="19"/>
      <c r="D24" s="20">
        <f t="shared" si="2"/>
        <v>0.181875</v>
      </c>
      <c r="E24">
        <f t="shared" si="3"/>
        <v>-4.055916667</v>
      </c>
      <c r="F24">
        <f t="shared" ref="F24:G24" si="32">D24*D24</f>
        <v>0.03307851562</v>
      </c>
      <c r="G24" s="21">
        <f t="shared" si="32"/>
        <v>16.45046001</v>
      </c>
    </row>
    <row r="25">
      <c r="A25" s="17">
        <v>19.71</v>
      </c>
      <c r="B25" s="18">
        <v>22.058</v>
      </c>
      <c r="C25" s="19"/>
      <c r="D25" s="20">
        <f t="shared" si="2"/>
        <v>5.658875</v>
      </c>
      <c r="E25">
        <f t="shared" si="3"/>
        <v>0.04208333333</v>
      </c>
      <c r="F25">
        <f t="shared" ref="F25:G25" si="33">D25*D25</f>
        <v>32.02286627</v>
      </c>
      <c r="G25" s="21">
        <f t="shared" si="33"/>
        <v>0.001771006944</v>
      </c>
    </row>
    <row r="26">
      <c r="A26" s="35">
        <v>16.004</v>
      </c>
      <c r="B26" s="36">
        <v>21.157</v>
      </c>
      <c r="C26" s="19"/>
      <c r="D26" s="37">
        <f t="shared" si="2"/>
        <v>1.952875</v>
      </c>
      <c r="E26" s="38">
        <f t="shared" si="3"/>
        <v>-0.8589166667</v>
      </c>
      <c r="F26" s="38">
        <f t="shared" ref="F26:G26" si="34">D26*D26</f>
        <v>3.813720766</v>
      </c>
      <c r="G26" s="39">
        <f t="shared" si="34"/>
        <v>0.7377378403</v>
      </c>
    </row>
    <row r="27">
      <c r="A27" s="40"/>
      <c r="B27" s="19"/>
      <c r="C27" s="19"/>
    </row>
    <row r="28">
      <c r="F28" s="13" t="s">
        <v>18</v>
      </c>
    </row>
    <row r="57">
      <c r="E57" s="13" t="s">
        <v>19</v>
      </c>
    </row>
    <row r="59">
      <c r="A59" s="1" t="s">
        <v>0</v>
      </c>
      <c r="B59" s="2"/>
      <c r="E59" s="13" t="s">
        <v>20</v>
      </c>
      <c r="H59" s="13" t="s">
        <v>21</v>
      </c>
      <c r="I59" s="13" t="s">
        <v>22</v>
      </c>
    </row>
    <row r="60">
      <c r="A60" s="10" t="s">
        <v>6</v>
      </c>
      <c r="B60" s="11" t="s">
        <v>7</v>
      </c>
      <c r="E60" s="13" t="s">
        <v>23</v>
      </c>
      <c r="F60" s="13" t="s">
        <v>24</v>
      </c>
      <c r="G60" s="13" t="s">
        <v>25</v>
      </c>
      <c r="I60" s="13" t="s">
        <v>23</v>
      </c>
      <c r="J60" s="13" t="s">
        <v>24</v>
      </c>
      <c r="L60" s="13" t="s">
        <v>25</v>
      </c>
    </row>
    <row r="61">
      <c r="A61" s="17">
        <v>12.079</v>
      </c>
      <c r="B61" s="18">
        <v>19.278</v>
      </c>
      <c r="E61" s="41">
        <f t="shared" ref="E61:F61" si="35">AVERAGE(A61:A65)</f>
        <v>12.3466</v>
      </c>
      <c r="F61" s="42">
        <f t="shared" si="35"/>
        <v>19.5446</v>
      </c>
      <c r="G61" s="13" t="s">
        <v>26</v>
      </c>
      <c r="I61">
        <f t="shared" ref="I61:J61" si="36">E61</f>
        <v>12.3466</v>
      </c>
      <c r="J61">
        <f t="shared" si="36"/>
        <v>19.5446</v>
      </c>
      <c r="L61" s="13" t="s">
        <v>26</v>
      </c>
    </row>
    <row r="62">
      <c r="A62" s="17">
        <v>16.791</v>
      </c>
      <c r="B62" s="18">
        <v>18.741</v>
      </c>
      <c r="E62">
        <f t="shared" ref="E62:F62" si="37">AVERAGE(A62:A66)</f>
        <v>12.3784</v>
      </c>
      <c r="F62">
        <f t="shared" si="37"/>
        <v>19.8646</v>
      </c>
      <c r="G62" s="13" t="s">
        <v>26</v>
      </c>
      <c r="I62" s="13">
        <f t="shared" ref="I62:J62" si="38">E63</f>
        <v>11.9586</v>
      </c>
      <c r="J62" s="13">
        <f t="shared" si="38"/>
        <v>21.0308</v>
      </c>
      <c r="L62" s="13" t="s">
        <v>26</v>
      </c>
    </row>
    <row r="63">
      <c r="A63" s="17">
        <v>9.564</v>
      </c>
      <c r="B63" s="18">
        <v>21.214</v>
      </c>
      <c r="E63" s="41">
        <f t="shared" ref="E63:F63" si="39">AVERAGE(A63:A67)</f>
        <v>11.9586</v>
      </c>
      <c r="F63" s="42">
        <f t="shared" si="39"/>
        <v>21.0308</v>
      </c>
      <c r="G63" s="13" t="s">
        <v>26</v>
      </c>
      <c r="I63">
        <f t="shared" ref="I63:J63" si="40">E66</f>
        <v>11.9596</v>
      </c>
      <c r="J63">
        <f t="shared" si="40"/>
        <v>21.9776</v>
      </c>
      <c r="L63" s="13" t="s">
        <v>26</v>
      </c>
    </row>
    <row r="64">
      <c r="A64" s="17">
        <v>8.63</v>
      </c>
      <c r="B64" s="18">
        <v>15.687</v>
      </c>
      <c r="E64">
        <f t="shared" ref="E64:F64" si="41">AVERAGE(A64:A68)</f>
        <v>11.8432</v>
      </c>
      <c r="F64">
        <f t="shared" si="41"/>
        <v>20.2668</v>
      </c>
      <c r="G64" s="13" t="s">
        <v>26</v>
      </c>
      <c r="I64">
        <f t="shared" ref="I64:J64" si="42">E68</f>
        <v>14.0988</v>
      </c>
      <c r="J64">
        <f t="shared" si="42"/>
        <v>21.5212</v>
      </c>
      <c r="L64" s="13" t="s">
        <v>26</v>
      </c>
    </row>
    <row r="65">
      <c r="A65" s="17">
        <v>14.669</v>
      </c>
      <c r="B65" s="18">
        <v>22.803</v>
      </c>
      <c r="E65">
        <f t="shared" ref="E65:F65" si="43">AVERAGE(A65:A69)</f>
        <v>11.9974</v>
      </c>
      <c r="F65">
        <f t="shared" si="43"/>
        <v>21.2818</v>
      </c>
      <c r="G65" s="13" t="s">
        <v>26</v>
      </c>
      <c r="I65">
        <f t="shared" ref="I65:J65" si="44">E72</f>
        <v>15.526</v>
      </c>
      <c r="J65">
        <f t="shared" si="44"/>
        <v>22.7794</v>
      </c>
      <c r="L65" s="13" t="s">
        <v>26</v>
      </c>
    </row>
    <row r="66">
      <c r="A66" s="17">
        <v>12.238</v>
      </c>
      <c r="B66" s="18">
        <v>20.878</v>
      </c>
      <c r="E66" s="41">
        <f t="shared" ref="E66:F66" si="45">AVERAGE(A66:A70)</f>
        <v>11.9596</v>
      </c>
      <c r="F66" s="42">
        <f t="shared" si="45"/>
        <v>21.9776</v>
      </c>
      <c r="G66" s="13" t="s">
        <v>26</v>
      </c>
      <c r="I66">
        <f t="shared" ref="I66:J66" si="46">E75</f>
        <v>14.1616</v>
      </c>
      <c r="J66">
        <f t="shared" si="46"/>
        <v>24.0812</v>
      </c>
      <c r="L66" s="13" t="s">
        <v>26</v>
      </c>
    </row>
    <row r="67">
      <c r="A67" s="17">
        <v>14.692</v>
      </c>
      <c r="B67" s="18">
        <v>24.572</v>
      </c>
      <c r="E67">
        <f t="shared" ref="E67:F67" si="47">AVERAGE(A67:A71)</f>
        <v>13.9776</v>
      </c>
      <c r="F67">
        <f t="shared" si="47"/>
        <v>22.7068</v>
      </c>
      <c r="G67" s="13" t="s">
        <v>26</v>
      </c>
      <c r="I67">
        <f t="shared" ref="I67:J67" si="48">E79</f>
        <v>14.12</v>
      </c>
      <c r="J67">
        <f t="shared" si="48"/>
        <v>23.125</v>
      </c>
      <c r="L67" s="13" t="s">
        <v>26</v>
      </c>
    </row>
    <row r="68">
      <c r="A68" s="17">
        <v>8.987</v>
      </c>
      <c r="B68" s="18">
        <v>17.394</v>
      </c>
      <c r="E68" s="41">
        <f t="shared" ref="E68:F68" si="49">AVERAGE(A68:A72)</f>
        <v>14.0988</v>
      </c>
      <c r="F68" s="42">
        <f t="shared" si="49"/>
        <v>21.5212</v>
      </c>
      <c r="G68" s="13" t="s">
        <v>26</v>
      </c>
      <c r="I68">
        <f t="shared" ref="I68:J68" si="50">E82</f>
        <v>14.2824</v>
      </c>
      <c r="J68">
        <f t="shared" si="50"/>
        <v>27.1886</v>
      </c>
      <c r="L68" s="13" t="s">
        <v>26</v>
      </c>
    </row>
    <row r="69">
      <c r="A69" s="17">
        <v>9.401</v>
      </c>
      <c r="B69" s="18">
        <v>20.762</v>
      </c>
      <c r="E69">
        <f t="shared" ref="E69:F69" si="51">AVERAGE(A69:A73)</f>
        <v>15.316</v>
      </c>
      <c r="F69">
        <f t="shared" si="51"/>
        <v>21.5444</v>
      </c>
      <c r="G69" s="13" t="s">
        <v>26</v>
      </c>
    </row>
    <row r="70">
      <c r="A70" s="17">
        <v>14.48</v>
      </c>
      <c r="B70" s="18">
        <v>26.282</v>
      </c>
      <c r="E70">
        <f t="shared" ref="E70:F70" si="52">AVERAGE(A70:A74)</f>
        <v>16.8216</v>
      </c>
      <c r="F70">
        <f t="shared" si="52"/>
        <v>21.458</v>
      </c>
      <c r="G70" s="13" t="s">
        <v>26</v>
      </c>
      <c r="I70" s="13" t="s">
        <v>27</v>
      </c>
    </row>
    <row r="71">
      <c r="A71" s="17">
        <v>22.328</v>
      </c>
      <c r="B71" s="18">
        <v>24.524</v>
      </c>
      <c r="E71">
        <f t="shared" ref="E71:F71" si="53">AVERAGE(A71:A75)</f>
        <v>17.5656</v>
      </c>
      <c r="F71">
        <f t="shared" si="53"/>
        <v>23.2526</v>
      </c>
      <c r="G71" s="13" t="s">
        <v>26</v>
      </c>
    </row>
    <row r="72">
      <c r="A72" s="17">
        <v>15.298</v>
      </c>
      <c r="B72" s="18">
        <v>18.644</v>
      </c>
      <c r="E72" s="41">
        <f t="shared" ref="E72:F72" si="54">AVERAGE(A72:A76)</f>
        <v>15.526</v>
      </c>
      <c r="F72" s="42">
        <f t="shared" si="54"/>
        <v>22.7794</v>
      </c>
      <c r="G72" s="13" t="s">
        <v>26</v>
      </c>
      <c r="I72" s="13" t="s">
        <v>28</v>
      </c>
      <c r="J72" s="13" t="s">
        <v>29</v>
      </c>
      <c r="K72" s="13" t="s">
        <v>30</v>
      </c>
    </row>
    <row r="73">
      <c r="A73" s="17">
        <v>15.073</v>
      </c>
      <c r="B73" s="18">
        <v>17.51</v>
      </c>
      <c r="E73">
        <f t="shared" ref="E73:F73" si="55">AVERAGE(A73:A77)</f>
        <v>16.1654</v>
      </c>
      <c r="F73">
        <f t="shared" si="55"/>
        <v>24.0784</v>
      </c>
      <c r="G73" s="13" t="s">
        <v>26</v>
      </c>
      <c r="K73" s="13" t="s">
        <v>31</v>
      </c>
    </row>
    <row r="74">
      <c r="A74" s="17">
        <v>16.929</v>
      </c>
      <c r="B74" s="18">
        <v>20.33</v>
      </c>
      <c r="E74">
        <f t="shared" ref="E74:F74" si="56">AVERAGE(A74:A78)</f>
        <v>15.2786</v>
      </c>
      <c r="F74">
        <f t="shared" si="56"/>
        <v>24.6622</v>
      </c>
      <c r="G74" s="13" t="s">
        <v>26</v>
      </c>
      <c r="I74" s="13" t="s">
        <v>23</v>
      </c>
      <c r="J74" s="13" t="s">
        <v>24</v>
      </c>
      <c r="K74" s="13" t="s">
        <v>32</v>
      </c>
      <c r="L74" s="13" t="s">
        <v>33</v>
      </c>
      <c r="M74" s="13" t="s">
        <v>34</v>
      </c>
      <c r="N74" s="13" t="s">
        <v>35</v>
      </c>
    </row>
    <row r="75">
      <c r="A75" s="17">
        <v>18.2</v>
      </c>
      <c r="B75" s="18">
        <v>35.255</v>
      </c>
      <c r="E75" s="41">
        <f t="shared" ref="E75:F75" si="57">AVERAGE(A75:A79)</f>
        <v>14.1616</v>
      </c>
      <c r="F75" s="42">
        <f t="shared" si="57"/>
        <v>24.0812</v>
      </c>
      <c r="G75" s="13" t="s">
        <v>26</v>
      </c>
      <c r="I75" s="43">
        <f t="shared" ref="I75:I82" si="59">(I61-14.0511)/(3.4844/SQRT(5))</f>
        <v>-1.093840508</v>
      </c>
      <c r="J75" s="43">
        <f t="shared" ref="J75:J82" si="60">(J61-22.0159)/(4.69055/SQRT(5))</f>
        <v>-1.178112331</v>
      </c>
      <c r="K75" s="44">
        <v>0.1379</v>
      </c>
      <c r="L75" s="45">
        <v>0.1379</v>
      </c>
      <c r="M75" s="44">
        <v>0.119</v>
      </c>
      <c r="N75" s="45">
        <v>0.119</v>
      </c>
    </row>
    <row r="76">
      <c r="A76" s="17">
        <v>12.13</v>
      </c>
      <c r="B76" s="18">
        <v>22.158</v>
      </c>
      <c r="E76">
        <f t="shared" ref="E76:F76" si="58">AVERAGE(A76:A80)</f>
        <v>12.9954</v>
      </c>
      <c r="F76">
        <f t="shared" si="58"/>
        <v>23.8878</v>
      </c>
      <c r="G76" s="13" t="s">
        <v>26</v>
      </c>
      <c r="I76" s="43">
        <f t="shared" si="59"/>
        <v>-1.342834417</v>
      </c>
      <c r="J76" s="43">
        <f t="shared" si="60"/>
        <v>-0.4696145579</v>
      </c>
      <c r="K76" s="44">
        <v>0.0918</v>
      </c>
      <c r="L76" s="45">
        <v>0.0918</v>
      </c>
      <c r="M76" s="44">
        <v>0.3228</v>
      </c>
      <c r="N76" s="45">
        <v>0.3228</v>
      </c>
    </row>
    <row r="77">
      <c r="A77" s="17">
        <v>18.495</v>
      </c>
      <c r="B77" s="18">
        <v>25.139</v>
      </c>
      <c r="E77">
        <f t="shared" ref="E77:F77" si="61">AVERAGE(A77:A81)</f>
        <v>13.1582</v>
      </c>
      <c r="F77">
        <f t="shared" si="61"/>
        <v>24.235</v>
      </c>
      <c r="G77" s="13" t="s">
        <v>26</v>
      </c>
      <c r="I77" s="43">
        <f t="shared" si="59"/>
        <v>-1.34219268</v>
      </c>
      <c r="J77" s="43">
        <f t="shared" si="60"/>
        <v>-0.01825828603</v>
      </c>
      <c r="K77" s="44">
        <v>0.0901</v>
      </c>
      <c r="L77" s="45">
        <v>0.0901</v>
      </c>
      <c r="M77" s="44">
        <v>0.496</v>
      </c>
      <c r="N77" s="45">
        <v>0.496</v>
      </c>
    </row>
    <row r="78">
      <c r="A78" s="17">
        <v>10.639</v>
      </c>
      <c r="B78" s="18">
        <v>20.429</v>
      </c>
      <c r="E78">
        <f t="shared" ref="E78:F78" si="62">AVERAGE(A78:A82)</f>
        <v>12.3058</v>
      </c>
      <c r="F78">
        <f t="shared" si="62"/>
        <v>22.7992</v>
      </c>
      <c r="G78" s="13" t="s">
        <v>26</v>
      </c>
      <c r="I78" s="43">
        <f t="shared" si="59"/>
        <v>0.03061084908</v>
      </c>
      <c r="J78" s="43">
        <f t="shared" si="60"/>
        <v>-0.2358322219</v>
      </c>
      <c r="K78" s="44">
        <v>0.512</v>
      </c>
      <c r="L78" s="45">
        <v>0.512</v>
      </c>
      <c r="M78" s="44">
        <v>0.409</v>
      </c>
      <c r="N78" s="45">
        <v>0.409</v>
      </c>
    </row>
    <row r="79">
      <c r="A79" s="17">
        <v>11.344</v>
      </c>
      <c r="B79" s="18">
        <v>17.425</v>
      </c>
      <c r="E79" s="41">
        <f t="shared" ref="E79:F79" si="63">AVERAGE(A79:A83)</f>
        <v>14.12</v>
      </c>
      <c r="F79" s="42">
        <f t="shared" si="63"/>
        <v>23.125</v>
      </c>
      <c r="G79" s="13" t="s">
        <v>26</v>
      </c>
      <c r="I79" s="43">
        <f t="shared" si="59"/>
        <v>0.9464977213</v>
      </c>
      <c r="J79" s="43">
        <f t="shared" si="60"/>
        <v>0.3639739265</v>
      </c>
      <c r="K79" s="44">
        <v>0.8264</v>
      </c>
      <c r="L79" s="45">
        <v>0.8264</v>
      </c>
      <c r="M79" s="44">
        <v>0.6406</v>
      </c>
      <c r="N79" s="45">
        <v>0.6406</v>
      </c>
    </row>
    <row r="80">
      <c r="A80" s="17">
        <v>12.369</v>
      </c>
      <c r="B80" s="18">
        <v>34.288</v>
      </c>
      <c r="E80">
        <f t="shared" ref="E80:F80" si="64">AVERAGE(A80:A84)</f>
        <v>15.052</v>
      </c>
      <c r="F80">
        <f t="shared" si="64"/>
        <v>23.8714</v>
      </c>
      <c r="G80" s="13" t="s">
        <v>26</v>
      </c>
      <c r="I80" s="43">
        <f t="shared" si="59"/>
        <v>0.07091192501</v>
      </c>
      <c r="J80" s="43">
        <f t="shared" si="60"/>
        <v>0.9845649644</v>
      </c>
      <c r="K80" s="44">
        <v>0.5279</v>
      </c>
      <c r="L80" s="45">
        <v>0.5279</v>
      </c>
      <c r="M80" s="44">
        <v>0.8365</v>
      </c>
      <c r="N80" s="44">
        <v>83.65</v>
      </c>
    </row>
    <row r="81">
      <c r="A81" s="17">
        <v>12.944</v>
      </c>
      <c r="B81" s="18">
        <v>23.894</v>
      </c>
      <c r="E81">
        <f t="shared" ref="E81:F81" si="65">AVERAGE(A81,A84,A73,A77,A66)</f>
        <v>14.9508</v>
      </c>
      <c r="F81">
        <f t="shared" si="65"/>
        <v>21.7156</v>
      </c>
      <c r="G81" s="13" t="s">
        <v>26</v>
      </c>
      <c r="I81" s="43">
        <f t="shared" si="59"/>
        <v>0.04421567089</v>
      </c>
      <c r="J81" s="46">
        <f t="shared" si="60"/>
        <v>0.5287275466</v>
      </c>
      <c r="K81" s="44">
        <v>0.516</v>
      </c>
      <c r="L81" s="45">
        <v>0.516</v>
      </c>
      <c r="M81" s="47">
        <v>0.6985</v>
      </c>
      <c r="N81" s="48">
        <v>0.6985</v>
      </c>
    </row>
    <row r="82">
      <c r="A82" s="17">
        <v>14.233</v>
      </c>
      <c r="B82" s="18">
        <v>17.96</v>
      </c>
      <c r="E82" s="41">
        <f t="shared" ref="E82:F82" si="66">AVERAGE(A82,A75,A76,A80,A70)</f>
        <v>14.2824</v>
      </c>
      <c r="F82" s="42">
        <f t="shared" si="66"/>
        <v>27.1886</v>
      </c>
      <c r="G82" s="13" t="s">
        <v>26</v>
      </c>
      <c r="I82" s="49">
        <f t="shared" si="59"/>
        <v>0.1484337399</v>
      </c>
      <c r="J82" s="50">
        <f t="shared" si="60"/>
        <v>2.465917393</v>
      </c>
      <c r="K82" s="51">
        <v>0.5557</v>
      </c>
      <c r="L82" s="52">
        <v>0.5557</v>
      </c>
      <c r="M82" s="53">
        <v>0.9931</v>
      </c>
      <c r="N82" s="53">
        <v>99.31</v>
      </c>
    </row>
    <row r="83">
      <c r="A83" s="17">
        <v>19.71</v>
      </c>
      <c r="B83" s="18">
        <v>22.058</v>
      </c>
      <c r="E83">
        <f t="shared" ref="E83:F83" si="67">AVERAGE(A83,A76,A77,A80,A69)</f>
        <v>14.421</v>
      </c>
      <c r="F83">
        <f t="shared" si="67"/>
        <v>24.881</v>
      </c>
      <c r="G83" s="13" t="s">
        <v>26</v>
      </c>
    </row>
    <row r="84">
      <c r="A84" s="35">
        <v>16.004</v>
      </c>
      <c r="B84" s="36">
        <v>21.157</v>
      </c>
      <c r="E84">
        <f t="shared" ref="E84:F84" si="68">AVERAGE(A84,A66,A80,A72,A76)</f>
        <v>13.6078</v>
      </c>
      <c r="F84">
        <f t="shared" si="68"/>
        <v>23.425</v>
      </c>
      <c r="G84" s="13" t="s">
        <v>26</v>
      </c>
    </row>
    <row r="85">
      <c r="K85" s="13" t="s">
        <v>36</v>
      </c>
    </row>
    <row r="86">
      <c r="E86" s="50">
        <f t="shared" ref="E86:F86" si="69">AVERAGE(E61:E85)</f>
        <v>14.01201667</v>
      </c>
      <c r="F86" s="50">
        <f t="shared" si="69"/>
        <v>22.71579167</v>
      </c>
      <c r="H86" s="54" t="s">
        <v>37</v>
      </c>
    </row>
    <row r="87">
      <c r="H87" s="54" t="s">
        <v>38</v>
      </c>
      <c r="K87" s="54" t="s">
        <v>39</v>
      </c>
    </row>
    <row r="88">
      <c r="K88" s="54" t="s">
        <v>40</v>
      </c>
    </row>
    <row r="90">
      <c r="K90" s="55" t="s">
        <v>41</v>
      </c>
    </row>
    <row r="101">
      <c r="A101" s="13" t="s">
        <v>42</v>
      </c>
    </row>
    <row r="102">
      <c r="A102" s="13" t="s">
        <v>43</v>
      </c>
    </row>
    <row r="104">
      <c r="B104" s="13" t="s">
        <v>44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