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gigas-ploidy-temp\202107_EXP2\feeding_rate\"/>
    </mc:Choice>
  </mc:AlternateContent>
  <xr:revisionPtr revIDLastSave="0" documentId="13_ncr:1_{25A73488-035C-484E-BA59-4F24A0723724}" xr6:coauthVersionLast="47" xr6:coauthVersionMax="47" xr10:uidLastSave="{00000000-0000-0000-0000-000000000000}"/>
  <bookViews>
    <workbookView xWindow="-103" yWindow="-103" windowWidth="33120" windowHeight="18120" activeTab="4" xr2:uid="{AF4B5B60-BB2D-4452-B068-1DF762F5F3CC}"/>
  </bookViews>
  <sheets>
    <sheet name="calibration_curve" sheetId="4" r:id="rId1"/>
    <sheet name="blank" sheetId="5" r:id="rId2"/>
    <sheet name="key" sheetId="3" r:id="rId3"/>
    <sheet name="death" sheetId="8" r:id="rId4"/>
    <sheet name="heat" sheetId="2" r:id="rId5"/>
    <sheet name="trt_list" sheetId="6" r:id="rId6"/>
    <sheet name="control" sheetId="1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3" i="3" l="1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K2" i="2"/>
  <c r="L2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2" i="2"/>
  <c r="L82" i="2"/>
  <c r="M82" i="2" s="1"/>
  <c r="N82" i="2" s="1"/>
  <c r="O82" i="2" s="1"/>
  <c r="P82" i="2" s="1"/>
  <c r="L83" i="2"/>
  <c r="M83" i="2" s="1"/>
  <c r="N83" i="2" s="1"/>
  <c r="O83" i="2" s="1"/>
  <c r="P83" i="2" s="1"/>
  <c r="L84" i="2"/>
  <c r="M84" i="2" s="1"/>
  <c r="N84" i="2" s="1"/>
  <c r="O84" i="2" s="1"/>
  <c r="P84" i="2" s="1"/>
  <c r="L85" i="2"/>
  <c r="M85" i="2" s="1"/>
  <c r="N85" i="2" s="1"/>
  <c r="O85" i="2" s="1"/>
  <c r="P85" i="2" s="1"/>
  <c r="L86" i="2"/>
  <c r="M86" i="2" s="1"/>
  <c r="N86" i="2" s="1"/>
  <c r="O86" i="2" s="1"/>
  <c r="P86" i="2" s="1"/>
  <c r="L87" i="2"/>
  <c r="M87" i="2" s="1"/>
  <c r="N87" i="2" s="1"/>
  <c r="O87" i="2" s="1"/>
  <c r="P87" i="2" s="1"/>
  <c r="L88" i="2"/>
  <c r="M88" i="2" s="1"/>
  <c r="N88" i="2" s="1"/>
  <c r="O88" i="2" s="1"/>
  <c r="P88" i="2" s="1"/>
  <c r="L89" i="2"/>
  <c r="M89" i="2" s="1"/>
  <c r="N89" i="2" s="1"/>
  <c r="O89" i="2" s="1"/>
  <c r="P89" i="2" s="1"/>
  <c r="L90" i="2"/>
  <c r="M90" i="2" s="1"/>
  <c r="N90" i="2" s="1"/>
  <c r="O90" i="2" s="1"/>
  <c r="P90" i="2" s="1"/>
  <c r="L91" i="2"/>
  <c r="M91" i="2" s="1"/>
  <c r="N91" i="2" s="1"/>
  <c r="O91" i="2" s="1"/>
  <c r="P91" i="2" s="1"/>
  <c r="L92" i="2"/>
  <c r="M92" i="2" s="1"/>
  <c r="N92" i="2" s="1"/>
  <c r="O92" i="2" s="1"/>
  <c r="P92" i="2" s="1"/>
  <c r="L93" i="2"/>
  <c r="M93" i="2" s="1"/>
  <c r="N93" i="2" s="1"/>
  <c r="O93" i="2" s="1"/>
  <c r="P93" i="2" s="1"/>
  <c r="L94" i="2"/>
  <c r="M94" i="2" s="1"/>
  <c r="N94" i="2" s="1"/>
  <c r="O94" i="2" s="1"/>
  <c r="P94" i="2" s="1"/>
  <c r="L95" i="2"/>
  <c r="M95" i="2" s="1"/>
  <c r="N95" i="2" s="1"/>
  <c r="O95" i="2" s="1"/>
  <c r="P95" i="2" s="1"/>
  <c r="L96" i="2"/>
  <c r="M96" i="2" s="1"/>
  <c r="N96" i="2" s="1"/>
  <c r="O96" i="2" s="1"/>
  <c r="P96" i="2" s="1"/>
  <c r="L97" i="2"/>
  <c r="M97" i="2" s="1"/>
  <c r="N97" i="2" s="1"/>
  <c r="O97" i="2" s="1"/>
  <c r="P97" i="2" s="1"/>
  <c r="L98" i="2"/>
  <c r="M98" i="2" s="1"/>
  <c r="N98" i="2" s="1"/>
  <c r="O98" i="2" s="1"/>
  <c r="P98" i="2" s="1"/>
  <c r="L99" i="2"/>
  <c r="M99" i="2" s="1"/>
  <c r="N99" i="2" s="1"/>
  <c r="O99" i="2" s="1"/>
  <c r="P99" i="2" s="1"/>
  <c r="L100" i="2"/>
  <c r="M100" i="2" s="1"/>
  <c r="N100" i="2" s="1"/>
  <c r="O100" i="2" s="1"/>
  <c r="P100" i="2" s="1"/>
  <c r="L101" i="2"/>
  <c r="M101" i="2" s="1"/>
  <c r="N101" i="2" s="1"/>
  <c r="O101" i="2" s="1"/>
  <c r="P101" i="2" s="1"/>
  <c r="L102" i="2"/>
  <c r="M102" i="2" s="1"/>
  <c r="N102" i="2" s="1"/>
  <c r="O102" i="2" s="1"/>
  <c r="P102" i="2" s="1"/>
  <c r="L103" i="2"/>
  <c r="M103" i="2" s="1"/>
  <c r="N103" i="2" s="1"/>
  <c r="O103" i="2" s="1"/>
  <c r="P103" i="2" s="1"/>
  <c r="L104" i="2"/>
  <c r="M104" i="2" s="1"/>
  <c r="N104" i="2" s="1"/>
  <c r="O104" i="2" s="1"/>
  <c r="P104" i="2" s="1"/>
  <c r="L105" i="2"/>
  <c r="M105" i="2" s="1"/>
  <c r="N105" i="2" s="1"/>
  <c r="O105" i="2" s="1"/>
  <c r="P105" i="2" s="1"/>
  <c r="L106" i="2"/>
  <c r="M106" i="2" s="1"/>
  <c r="N106" i="2" s="1"/>
  <c r="O106" i="2" s="1"/>
  <c r="P106" i="2" s="1"/>
  <c r="L107" i="2"/>
  <c r="M107" i="2" s="1"/>
  <c r="N107" i="2" s="1"/>
  <c r="O107" i="2" s="1"/>
  <c r="P107" i="2" s="1"/>
  <c r="L108" i="2"/>
  <c r="M108" i="2" s="1"/>
  <c r="N108" i="2" s="1"/>
  <c r="O108" i="2" s="1"/>
  <c r="P108" i="2" s="1"/>
  <c r="L109" i="2"/>
  <c r="M109" i="2" s="1"/>
  <c r="N109" i="2" s="1"/>
  <c r="O109" i="2" s="1"/>
  <c r="P109" i="2" s="1"/>
  <c r="L110" i="2"/>
  <c r="M110" i="2" s="1"/>
  <c r="N110" i="2" s="1"/>
  <c r="O110" i="2" s="1"/>
  <c r="P110" i="2" s="1"/>
  <c r="L111" i="2"/>
  <c r="M111" i="2" s="1"/>
  <c r="N111" i="2" s="1"/>
  <c r="O111" i="2" s="1"/>
  <c r="P111" i="2" s="1"/>
  <c r="L112" i="2"/>
  <c r="M112" i="2" s="1"/>
  <c r="N112" i="2" s="1"/>
  <c r="O112" i="2" s="1"/>
  <c r="P112" i="2" s="1"/>
  <c r="L113" i="2"/>
  <c r="M113" i="2" s="1"/>
  <c r="N113" i="2" s="1"/>
  <c r="O113" i="2" s="1"/>
  <c r="P113" i="2" s="1"/>
  <c r="L114" i="2"/>
  <c r="M114" i="2" s="1"/>
  <c r="N114" i="2" s="1"/>
  <c r="O114" i="2" s="1"/>
  <c r="P114" i="2" s="1"/>
  <c r="L115" i="2"/>
  <c r="M115" i="2" s="1"/>
  <c r="N115" i="2" s="1"/>
  <c r="O115" i="2" s="1"/>
  <c r="P115" i="2" s="1"/>
  <c r="L116" i="2"/>
  <c r="M116" i="2" s="1"/>
  <c r="N116" i="2" s="1"/>
  <c r="O116" i="2" s="1"/>
  <c r="P116" i="2" s="1"/>
  <c r="L117" i="2"/>
  <c r="M117" i="2" s="1"/>
  <c r="N117" i="2" s="1"/>
  <c r="O117" i="2" s="1"/>
  <c r="P117" i="2" s="1"/>
  <c r="L118" i="2"/>
  <c r="M118" i="2" s="1"/>
  <c r="N118" i="2" s="1"/>
  <c r="O118" i="2" s="1"/>
  <c r="P118" i="2" s="1"/>
  <c r="L119" i="2"/>
  <c r="M119" i="2" s="1"/>
  <c r="N119" i="2" s="1"/>
  <c r="O119" i="2" s="1"/>
  <c r="P119" i="2" s="1"/>
  <c r="L120" i="2"/>
  <c r="M120" i="2" s="1"/>
  <c r="N120" i="2" s="1"/>
  <c r="O120" i="2" s="1"/>
  <c r="P120" i="2" s="1"/>
  <c r="L121" i="2"/>
  <c r="M121" i="2" s="1"/>
  <c r="N121" i="2" s="1"/>
  <c r="O121" i="2" s="1"/>
  <c r="P121" i="2" s="1"/>
  <c r="L122" i="2"/>
  <c r="M122" i="2" s="1"/>
  <c r="N122" i="2" s="1"/>
  <c r="O122" i="2" s="1"/>
  <c r="P122" i="2" s="1"/>
  <c r="L123" i="2"/>
  <c r="M123" i="2" s="1"/>
  <c r="N123" i="2" s="1"/>
  <c r="O123" i="2" s="1"/>
  <c r="P123" i="2" s="1"/>
  <c r="L124" i="2"/>
  <c r="M124" i="2" s="1"/>
  <c r="N124" i="2" s="1"/>
  <c r="O124" i="2" s="1"/>
  <c r="P124" i="2" s="1"/>
  <c r="L125" i="2"/>
  <c r="M125" i="2" s="1"/>
  <c r="N125" i="2" s="1"/>
  <c r="O125" i="2" s="1"/>
  <c r="P125" i="2" s="1"/>
  <c r="L126" i="2"/>
  <c r="M126" i="2" s="1"/>
  <c r="N126" i="2" s="1"/>
  <c r="O126" i="2" s="1"/>
  <c r="P126" i="2" s="1"/>
  <c r="L127" i="2"/>
  <c r="M127" i="2" s="1"/>
  <c r="N127" i="2" s="1"/>
  <c r="O127" i="2" s="1"/>
  <c r="P127" i="2" s="1"/>
  <c r="L128" i="2"/>
  <c r="M128" i="2" s="1"/>
  <c r="N128" i="2" s="1"/>
  <c r="O128" i="2" s="1"/>
  <c r="P128" i="2" s="1"/>
  <c r="L129" i="2"/>
  <c r="M129" i="2" s="1"/>
  <c r="N129" i="2" s="1"/>
  <c r="O129" i="2" s="1"/>
  <c r="P129" i="2" s="1"/>
  <c r="L130" i="2"/>
  <c r="M130" i="2" s="1"/>
  <c r="N130" i="2" s="1"/>
  <c r="O130" i="2" s="1"/>
  <c r="P130" i="2" s="1"/>
  <c r="L131" i="2"/>
  <c r="M131" i="2" s="1"/>
  <c r="N131" i="2" s="1"/>
  <c r="O131" i="2" s="1"/>
  <c r="P131" i="2" s="1"/>
  <c r="L132" i="2"/>
  <c r="M132" i="2" s="1"/>
  <c r="N132" i="2" s="1"/>
  <c r="O132" i="2" s="1"/>
  <c r="P132" i="2" s="1"/>
  <c r="L133" i="2"/>
  <c r="M133" i="2" s="1"/>
  <c r="N133" i="2" s="1"/>
  <c r="O133" i="2" s="1"/>
  <c r="P133" i="2" s="1"/>
  <c r="L134" i="2"/>
  <c r="M134" i="2" s="1"/>
  <c r="N134" i="2" s="1"/>
  <c r="O134" i="2" s="1"/>
  <c r="P134" i="2" s="1"/>
  <c r="L135" i="2"/>
  <c r="M135" i="2" s="1"/>
  <c r="N135" i="2" s="1"/>
  <c r="O135" i="2" s="1"/>
  <c r="P135" i="2" s="1"/>
  <c r="L136" i="2"/>
  <c r="M136" i="2" s="1"/>
  <c r="N136" i="2" s="1"/>
  <c r="O136" i="2" s="1"/>
  <c r="P136" i="2" s="1"/>
  <c r="L137" i="2"/>
  <c r="M137" i="2" s="1"/>
  <c r="N137" i="2" s="1"/>
  <c r="O137" i="2" s="1"/>
  <c r="P137" i="2" s="1"/>
  <c r="L138" i="2"/>
  <c r="M138" i="2" s="1"/>
  <c r="N138" i="2" s="1"/>
  <c r="O138" i="2" s="1"/>
  <c r="P138" i="2" s="1"/>
  <c r="L139" i="2"/>
  <c r="M139" i="2" s="1"/>
  <c r="N139" i="2" s="1"/>
  <c r="O139" i="2" s="1"/>
  <c r="P139" i="2" s="1"/>
  <c r="L140" i="2"/>
  <c r="M140" i="2" s="1"/>
  <c r="N140" i="2" s="1"/>
  <c r="O140" i="2" s="1"/>
  <c r="P140" i="2" s="1"/>
  <c r="L141" i="2"/>
  <c r="M141" i="2" s="1"/>
  <c r="N141" i="2" s="1"/>
  <c r="O141" i="2" s="1"/>
  <c r="P141" i="2" s="1"/>
  <c r="L142" i="2"/>
  <c r="M142" i="2" s="1"/>
  <c r="N142" i="2" s="1"/>
  <c r="O142" i="2" s="1"/>
  <c r="P142" i="2" s="1"/>
  <c r="L143" i="2"/>
  <c r="M143" i="2" s="1"/>
  <c r="N143" i="2" s="1"/>
  <c r="O143" i="2" s="1"/>
  <c r="P143" i="2" s="1"/>
  <c r="L144" i="2"/>
  <c r="M144" i="2" s="1"/>
  <c r="N144" i="2" s="1"/>
  <c r="O144" i="2" s="1"/>
  <c r="P144" i="2" s="1"/>
  <c r="L145" i="2"/>
  <c r="M145" i="2" s="1"/>
  <c r="N145" i="2" s="1"/>
  <c r="O145" i="2" s="1"/>
  <c r="P145" i="2" s="1"/>
  <c r="L146" i="2"/>
  <c r="M146" i="2" s="1"/>
  <c r="N146" i="2" s="1"/>
  <c r="O146" i="2" s="1"/>
  <c r="P146" i="2" s="1"/>
  <c r="L147" i="2"/>
  <c r="M147" i="2" s="1"/>
  <c r="N147" i="2" s="1"/>
  <c r="O147" i="2" s="1"/>
  <c r="P147" i="2" s="1"/>
  <c r="L148" i="2"/>
  <c r="M148" i="2" s="1"/>
  <c r="N148" i="2" s="1"/>
  <c r="O148" i="2" s="1"/>
  <c r="P148" i="2" s="1"/>
  <c r="L149" i="2"/>
  <c r="M149" i="2" s="1"/>
  <c r="N149" i="2" s="1"/>
  <c r="O149" i="2" s="1"/>
  <c r="P149" i="2" s="1"/>
  <c r="L150" i="2"/>
  <c r="M150" i="2" s="1"/>
  <c r="N150" i="2" s="1"/>
  <c r="O150" i="2" s="1"/>
  <c r="P150" i="2" s="1"/>
  <c r="L151" i="2"/>
  <c r="M151" i="2" s="1"/>
  <c r="N151" i="2" s="1"/>
  <c r="O151" i="2" s="1"/>
  <c r="P151" i="2" s="1"/>
  <c r="L152" i="2"/>
  <c r="M152" i="2" s="1"/>
  <c r="N152" i="2" s="1"/>
  <c r="O152" i="2" s="1"/>
  <c r="P152" i="2" s="1"/>
  <c r="L153" i="2"/>
  <c r="M153" i="2" s="1"/>
  <c r="N153" i="2" s="1"/>
  <c r="O153" i="2" s="1"/>
  <c r="P153" i="2" s="1"/>
  <c r="L154" i="2"/>
  <c r="M154" i="2" s="1"/>
  <c r="N154" i="2" s="1"/>
  <c r="O154" i="2" s="1"/>
  <c r="P154" i="2" s="1"/>
  <c r="L155" i="2"/>
  <c r="M155" i="2" s="1"/>
  <c r="N155" i="2" s="1"/>
  <c r="O155" i="2" s="1"/>
  <c r="P155" i="2" s="1"/>
  <c r="L156" i="2"/>
  <c r="M156" i="2" s="1"/>
  <c r="N156" i="2" s="1"/>
  <c r="O156" i="2" s="1"/>
  <c r="P156" i="2" s="1"/>
  <c r="L157" i="2"/>
  <c r="M157" i="2" s="1"/>
  <c r="N157" i="2" s="1"/>
  <c r="O157" i="2" s="1"/>
  <c r="P157" i="2" s="1"/>
  <c r="L158" i="2"/>
  <c r="M158" i="2" s="1"/>
  <c r="N158" i="2" s="1"/>
  <c r="O158" i="2" s="1"/>
  <c r="P158" i="2" s="1"/>
  <c r="L159" i="2"/>
  <c r="M159" i="2" s="1"/>
  <c r="N159" i="2" s="1"/>
  <c r="O159" i="2" s="1"/>
  <c r="P159" i="2" s="1"/>
  <c r="L160" i="2"/>
  <c r="M160" i="2" s="1"/>
  <c r="N160" i="2" s="1"/>
  <c r="O160" i="2" s="1"/>
  <c r="P160" i="2" s="1"/>
  <c r="L161" i="2"/>
  <c r="M161" i="2" s="1"/>
  <c r="N161" i="2" s="1"/>
  <c r="O161" i="2" s="1"/>
  <c r="P161" i="2" s="1"/>
  <c r="L162" i="2"/>
  <c r="M162" i="2" s="1"/>
  <c r="N162" i="2" s="1"/>
  <c r="O162" i="2" s="1"/>
  <c r="P162" i="2" s="1"/>
  <c r="L163" i="2"/>
  <c r="M163" i="2" s="1"/>
  <c r="N163" i="2" s="1"/>
  <c r="O163" i="2" s="1"/>
  <c r="P163" i="2" s="1"/>
  <c r="L164" i="2"/>
  <c r="M164" i="2" s="1"/>
  <c r="N164" i="2" s="1"/>
  <c r="O164" i="2" s="1"/>
  <c r="P164" i="2" s="1"/>
  <c r="L165" i="2"/>
  <c r="M165" i="2" s="1"/>
  <c r="N165" i="2" s="1"/>
  <c r="O165" i="2" s="1"/>
  <c r="P165" i="2" s="1"/>
  <c r="L166" i="2"/>
  <c r="M166" i="2" s="1"/>
  <c r="N166" i="2" s="1"/>
  <c r="O166" i="2" s="1"/>
  <c r="P166" i="2" s="1"/>
  <c r="L167" i="2"/>
  <c r="M167" i="2" s="1"/>
  <c r="N167" i="2" s="1"/>
  <c r="O167" i="2" s="1"/>
  <c r="P167" i="2" s="1"/>
  <c r="L168" i="2"/>
  <c r="M168" i="2" s="1"/>
  <c r="N168" i="2" s="1"/>
  <c r="O168" i="2" s="1"/>
  <c r="P168" i="2" s="1"/>
  <c r="L169" i="2"/>
  <c r="M169" i="2" s="1"/>
  <c r="N169" i="2" s="1"/>
  <c r="O169" i="2" s="1"/>
  <c r="P169" i="2" s="1"/>
  <c r="L170" i="2"/>
  <c r="M170" i="2" s="1"/>
  <c r="N170" i="2" s="1"/>
  <c r="O170" i="2" s="1"/>
  <c r="P170" i="2" s="1"/>
  <c r="L171" i="2"/>
  <c r="M171" i="2" s="1"/>
  <c r="N171" i="2" s="1"/>
  <c r="O171" i="2" s="1"/>
  <c r="P171" i="2" s="1"/>
  <c r="L498" i="2"/>
  <c r="M498" i="2" s="1"/>
  <c r="N498" i="2" s="1"/>
  <c r="O498" i="2" s="1"/>
  <c r="P498" i="2" s="1"/>
  <c r="L499" i="2"/>
  <c r="M499" i="2" s="1"/>
  <c r="N499" i="2" s="1"/>
  <c r="O499" i="2" s="1"/>
  <c r="P499" i="2" s="1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L44" i="2"/>
  <c r="M44" i="2" s="1"/>
  <c r="N44" i="2" s="1"/>
  <c r="O44" i="2" s="1"/>
  <c r="P44" i="2" s="1"/>
  <c r="L45" i="2"/>
  <c r="M45" i="2" s="1"/>
  <c r="N45" i="2" s="1"/>
  <c r="O45" i="2" s="1"/>
  <c r="P45" i="2" s="1"/>
  <c r="L48" i="2"/>
  <c r="M48" i="2" s="1"/>
  <c r="N48" i="2" s="1"/>
  <c r="O48" i="2" s="1"/>
  <c r="P48" i="2" s="1"/>
  <c r="L56" i="2"/>
  <c r="M56" i="2" s="1"/>
  <c r="N56" i="2" s="1"/>
  <c r="O56" i="2" s="1"/>
  <c r="P56" i="2" s="1"/>
  <c r="L57" i="2"/>
  <c r="M57" i="2" s="1"/>
  <c r="N57" i="2" s="1"/>
  <c r="O57" i="2" s="1"/>
  <c r="P57" i="2" s="1"/>
  <c r="L64" i="2"/>
  <c r="M64" i="2" s="1"/>
  <c r="N64" i="2" s="1"/>
  <c r="O64" i="2" s="1"/>
  <c r="P64" i="2" s="1"/>
  <c r="L65" i="2"/>
  <c r="M65" i="2" s="1"/>
  <c r="N65" i="2" s="1"/>
  <c r="O65" i="2" s="1"/>
  <c r="P65" i="2" s="1"/>
  <c r="L68" i="2"/>
  <c r="M68" i="2" s="1"/>
  <c r="N68" i="2" s="1"/>
  <c r="O68" i="2" s="1"/>
  <c r="P68" i="2" s="1"/>
  <c r="L69" i="2"/>
  <c r="M69" i="2" s="1"/>
  <c r="N69" i="2" s="1"/>
  <c r="O69" i="2" s="1"/>
  <c r="P69" i="2" s="1"/>
  <c r="L76" i="2"/>
  <c r="M76" i="2" s="1"/>
  <c r="N76" i="2" s="1"/>
  <c r="O76" i="2" s="1"/>
  <c r="P76" i="2" s="1"/>
  <c r="L77" i="2"/>
  <c r="M77" i="2" s="1"/>
  <c r="N77" i="2" s="1"/>
  <c r="O77" i="2" s="1"/>
  <c r="P77" i="2" s="1"/>
  <c r="L80" i="2"/>
  <c r="M80" i="2" s="1"/>
  <c r="N80" i="2" s="1"/>
  <c r="O80" i="2" s="1"/>
  <c r="P80" i="2" s="1"/>
  <c r="K9" i="1"/>
  <c r="L9" i="1" s="1"/>
  <c r="M9" i="1" s="1"/>
  <c r="N9" i="1" s="1"/>
  <c r="K11" i="1"/>
  <c r="L11" i="1" s="1"/>
  <c r="M11" i="1" s="1"/>
  <c r="N11" i="1" s="1"/>
  <c r="K13" i="1"/>
  <c r="L13" i="1" s="1"/>
  <c r="M13" i="1" s="1"/>
  <c r="N13" i="1" s="1"/>
  <c r="K19" i="1"/>
  <c r="L19" i="1" s="1"/>
  <c r="M19" i="1" s="1"/>
  <c r="N19" i="1" s="1"/>
  <c r="K21" i="1"/>
  <c r="L21" i="1" s="1"/>
  <c r="M21" i="1" s="1"/>
  <c r="N21" i="1" s="1"/>
  <c r="K27" i="1"/>
  <c r="L27" i="1" s="1"/>
  <c r="M27" i="1" s="1"/>
  <c r="N27" i="1" s="1"/>
  <c r="K33" i="1"/>
  <c r="L33" i="1" s="1"/>
  <c r="M33" i="1" s="1"/>
  <c r="N33" i="1" s="1"/>
  <c r="K35" i="1"/>
  <c r="L35" i="1" s="1"/>
  <c r="M35" i="1" s="1"/>
  <c r="N35" i="1" s="1"/>
  <c r="K37" i="1"/>
  <c r="L37" i="1" s="1"/>
  <c r="M37" i="1" s="1"/>
  <c r="N37" i="1" s="1"/>
  <c r="K43" i="1"/>
  <c r="L43" i="1" s="1"/>
  <c r="M43" i="1" s="1"/>
  <c r="N43" i="1" s="1"/>
  <c r="K45" i="1"/>
  <c r="L45" i="1" s="1"/>
  <c r="M45" i="1" s="1"/>
  <c r="N45" i="1" s="1"/>
  <c r="K51" i="1"/>
  <c r="L51" i="1" s="1"/>
  <c r="M51" i="1" s="1"/>
  <c r="N51" i="1" s="1"/>
  <c r="K57" i="1"/>
  <c r="L57" i="1" s="1"/>
  <c r="M57" i="1" s="1"/>
  <c r="N57" i="1" s="1"/>
  <c r="K59" i="1"/>
  <c r="L59" i="1" s="1"/>
  <c r="M59" i="1" s="1"/>
  <c r="N59" i="1" s="1"/>
  <c r="K61" i="1"/>
  <c r="L61" i="1" s="1"/>
  <c r="M61" i="1" s="1"/>
  <c r="N61" i="1" s="1"/>
  <c r="K67" i="1"/>
  <c r="L67" i="1" s="1"/>
  <c r="M67" i="1" s="1"/>
  <c r="N67" i="1" s="1"/>
  <c r="K69" i="1"/>
  <c r="L69" i="1" s="1"/>
  <c r="M69" i="1" s="1"/>
  <c r="N69" i="1" s="1"/>
  <c r="K75" i="1"/>
  <c r="L75" i="1" s="1"/>
  <c r="M75" i="1" s="1"/>
  <c r="N75" i="1" s="1"/>
  <c r="K81" i="1"/>
  <c r="L81" i="1" s="1"/>
  <c r="M81" i="1" s="1"/>
  <c r="N81" i="1" s="1"/>
  <c r="K83" i="1"/>
  <c r="L83" i="1" s="1"/>
  <c r="M83" i="1" s="1"/>
  <c r="N83" i="1" s="1"/>
  <c r="K85" i="1"/>
  <c r="L85" i="1" s="1"/>
  <c r="M85" i="1" s="1"/>
  <c r="N85" i="1" s="1"/>
  <c r="K91" i="1"/>
  <c r="L91" i="1" s="1"/>
  <c r="M91" i="1" s="1"/>
  <c r="N91" i="1" s="1"/>
  <c r="K93" i="1"/>
  <c r="L93" i="1" s="1"/>
  <c r="M93" i="1" s="1"/>
  <c r="N93" i="1" s="1"/>
  <c r="K99" i="1"/>
  <c r="L99" i="1" s="1"/>
  <c r="M99" i="1" s="1"/>
  <c r="N99" i="1" s="1"/>
  <c r="K105" i="1"/>
  <c r="L105" i="1" s="1"/>
  <c r="M105" i="1" s="1"/>
  <c r="N105" i="1" s="1"/>
  <c r="K107" i="1"/>
  <c r="L107" i="1" s="1"/>
  <c r="M107" i="1" s="1"/>
  <c r="N107" i="1" s="1"/>
  <c r="K109" i="1"/>
  <c r="L109" i="1" s="1"/>
  <c r="M109" i="1" s="1"/>
  <c r="N109" i="1" s="1"/>
  <c r="K115" i="1"/>
  <c r="L115" i="1" s="1"/>
  <c r="M115" i="1" s="1"/>
  <c r="N115" i="1" s="1"/>
  <c r="K117" i="1"/>
  <c r="L117" i="1" s="1"/>
  <c r="M117" i="1" s="1"/>
  <c r="N117" i="1" s="1"/>
  <c r="K123" i="1"/>
  <c r="L123" i="1" s="1"/>
  <c r="M123" i="1" s="1"/>
  <c r="N123" i="1" s="1"/>
  <c r="K129" i="1"/>
  <c r="L129" i="1" s="1"/>
  <c r="M129" i="1" s="1"/>
  <c r="N129" i="1" s="1"/>
  <c r="K131" i="1"/>
  <c r="L131" i="1" s="1"/>
  <c r="M131" i="1" s="1"/>
  <c r="N131" i="1" s="1"/>
  <c r="K133" i="1"/>
  <c r="L133" i="1" s="1"/>
  <c r="M133" i="1" s="1"/>
  <c r="N133" i="1" s="1"/>
  <c r="K139" i="1"/>
  <c r="L139" i="1" s="1"/>
  <c r="M139" i="1" s="1"/>
  <c r="N139" i="1" s="1"/>
  <c r="K141" i="1"/>
  <c r="L141" i="1" s="1"/>
  <c r="M141" i="1" s="1"/>
  <c r="N141" i="1" s="1"/>
  <c r="K147" i="1"/>
  <c r="L147" i="1" s="1"/>
  <c r="M147" i="1" s="1"/>
  <c r="N147" i="1" s="1"/>
  <c r="K153" i="1"/>
  <c r="L153" i="1" s="1"/>
  <c r="M153" i="1" s="1"/>
  <c r="N153" i="1" s="1"/>
  <c r="K155" i="1"/>
  <c r="L155" i="1" s="1"/>
  <c r="M155" i="1" s="1"/>
  <c r="N155" i="1" s="1"/>
  <c r="K157" i="1"/>
  <c r="L157" i="1" s="1"/>
  <c r="M157" i="1" s="1"/>
  <c r="N157" i="1" s="1"/>
  <c r="K163" i="1"/>
  <c r="L163" i="1" s="1"/>
  <c r="M163" i="1" s="1"/>
  <c r="N163" i="1" s="1"/>
  <c r="K3" i="1"/>
  <c r="L3" i="1" s="1"/>
  <c r="M3" i="1" s="1"/>
  <c r="N3" i="1" s="1"/>
  <c r="K5" i="1"/>
  <c r="K7" i="1"/>
  <c r="L7" i="1" s="1"/>
  <c r="M7" i="1" s="1"/>
  <c r="N7" i="1" s="1"/>
  <c r="K15" i="1"/>
  <c r="L15" i="1" s="1"/>
  <c r="M15" i="1" s="1"/>
  <c r="N15" i="1" s="1"/>
  <c r="K17" i="1"/>
  <c r="L17" i="1" s="1"/>
  <c r="M17" i="1" s="1"/>
  <c r="N17" i="1" s="1"/>
  <c r="K23" i="1"/>
  <c r="L23" i="1" s="1"/>
  <c r="M23" i="1" s="1"/>
  <c r="N23" i="1" s="1"/>
  <c r="K25" i="1"/>
  <c r="L25" i="1" s="1"/>
  <c r="M25" i="1" s="1"/>
  <c r="N25" i="1" s="1"/>
  <c r="K29" i="1"/>
  <c r="L29" i="1" s="1"/>
  <c r="M29" i="1" s="1"/>
  <c r="N29" i="1" s="1"/>
  <c r="K31" i="1"/>
  <c r="L31" i="1" s="1"/>
  <c r="M31" i="1" s="1"/>
  <c r="N31" i="1" s="1"/>
  <c r="K39" i="1"/>
  <c r="L39" i="1" s="1"/>
  <c r="M39" i="1" s="1"/>
  <c r="N39" i="1" s="1"/>
  <c r="K41" i="1"/>
  <c r="L41" i="1" s="1"/>
  <c r="M41" i="1" s="1"/>
  <c r="N41" i="1" s="1"/>
  <c r="K47" i="1"/>
  <c r="L47" i="1" s="1"/>
  <c r="M47" i="1" s="1"/>
  <c r="N47" i="1" s="1"/>
  <c r="K49" i="1"/>
  <c r="L49" i="1" s="1"/>
  <c r="M49" i="1" s="1"/>
  <c r="N49" i="1" s="1"/>
  <c r="K53" i="1"/>
  <c r="L53" i="1" s="1"/>
  <c r="M53" i="1" s="1"/>
  <c r="N53" i="1" s="1"/>
  <c r="K55" i="1"/>
  <c r="L55" i="1" s="1"/>
  <c r="M55" i="1" s="1"/>
  <c r="N55" i="1" s="1"/>
  <c r="K63" i="1"/>
  <c r="L63" i="1" s="1"/>
  <c r="M63" i="1" s="1"/>
  <c r="N63" i="1" s="1"/>
  <c r="K65" i="1"/>
  <c r="L65" i="1" s="1"/>
  <c r="M65" i="1" s="1"/>
  <c r="N65" i="1" s="1"/>
  <c r="K71" i="1"/>
  <c r="L71" i="1" s="1"/>
  <c r="M71" i="1" s="1"/>
  <c r="N71" i="1" s="1"/>
  <c r="K73" i="1"/>
  <c r="L73" i="1" s="1"/>
  <c r="M73" i="1" s="1"/>
  <c r="N73" i="1" s="1"/>
  <c r="K77" i="1"/>
  <c r="L77" i="1" s="1"/>
  <c r="M77" i="1" s="1"/>
  <c r="N77" i="1" s="1"/>
  <c r="K79" i="1"/>
  <c r="L79" i="1" s="1"/>
  <c r="M79" i="1" s="1"/>
  <c r="N79" i="1" s="1"/>
  <c r="K87" i="1"/>
  <c r="L87" i="1" s="1"/>
  <c r="M87" i="1" s="1"/>
  <c r="N87" i="1" s="1"/>
  <c r="K89" i="1"/>
  <c r="L89" i="1" s="1"/>
  <c r="M89" i="1" s="1"/>
  <c r="N89" i="1" s="1"/>
  <c r="K95" i="1"/>
  <c r="L95" i="1" s="1"/>
  <c r="M95" i="1" s="1"/>
  <c r="N95" i="1" s="1"/>
  <c r="K97" i="1"/>
  <c r="L97" i="1" s="1"/>
  <c r="M97" i="1" s="1"/>
  <c r="N97" i="1" s="1"/>
  <c r="K101" i="1"/>
  <c r="L101" i="1" s="1"/>
  <c r="M101" i="1" s="1"/>
  <c r="N101" i="1" s="1"/>
  <c r="K103" i="1"/>
  <c r="L103" i="1" s="1"/>
  <c r="M103" i="1" s="1"/>
  <c r="N103" i="1" s="1"/>
  <c r="K111" i="1"/>
  <c r="L111" i="1" s="1"/>
  <c r="M111" i="1" s="1"/>
  <c r="N111" i="1" s="1"/>
  <c r="K113" i="1"/>
  <c r="L113" i="1" s="1"/>
  <c r="M113" i="1" s="1"/>
  <c r="N113" i="1" s="1"/>
  <c r="K119" i="1"/>
  <c r="L119" i="1" s="1"/>
  <c r="M119" i="1" s="1"/>
  <c r="N119" i="1" s="1"/>
  <c r="K121" i="1"/>
  <c r="L121" i="1" s="1"/>
  <c r="M121" i="1" s="1"/>
  <c r="N121" i="1" s="1"/>
  <c r="K125" i="1"/>
  <c r="L125" i="1" s="1"/>
  <c r="M125" i="1" s="1"/>
  <c r="N125" i="1" s="1"/>
  <c r="K127" i="1"/>
  <c r="L127" i="1" s="1"/>
  <c r="M127" i="1" s="1"/>
  <c r="N127" i="1" s="1"/>
  <c r="K135" i="1"/>
  <c r="L135" i="1" s="1"/>
  <c r="M135" i="1" s="1"/>
  <c r="N135" i="1" s="1"/>
  <c r="K137" i="1"/>
  <c r="L137" i="1" s="1"/>
  <c r="M137" i="1" s="1"/>
  <c r="N137" i="1" s="1"/>
  <c r="K143" i="1"/>
  <c r="L143" i="1" s="1"/>
  <c r="M143" i="1" s="1"/>
  <c r="N143" i="1" s="1"/>
  <c r="K145" i="1"/>
  <c r="L145" i="1" s="1"/>
  <c r="M145" i="1" s="1"/>
  <c r="N145" i="1" s="1"/>
  <c r="K149" i="1"/>
  <c r="K151" i="1"/>
  <c r="L151" i="1" s="1"/>
  <c r="M151" i="1" s="1"/>
  <c r="N151" i="1" s="1"/>
  <c r="K159" i="1"/>
  <c r="L159" i="1" s="1"/>
  <c r="M159" i="1" s="1"/>
  <c r="N159" i="1" s="1"/>
  <c r="K161" i="1"/>
  <c r="L161" i="1" s="1"/>
  <c r="M161" i="1" s="1"/>
  <c r="N161" i="1" s="1"/>
  <c r="L5" i="1"/>
  <c r="M5" i="1" s="1"/>
  <c r="N5" i="1" s="1"/>
  <c r="L149" i="1"/>
  <c r="M149" i="1" s="1"/>
  <c r="N149" i="1" s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3" i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1" i="1"/>
  <c r="G153" i="1"/>
  <c r="G155" i="1"/>
  <c r="G157" i="1"/>
  <c r="G159" i="1"/>
  <c r="G161" i="1"/>
  <c r="G163" i="1"/>
  <c r="G2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L61" i="2"/>
  <c r="M61" i="2" s="1"/>
  <c r="N61" i="2" s="1"/>
  <c r="O61" i="2" s="1"/>
  <c r="P61" i="2" s="1"/>
  <c r="L3" i="2"/>
  <c r="M3" i="2" s="1"/>
  <c r="N3" i="2" s="1"/>
  <c r="O3" i="2" s="1"/>
  <c r="P3" i="2" s="1"/>
  <c r="L4" i="2"/>
  <c r="M4" i="2" s="1"/>
  <c r="N4" i="2" s="1"/>
  <c r="O4" i="2" s="1"/>
  <c r="P4" i="2" s="1"/>
  <c r="L5" i="2"/>
  <c r="M5" i="2" s="1"/>
  <c r="N5" i="2" s="1"/>
  <c r="O5" i="2" s="1"/>
  <c r="P5" i="2" s="1"/>
  <c r="L6" i="2"/>
  <c r="M6" i="2" s="1"/>
  <c r="N6" i="2" s="1"/>
  <c r="O6" i="2" s="1"/>
  <c r="P6" i="2" s="1"/>
  <c r="L7" i="2"/>
  <c r="M7" i="2" s="1"/>
  <c r="N7" i="2" s="1"/>
  <c r="O7" i="2" s="1"/>
  <c r="P7" i="2" s="1"/>
  <c r="L8" i="2"/>
  <c r="M8" i="2" s="1"/>
  <c r="N8" i="2" s="1"/>
  <c r="O8" i="2" s="1"/>
  <c r="P8" i="2" s="1"/>
  <c r="L9" i="2"/>
  <c r="M9" i="2" s="1"/>
  <c r="N9" i="2" s="1"/>
  <c r="O9" i="2" s="1"/>
  <c r="P9" i="2" s="1"/>
  <c r="L10" i="2"/>
  <c r="M10" i="2" s="1"/>
  <c r="N10" i="2" s="1"/>
  <c r="O10" i="2" s="1"/>
  <c r="P10" i="2" s="1"/>
  <c r="L11" i="2"/>
  <c r="M11" i="2" s="1"/>
  <c r="N11" i="2" s="1"/>
  <c r="O11" i="2" s="1"/>
  <c r="P11" i="2" s="1"/>
  <c r="L12" i="2"/>
  <c r="M12" i="2" s="1"/>
  <c r="N12" i="2" s="1"/>
  <c r="O12" i="2" s="1"/>
  <c r="P12" i="2" s="1"/>
  <c r="L13" i="2"/>
  <c r="M13" i="2" s="1"/>
  <c r="N13" i="2" s="1"/>
  <c r="O13" i="2" s="1"/>
  <c r="P13" i="2" s="1"/>
  <c r="L14" i="2"/>
  <c r="M14" i="2" s="1"/>
  <c r="N14" i="2" s="1"/>
  <c r="O14" i="2" s="1"/>
  <c r="P14" i="2" s="1"/>
  <c r="L15" i="2"/>
  <c r="M15" i="2" s="1"/>
  <c r="N15" i="2" s="1"/>
  <c r="O15" i="2" s="1"/>
  <c r="P15" i="2" s="1"/>
  <c r="L16" i="2"/>
  <c r="M16" i="2" s="1"/>
  <c r="N16" i="2" s="1"/>
  <c r="O16" i="2" s="1"/>
  <c r="P16" i="2" s="1"/>
  <c r="L17" i="2"/>
  <c r="M17" i="2" s="1"/>
  <c r="N17" i="2" s="1"/>
  <c r="O17" i="2" s="1"/>
  <c r="P17" i="2" s="1"/>
  <c r="L18" i="2"/>
  <c r="M18" i="2" s="1"/>
  <c r="N18" i="2" s="1"/>
  <c r="O18" i="2" s="1"/>
  <c r="P18" i="2" s="1"/>
  <c r="L19" i="2"/>
  <c r="M19" i="2" s="1"/>
  <c r="N19" i="2" s="1"/>
  <c r="O19" i="2" s="1"/>
  <c r="P19" i="2" s="1"/>
  <c r="L20" i="2"/>
  <c r="M20" i="2" s="1"/>
  <c r="N20" i="2" s="1"/>
  <c r="O20" i="2" s="1"/>
  <c r="P20" i="2" s="1"/>
  <c r="L21" i="2"/>
  <c r="M21" i="2" s="1"/>
  <c r="N21" i="2" s="1"/>
  <c r="O21" i="2" s="1"/>
  <c r="P21" i="2" s="1"/>
  <c r="L22" i="2"/>
  <c r="M22" i="2" s="1"/>
  <c r="N22" i="2" s="1"/>
  <c r="O22" i="2" s="1"/>
  <c r="P22" i="2" s="1"/>
  <c r="L23" i="2"/>
  <c r="M23" i="2" s="1"/>
  <c r="N23" i="2" s="1"/>
  <c r="O23" i="2" s="1"/>
  <c r="P23" i="2" s="1"/>
  <c r="L24" i="2"/>
  <c r="M24" i="2" s="1"/>
  <c r="N24" i="2" s="1"/>
  <c r="O24" i="2" s="1"/>
  <c r="P24" i="2" s="1"/>
  <c r="L25" i="2"/>
  <c r="M25" i="2" s="1"/>
  <c r="N25" i="2" s="1"/>
  <c r="O25" i="2" s="1"/>
  <c r="P25" i="2" s="1"/>
  <c r="L26" i="2"/>
  <c r="M26" i="2" s="1"/>
  <c r="N26" i="2" s="1"/>
  <c r="O26" i="2" s="1"/>
  <c r="P26" i="2" s="1"/>
  <c r="L27" i="2"/>
  <c r="M27" i="2" s="1"/>
  <c r="N27" i="2" s="1"/>
  <c r="O27" i="2" s="1"/>
  <c r="P27" i="2" s="1"/>
  <c r="L28" i="2"/>
  <c r="M28" i="2" s="1"/>
  <c r="N28" i="2" s="1"/>
  <c r="O28" i="2" s="1"/>
  <c r="P28" i="2" s="1"/>
  <c r="L29" i="2"/>
  <c r="M29" i="2" s="1"/>
  <c r="N29" i="2" s="1"/>
  <c r="O29" i="2" s="1"/>
  <c r="P29" i="2" s="1"/>
  <c r="L30" i="2"/>
  <c r="M30" i="2" s="1"/>
  <c r="N30" i="2" s="1"/>
  <c r="O30" i="2" s="1"/>
  <c r="P30" i="2" s="1"/>
  <c r="L31" i="2"/>
  <c r="M31" i="2" s="1"/>
  <c r="N31" i="2" s="1"/>
  <c r="O31" i="2" s="1"/>
  <c r="P31" i="2" s="1"/>
  <c r="L32" i="2"/>
  <c r="M32" i="2" s="1"/>
  <c r="N32" i="2" s="1"/>
  <c r="O32" i="2" s="1"/>
  <c r="P32" i="2" s="1"/>
  <c r="L33" i="2"/>
  <c r="M33" i="2" s="1"/>
  <c r="N33" i="2" s="1"/>
  <c r="O33" i="2" s="1"/>
  <c r="P33" i="2" s="1"/>
  <c r="L34" i="2"/>
  <c r="M34" i="2" s="1"/>
  <c r="N34" i="2" s="1"/>
  <c r="O34" i="2" s="1"/>
  <c r="P34" i="2" s="1"/>
  <c r="L35" i="2"/>
  <c r="M35" i="2" s="1"/>
  <c r="N35" i="2" s="1"/>
  <c r="O35" i="2" s="1"/>
  <c r="P35" i="2" s="1"/>
  <c r="L36" i="2"/>
  <c r="M36" i="2" s="1"/>
  <c r="N36" i="2" s="1"/>
  <c r="O36" i="2" s="1"/>
  <c r="P36" i="2" s="1"/>
  <c r="L37" i="2"/>
  <c r="M37" i="2" s="1"/>
  <c r="N37" i="2" s="1"/>
  <c r="O37" i="2" s="1"/>
  <c r="P37" i="2" s="1"/>
  <c r="L38" i="2"/>
  <c r="M38" i="2" s="1"/>
  <c r="N38" i="2" s="1"/>
  <c r="O38" i="2" s="1"/>
  <c r="P38" i="2" s="1"/>
  <c r="L39" i="2"/>
  <c r="M39" i="2" s="1"/>
  <c r="N39" i="2" s="1"/>
  <c r="O39" i="2" s="1"/>
  <c r="P39" i="2" s="1"/>
  <c r="L40" i="2"/>
  <c r="M40" i="2" s="1"/>
  <c r="N40" i="2" s="1"/>
  <c r="O40" i="2" s="1"/>
  <c r="P40" i="2" s="1"/>
  <c r="L41" i="2"/>
  <c r="M41" i="2" s="1"/>
  <c r="N41" i="2" s="1"/>
  <c r="O41" i="2" s="1"/>
  <c r="P41" i="2" s="1"/>
  <c r="L42" i="2"/>
  <c r="M42" i="2" s="1"/>
  <c r="N42" i="2" s="1"/>
  <c r="O42" i="2" s="1"/>
  <c r="P42" i="2" s="1"/>
  <c r="L43" i="2"/>
  <c r="M43" i="2" s="1"/>
  <c r="N43" i="2" s="1"/>
  <c r="O43" i="2" s="1"/>
  <c r="P43" i="2" s="1"/>
  <c r="L46" i="2"/>
  <c r="M46" i="2" s="1"/>
  <c r="N46" i="2" s="1"/>
  <c r="O46" i="2" s="1"/>
  <c r="P46" i="2" s="1"/>
  <c r="L47" i="2"/>
  <c r="M47" i="2" s="1"/>
  <c r="N47" i="2" s="1"/>
  <c r="O47" i="2" s="1"/>
  <c r="P47" i="2" s="1"/>
  <c r="L49" i="2"/>
  <c r="M49" i="2" s="1"/>
  <c r="N49" i="2" s="1"/>
  <c r="O49" i="2" s="1"/>
  <c r="P49" i="2" s="1"/>
  <c r="L50" i="2"/>
  <c r="M50" i="2" s="1"/>
  <c r="N50" i="2" s="1"/>
  <c r="O50" i="2" s="1"/>
  <c r="P50" i="2" s="1"/>
  <c r="L51" i="2"/>
  <c r="M51" i="2" s="1"/>
  <c r="N51" i="2" s="1"/>
  <c r="O51" i="2" s="1"/>
  <c r="P51" i="2" s="1"/>
  <c r="L52" i="2"/>
  <c r="M52" i="2" s="1"/>
  <c r="N52" i="2" s="1"/>
  <c r="O52" i="2" s="1"/>
  <c r="P52" i="2" s="1"/>
  <c r="L53" i="2"/>
  <c r="M53" i="2" s="1"/>
  <c r="N53" i="2" s="1"/>
  <c r="O53" i="2" s="1"/>
  <c r="P53" i="2" s="1"/>
  <c r="L54" i="2"/>
  <c r="M54" i="2" s="1"/>
  <c r="N54" i="2" s="1"/>
  <c r="O54" i="2" s="1"/>
  <c r="P54" i="2" s="1"/>
  <c r="L55" i="2"/>
  <c r="M55" i="2" s="1"/>
  <c r="N55" i="2" s="1"/>
  <c r="O55" i="2" s="1"/>
  <c r="P55" i="2" s="1"/>
  <c r="L58" i="2"/>
  <c r="M58" i="2" s="1"/>
  <c r="N58" i="2" s="1"/>
  <c r="O58" i="2" s="1"/>
  <c r="P58" i="2" s="1"/>
  <c r="L59" i="2"/>
  <c r="M59" i="2" s="1"/>
  <c r="N59" i="2" s="1"/>
  <c r="O59" i="2" s="1"/>
  <c r="P59" i="2" s="1"/>
  <c r="L60" i="2"/>
  <c r="M60" i="2" s="1"/>
  <c r="N60" i="2" s="1"/>
  <c r="O60" i="2" s="1"/>
  <c r="P60" i="2" s="1"/>
  <c r="L62" i="2"/>
  <c r="M62" i="2" s="1"/>
  <c r="N62" i="2" s="1"/>
  <c r="O62" i="2" s="1"/>
  <c r="P62" i="2" s="1"/>
  <c r="L63" i="2"/>
  <c r="M63" i="2" s="1"/>
  <c r="N63" i="2" s="1"/>
  <c r="O63" i="2" s="1"/>
  <c r="P63" i="2" s="1"/>
  <c r="L66" i="2"/>
  <c r="M66" i="2" s="1"/>
  <c r="N66" i="2" s="1"/>
  <c r="O66" i="2" s="1"/>
  <c r="P66" i="2" s="1"/>
  <c r="L67" i="2"/>
  <c r="M67" i="2" s="1"/>
  <c r="N67" i="2" s="1"/>
  <c r="O67" i="2" s="1"/>
  <c r="P67" i="2" s="1"/>
  <c r="L70" i="2"/>
  <c r="M70" i="2" s="1"/>
  <c r="N70" i="2" s="1"/>
  <c r="O70" i="2" s="1"/>
  <c r="P70" i="2" s="1"/>
  <c r="L71" i="2"/>
  <c r="M71" i="2" s="1"/>
  <c r="N71" i="2" s="1"/>
  <c r="O71" i="2" s="1"/>
  <c r="P71" i="2" s="1"/>
  <c r="L72" i="2"/>
  <c r="M72" i="2" s="1"/>
  <c r="N72" i="2" s="1"/>
  <c r="O72" i="2" s="1"/>
  <c r="P72" i="2" s="1"/>
  <c r="L73" i="2"/>
  <c r="M73" i="2" s="1"/>
  <c r="N73" i="2" s="1"/>
  <c r="O73" i="2" s="1"/>
  <c r="P73" i="2" s="1"/>
  <c r="L74" i="2"/>
  <c r="M74" i="2" s="1"/>
  <c r="N74" i="2" s="1"/>
  <c r="O74" i="2" s="1"/>
  <c r="P74" i="2" s="1"/>
  <c r="L75" i="2"/>
  <c r="M75" i="2" s="1"/>
  <c r="N75" i="2" s="1"/>
  <c r="O75" i="2" s="1"/>
  <c r="P75" i="2" s="1"/>
  <c r="L78" i="2"/>
  <c r="M78" i="2" s="1"/>
  <c r="N78" i="2" s="1"/>
  <c r="O78" i="2" s="1"/>
  <c r="P78" i="2" s="1"/>
  <c r="L79" i="2"/>
  <c r="M79" i="2" s="1"/>
  <c r="N79" i="2" s="1"/>
  <c r="O79" i="2" s="1"/>
  <c r="P79" i="2" s="1"/>
  <c r="L81" i="2"/>
  <c r="M81" i="2" s="1"/>
  <c r="N81" i="2" s="1"/>
  <c r="O81" i="2" s="1"/>
  <c r="P81" i="2" s="1"/>
  <c r="L172" i="2"/>
  <c r="M172" i="2" s="1"/>
  <c r="N172" i="2" s="1"/>
  <c r="O172" i="2" s="1"/>
  <c r="P172" i="2" s="1"/>
  <c r="L173" i="2"/>
  <c r="M173" i="2" s="1"/>
  <c r="N173" i="2" s="1"/>
  <c r="O173" i="2" s="1"/>
  <c r="P173" i="2" s="1"/>
  <c r="L174" i="2"/>
  <c r="M174" i="2" s="1"/>
  <c r="N174" i="2" s="1"/>
  <c r="O174" i="2" s="1"/>
  <c r="P174" i="2" s="1"/>
  <c r="L175" i="2"/>
  <c r="M175" i="2" s="1"/>
  <c r="N175" i="2" s="1"/>
  <c r="O175" i="2" s="1"/>
  <c r="P175" i="2" s="1"/>
  <c r="L176" i="2"/>
  <c r="M176" i="2" s="1"/>
  <c r="N176" i="2" s="1"/>
  <c r="O176" i="2" s="1"/>
  <c r="P176" i="2" s="1"/>
  <c r="L177" i="2"/>
  <c r="M177" i="2" s="1"/>
  <c r="N177" i="2" s="1"/>
  <c r="O177" i="2" s="1"/>
  <c r="P177" i="2" s="1"/>
  <c r="L178" i="2"/>
  <c r="M178" i="2" s="1"/>
  <c r="N178" i="2" s="1"/>
  <c r="O178" i="2" s="1"/>
  <c r="P178" i="2" s="1"/>
  <c r="L179" i="2"/>
  <c r="M179" i="2" s="1"/>
  <c r="N179" i="2" s="1"/>
  <c r="O179" i="2" s="1"/>
  <c r="P179" i="2" s="1"/>
  <c r="L180" i="2"/>
  <c r="M180" i="2" s="1"/>
  <c r="N180" i="2" s="1"/>
  <c r="O180" i="2" s="1"/>
  <c r="P180" i="2" s="1"/>
  <c r="L181" i="2"/>
  <c r="M181" i="2" s="1"/>
  <c r="N181" i="2" s="1"/>
  <c r="O181" i="2" s="1"/>
  <c r="P181" i="2" s="1"/>
  <c r="L182" i="2"/>
  <c r="M182" i="2" s="1"/>
  <c r="N182" i="2" s="1"/>
  <c r="O182" i="2" s="1"/>
  <c r="P182" i="2" s="1"/>
  <c r="L183" i="2"/>
  <c r="M183" i="2" s="1"/>
  <c r="N183" i="2" s="1"/>
  <c r="O183" i="2" s="1"/>
  <c r="P183" i="2" s="1"/>
  <c r="L184" i="2"/>
  <c r="M184" i="2" s="1"/>
  <c r="N184" i="2" s="1"/>
  <c r="O184" i="2" s="1"/>
  <c r="P184" i="2" s="1"/>
  <c r="L185" i="2"/>
  <c r="M185" i="2" s="1"/>
  <c r="N185" i="2" s="1"/>
  <c r="O185" i="2" s="1"/>
  <c r="P185" i="2" s="1"/>
  <c r="L186" i="2"/>
  <c r="M186" i="2" s="1"/>
  <c r="N186" i="2" s="1"/>
  <c r="O186" i="2" s="1"/>
  <c r="P186" i="2" s="1"/>
  <c r="L187" i="2"/>
  <c r="M187" i="2" s="1"/>
  <c r="N187" i="2" s="1"/>
  <c r="O187" i="2" s="1"/>
  <c r="P187" i="2" s="1"/>
  <c r="L188" i="2"/>
  <c r="M188" i="2" s="1"/>
  <c r="N188" i="2" s="1"/>
  <c r="O188" i="2" s="1"/>
  <c r="P188" i="2" s="1"/>
  <c r="L189" i="2"/>
  <c r="M189" i="2" s="1"/>
  <c r="N189" i="2" s="1"/>
  <c r="O189" i="2" s="1"/>
  <c r="P189" i="2" s="1"/>
  <c r="L190" i="2"/>
  <c r="M190" i="2" s="1"/>
  <c r="N190" i="2" s="1"/>
  <c r="O190" i="2" s="1"/>
  <c r="P190" i="2" s="1"/>
  <c r="L191" i="2"/>
  <c r="M191" i="2" s="1"/>
  <c r="N191" i="2" s="1"/>
  <c r="O191" i="2" s="1"/>
  <c r="P191" i="2" s="1"/>
  <c r="L192" i="2"/>
  <c r="M192" i="2" s="1"/>
  <c r="N192" i="2" s="1"/>
  <c r="O192" i="2" s="1"/>
  <c r="P192" i="2" s="1"/>
  <c r="L193" i="2"/>
  <c r="M193" i="2" s="1"/>
  <c r="N193" i="2" s="1"/>
  <c r="O193" i="2" s="1"/>
  <c r="P193" i="2" s="1"/>
  <c r="L194" i="2"/>
  <c r="M194" i="2" s="1"/>
  <c r="N194" i="2" s="1"/>
  <c r="O194" i="2" s="1"/>
  <c r="P194" i="2" s="1"/>
  <c r="L195" i="2"/>
  <c r="M195" i="2" s="1"/>
  <c r="N195" i="2" s="1"/>
  <c r="O195" i="2" s="1"/>
  <c r="P195" i="2" s="1"/>
  <c r="L196" i="2"/>
  <c r="M196" i="2" s="1"/>
  <c r="N196" i="2" s="1"/>
  <c r="O196" i="2" s="1"/>
  <c r="P196" i="2" s="1"/>
  <c r="L197" i="2"/>
  <c r="M197" i="2" s="1"/>
  <c r="N197" i="2" s="1"/>
  <c r="O197" i="2" s="1"/>
  <c r="P197" i="2" s="1"/>
  <c r="L198" i="2"/>
  <c r="M198" i="2" s="1"/>
  <c r="N198" i="2" s="1"/>
  <c r="O198" i="2" s="1"/>
  <c r="P198" i="2" s="1"/>
  <c r="L199" i="2"/>
  <c r="M199" i="2" s="1"/>
  <c r="N199" i="2" s="1"/>
  <c r="O199" i="2" s="1"/>
  <c r="P199" i="2" s="1"/>
  <c r="L200" i="2"/>
  <c r="M200" i="2" s="1"/>
  <c r="N200" i="2" s="1"/>
  <c r="O200" i="2" s="1"/>
  <c r="P200" i="2" s="1"/>
  <c r="L201" i="2"/>
  <c r="M201" i="2" s="1"/>
  <c r="N201" i="2" s="1"/>
  <c r="O201" i="2" s="1"/>
  <c r="P201" i="2" s="1"/>
  <c r="L202" i="2"/>
  <c r="M202" i="2" s="1"/>
  <c r="N202" i="2" s="1"/>
  <c r="O202" i="2" s="1"/>
  <c r="P202" i="2" s="1"/>
  <c r="L203" i="2"/>
  <c r="M203" i="2" s="1"/>
  <c r="N203" i="2" s="1"/>
  <c r="O203" i="2" s="1"/>
  <c r="P203" i="2" s="1"/>
  <c r="L204" i="2"/>
  <c r="M204" i="2" s="1"/>
  <c r="N204" i="2" s="1"/>
  <c r="O204" i="2" s="1"/>
  <c r="P204" i="2" s="1"/>
  <c r="L205" i="2"/>
  <c r="M205" i="2" s="1"/>
  <c r="N205" i="2" s="1"/>
  <c r="O205" i="2" s="1"/>
  <c r="P205" i="2" s="1"/>
  <c r="L206" i="2"/>
  <c r="M206" i="2" s="1"/>
  <c r="N206" i="2" s="1"/>
  <c r="O206" i="2" s="1"/>
  <c r="P206" i="2" s="1"/>
  <c r="L207" i="2"/>
  <c r="M207" i="2" s="1"/>
  <c r="N207" i="2" s="1"/>
  <c r="O207" i="2" s="1"/>
  <c r="P207" i="2" s="1"/>
  <c r="L208" i="2"/>
  <c r="M208" i="2" s="1"/>
  <c r="N208" i="2" s="1"/>
  <c r="O208" i="2" s="1"/>
  <c r="P208" i="2" s="1"/>
  <c r="L209" i="2"/>
  <c r="M209" i="2" s="1"/>
  <c r="N209" i="2" s="1"/>
  <c r="O209" i="2" s="1"/>
  <c r="P209" i="2" s="1"/>
  <c r="L210" i="2"/>
  <c r="M210" i="2" s="1"/>
  <c r="N210" i="2" s="1"/>
  <c r="O210" i="2" s="1"/>
  <c r="P210" i="2" s="1"/>
  <c r="L211" i="2"/>
  <c r="M211" i="2" s="1"/>
  <c r="N211" i="2" s="1"/>
  <c r="O211" i="2" s="1"/>
  <c r="P211" i="2" s="1"/>
  <c r="L212" i="2"/>
  <c r="M212" i="2" s="1"/>
  <c r="N212" i="2" s="1"/>
  <c r="O212" i="2" s="1"/>
  <c r="P212" i="2" s="1"/>
  <c r="L213" i="2"/>
  <c r="M213" i="2" s="1"/>
  <c r="N213" i="2" s="1"/>
  <c r="O213" i="2" s="1"/>
  <c r="P213" i="2" s="1"/>
  <c r="L214" i="2"/>
  <c r="M214" i="2" s="1"/>
  <c r="N214" i="2" s="1"/>
  <c r="O214" i="2" s="1"/>
  <c r="P214" i="2" s="1"/>
  <c r="L215" i="2"/>
  <c r="M215" i="2" s="1"/>
  <c r="N215" i="2" s="1"/>
  <c r="O215" i="2" s="1"/>
  <c r="P215" i="2" s="1"/>
  <c r="L216" i="2"/>
  <c r="M216" i="2" s="1"/>
  <c r="N216" i="2" s="1"/>
  <c r="O216" i="2" s="1"/>
  <c r="P216" i="2" s="1"/>
  <c r="L217" i="2"/>
  <c r="M217" i="2" s="1"/>
  <c r="N217" i="2" s="1"/>
  <c r="O217" i="2" s="1"/>
  <c r="P217" i="2" s="1"/>
  <c r="L218" i="2"/>
  <c r="M218" i="2" s="1"/>
  <c r="N218" i="2" s="1"/>
  <c r="O218" i="2" s="1"/>
  <c r="P218" i="2" s="1"/>
  <c r="L219" i="2"/>
  <c r="M219" i="2" s="1"/>
  <c r="N219" i="2" s="1"/>
  <c r="O219" i="2" s="1"/>
  <c r="P219" i="2" s="1"/>
  <c r="L220" i="2"/>
  <c r="M220" i="2" s="1"/>
  <c r="N220" i="2" s="1"/>
  <c r="O220" i="2" s="1"/>
  <c r="P220" i="2" s="1"/>
  <c r="L221" i="2"/>
  <c r="M221" i="2" s="1"/>
  <c r="N221" i="2" s="1"/>
  <c r="O221" i="2" s="1"/>
  <c r="P221" i="2" s="1"/>
  <c r="L222" i="2"/>
  <c r="M222" i="2" s="1"/>
  <c r="N222" i="2" s="1"/>
  <c r="O222" i="2" s="1"/>
  <c r="P222" i="2" s="1"/>
  <c r="L223" i="2"/>
  <c r="M223" i="2" s="1"/>
  <c r="N223" i="2" s="1"/>
  <c r="O223" i="2" s="1"/>
  <c r="P223" i="2" s="1"/>
  <c r="L224" i="2"/>
  <c r="M224" i="2" s="1"/>
  <c r="N224" i="2" s="1"/>
  <c r="O224" i="2" s="1"/>
  <c r="P224" i="2" s="1"/>
  <c r="L225" i="2"/>
  <c r="M225" i="2" s="1"/>
  <c r="N225" i="2" s="1"/>
  <c r="O225" i="2" s="1"/>
  <c r="P225" i="2" s="1"/>
  <c r="L226" i="2"/>
  <c r="M226" i="2" s="1"/>
  <c r="N226" i="2" s="1"/>
  <c r="O226" i="2" s="1"/>
  <c r="P226" i="2" s="1"/>
  <c r="L227" i="2"/>
  <c r="M227" i="2" s="1"/>
  <c r="N227" i="2" s="1"/>
  <c r="O227" i="2" s="1"/>
  <c r="P227" i="2" s="1"/>
  <c r="L228" i="2"/>
  <c r="M228" i="2" s="1"/>
  <c r="N228" i="2" s="1"/>
  <c r="O228" i="2" s="1"/>
  <c r="P228" i="2" s="1"/>
  <c r="L229" i="2"/>
  <c r="M229" i="2" s="1"/>
  <c r="N229" i="2" s="1"/>
  <c r="O229" i="2" s="1"/>
  <c r="P229" i="2" s="1"/>
  <c r="L230" i="2"/>
  <c r="M230" i="2" s="1"/>
  <c r="N230" i="2" s="1"/>
  <c r="O230" i="2" s="1"/>
  <c r="P230" i="2" s="1"/>
  <c r="L231" i="2"/>
  <c r="M231" i="2" s="1"/>
  <c r="N231" i="2" s="1"/>
  <c r="O231" i="2" s="1"/>
  <c r="P231" i="2" s="1"/>
  <c r="L232" i="2"/>
  <c r="M232" i="2" s="1"/>
  <c r="N232" i="2" s="1"/>
  <c r="O232" i="2" s="1"/>
  <c r="P232" i="2" s="1"/>
  <c r="L233" i="2"/>
  <c r="M233" i="2" s="1"/>
  <c r="N233" i="2" s="1"/>
  <c r="O233" i="2" s="1"/>
  <c r="P233" i="2" s="1"/>
  <c r="L234" i="2"/>
  <c r="M234" i="2" s="1"/>
  <c r="N234" i="2" s="1"/>
  <c r="O234" i="2" s="1"/>
  <c r="P234" i="2" s="1"/>
  <c r="L235" i="2"/>
  <c r="M235" i="2" s="1"/>
  <c r="N235" i="2" s="1"/>
  <c r="O235" i="2" s="1"/>
  <c r="P235" i="2" s="1"/>
  <c r="L236" i="2"/>
  <c r="M236" i="2" s="1"/>
  <c r="N236" i="2" s="1"/>
  <c r="O236" i="2" s="1"/>
  <c r="P236" i="2" s="1"/>
  <c r="L237" i="2"/>
  <c r="M237" i="2" s="1"/>
  <c r="N237" i="2" s="1"/>
  <c r="O237" i="2" s="1"/>
  <c r="P237" i="2" s="1"/>
  <c r="L238" i="2"/>
  <c r="M238" i="2" s="1"/>
  <c r="N238" i="2" s="1"/>
  <c r="O238" i="2" s="1"/>
  <c r="P238" i="2" s="1"/>
  <c r="L239" i="2"/>
  <c r="M239" i="2" s="1"/>
  <c r="N239" i="2" s="1"/>
  <c r="O239" i="2" s="1"/>
  <c r="P239" i="2" s="1"/>
  <c r="L240" i="2"/>
  <c r="M240" i="2" s="1"/>
  <c r="N240" i="2" s="1"/>
  <c r="O240" i="2" s="1"/>
  <c r="P240" i="2" s="1"/>
  <c r="L241" i="2"/>
  <c r="M241" i="2" s="1"/>
  <c r="N241" i="2" s="1"/>
  <c r="O241" i="2" s="1"/>
  <c r="P241" i="2" s="1"/>
  <c r="L242" i="2"/>
  <c r="M242" i="2" s="1"/>
  <c r="N242" i="2" s="1"/>
  <c r="O242" i="2" s="1"/>
  <c r="P242" i="2" s="1"/>
  <c r="L243" i="2"/>
  <c r="M243" i="2" s="1"/>
  <c r="N243" i="2" s="1"/>
  <c r="O243" i="2" s="1"/>
  <c r="P243" i="2" s="1"/>
  <c r="L244" i="2"/>
  <c r="M244" i="2" s="1"/>
  <c r="N244" i="2" s="1"/>
  <c r="O244" i="2" s="1"/>
  <c r="P244" i="2" s="1"/>
  <c r="L245" i="2"/>
  <c r="M245" i="2" s="1"/>
  <c r="N245" i="2" s="1"/>
  <c r="O245" i="2" s="1"/>
  <c r="P245" i="2" s="1"/>
  <c r="L246" i="2"/>
  <c r="M246" i="2" s="1"/>
  <c r="N246" i="2" s="1"/>
  <c r="O246" i="2" s="1"/>
  <c r="P246" i="2" s="1"/>
  <c r="L247" i="2"/>
  <c r="M247" i="2" s="1"/>
  <c r="N247" i="2" s="1"/>
  <c r="O247" i="2" s="1"/>
  <c r="P247" i="2" s="1"/>
  <c r="L248" i="2"/>
  <c r="M248" i="2" s="1"/>
  <c r="N248" i="2" s="1"/>
  <c r="O248" i="2" s="1"/>
  <c r="P248" i="2" s="1"/>
  <c r="L249" i="2"/>
  <c r="M249" i="2" s="1"/>
  <c r="N249" i="2" s="1"/>
  <c r="O249" i="2" s="1"/>
  <c r="P249" i="2" s="1"/>
  <c r="L250" i="2"/>
  <c r="M250" i="2" s="1"/>
  <c r="N250" i="2" s="1"/>
  <c r="O250" i="2" s="1"/>
  <c r="P250" i="2" s="1"/>
  <c r="L336" i="2"/>
  <c r="M336" i="2" s="1"/>
  <c r="N336" i="2" s="1"/>
  <c r="O336" i="2" s="1"/>
  <c r="P336" i="2" s="1"/>
  <c r="L337" i="2"/>
  <c r="M337" i="2" s="1"/>
  <c r="N337" i="2" s="1"/>
  <c r="O337" i="2" s="1"/>
  <c r="P337" i="2" s="1"/>
  <c r="L338" i="2"/>
  <c r="M338" i="2" s="1"/>
  <c r="N338" i="2" s="1"/>
  <c r="O338" i="2" s="1"/>
  <c r="P338" i="2" s="1"/>
  <c r="L339" i="2"/>
  <c r="M339" i="2" s="1"/>
  <c r="N339" i="2" s="1"/>
  <c r="O339" i="2" s="1"/>
  <c r="P339" i="2" s="1"/>
  <c r="L340" i="2"/>
  <c r="M340" i="2" s="1"/>
  <c r="N340" i="2" s="1"/>
  <c r="O340" i="2" s="1"/>
  <c r="P340" i="2" s="1"/>
  <c r="L341" i="2"/>
  <c r="M341" i="2" s="1"/>
  <c r="N341" i="2" s="1"/>
  <c r="O341" i="2" s="1"/>
  <c r="P341" i="2" s="1"/>
  <c r="L342" i="2"/>
  <c r="M342" i="2" s="1"/>
  <c r="N342" i="2" s="1"/>
  <c r="O342" i="2" s="1"/>
  <c r="P342" i="2" s="1"/>
  <c r="L343" i="2"/>
  <c r="M343" i="2" s="1"/>
  <c r="N343" i="2" s="1"/>
  <c r="O343" i="2" s="1"/>
  <c r="P343" i="2" s="1"/>
  <c r="L344" i="2"/>
  <c r="M344" i="2" s="1"/>
  <c r="N344" i="2" s="1"/>
  <c r="O344" i="2" s="1"/>
  <c r="P344" i="2" s="1"/>
  <c r="L345" i="2"/>
  <c r="M345" i="2" s="1"/>
  <c r="N345" i="2" s="1"/>
  <c r="O345" i="2" s="1"/>
  <c r="P345" i="2" s="1"/>
  <c r="L346" i="2"/>
  <c r="M346" i="2" s="1"/>
  <c r="N346" i="2" s="1"/>
  <c r="O346" i="2" s="1"/>
  <c r="P346" i="2" s="1"/>
  <c r="L347" i="2"/>
  <c r="M347" i="2" s="1"/>
  <c r="N347" i="2" s="1"/>
  <c r="O347" i="2" s="1"/>
  <c r="P347" i="2" s="1"/>
  <c r="L348" i="2"/>
  <c r="M348" i="2" s="1"/>
  <c r="N348" i="2" s="1"/>
  <c r="O348" i="2" s="1"/>
  <c r="P348" i="2" s="1"/>
  <c r="L349" i="2"/>
  <c r="M349" i="2" s="1"/>
  <c r="N349" i="2" s="1"/>
  <c r="O349" i="2" s="1"/>
  <c r="P349" i="2" s="1"/>
  <c r="L350" i="2"/>
  <c r="M350" i="2" s="1"/>
  <c r="N350" i="2" s="1"/>
  <c r="O350" i="2" s="1"/>
  <c r="P350" i="2" s="1"/>
  <c r="L351" i="2"/>
  <c r="M351" i="2" s="1"/>
  <c r="N351" i="2" s="1"/>
  <c r="O351" i="2" s="1"/>
  <c r="P351" i="2" s="1"/>
  <c r="L352" i="2"/>
  <c r="M352" i="2" s="1"/>
  <c r="N352" i="2" s="1"/>
  <c r="O352" i="2" s="1"/>
  <c r="P352" i="2" s="1"/>
  <c r="L353" i="2"/>
  <c r="M353" i="2" s="1"/>
  <c r="N353" i="2" s="1"/>
  <c r="O353" i="2" s="1"/>
  <c r="P353" i="2" s="1"/>
  <c r="L354" i="2"/>
  <c r="M354" i="2" s="1"/>
  <c r="N354" i="2" s="1"/>
  <c r="O354" i="2" s="1"/>
  <c r="P354" i="2" s="1"/>
  <c r="L355" i="2"/>
  <c r="M355" i="2" s="1"/>
  <c r="N355" i="2" s="1"/>
  <c r="O355" i="2" s="1"/>
  <c r="P355" i="2" s="1"/>
  <c r="L356" i="2"/>
  <c r="M356" i="2" s="1"/>
  <c r="N356" i="2" s="1"/>
  <c r="O356" i="2" s="1"/>
  <c r="P356" i="2" s="1"/>
  <c r="L357" i="2"/>
  <c r="M357" i="2" s="1"/>
  <c r="N357" i="2" s="1"/>
  <c r="O357" i="2" s="1"/>
  <c r="P357" i="2" s="1"/>
  <c r="L358" i="2"/>
  <c r="M358" i="2" s="1"/>
  <c r="N358" i="2" s="1"/>
  <c r="O358" i="2" s="1"/>
  <c r="P358" i="2" s="1"/>
  <c r="L359" i="2"/>
  <c r="M359" i="2" s="1"/>
  <c r="N359" i="2" s="1"/>
  <c r="O359" i="2" s="1"/>
  <c r="P359" i="2" s="1"/>
  <c r="L360" i="2"/>
  <c r="M360" i="2" s="1"/>
  <c r="N360" i="2" s="1"/>
  <c r="O360" i="2" s="1"/>
  <c r="P360" i="2" s="1"/>
  <c r="L361" i="2"/>
  <c r="M361" i="2" s="1"/>
  <c r="N361" i="2" s="1"/>
  <c r="O361" i="2" s="1"/>
  <c r="P361" i="2" s="1"/>
  <c r="L362" i="2"/>
  <c r="M362" i="2" s="1"/>
  <c r="N362" i="2" s="1"/>
  <c r="O362" i="2" s="1"/>
  <c r="P362" i="2" s="1"/>
  <c r="L363" i="2"/>
  <c r="M363" i="2" s="1"/>
  <c r="N363" i="2" s="1"/>
  <c r="O363" i="2" s="1"/>
  <c r="P363" i="2" s="1"/>
  <c r="L364" i="2"/>
  <c r="M364" i="2" s="1"/>
  <c r="N364" i="2" s="1"/>
  <c r="O364" i="2" s="1"/>
  <c r="P364" i="2" s="1"/>
  <c r="L365" i="2"/>
  <c r="M365" i="2" s="1"/>
  <c r="N365" i="2" s="1"/>
  <c r="O365" i="2" s="1"/>
  <c r="P365" i="2" s="1"/>
  <c r="L366" i="2"/>
  <c r="M366" i="2" s="1"/>
  <c r="N366" i="2" s="1"/>
  <c r="O366" i="2" s="1"/>
  <c r="P366" i="2" s="1"/>
  <c r="L367" i="2"/>
  <c r="M367" i="2" s="1"/>
  <c r="N367" i="2" s="1"/>
  <c r="O367" i="2" s="1"/>
  <c r="P367" i="2" s="1"/>
  <c r="L368" i="2"/>
  <c r="M368" i="2" s="1"/>
  <c r="N368" i="2" s="1"/>
  <c r="O368" i="2" s="1"/>
  <c r="P368" i="2" s="1"/>
  <c r="L369" i="2"/>
  <c r="M369" i="2" s="1"/>
  <c r="N369" i="2" s="1"/>
  <c r="O369" i="2" s="1"/>
  <c r="P369" i="2" s="1"/>
  <c r="L370" i="2"/>
  <c r="M370" i="2" s="1"/>
  <c r="N370" i="2" s="1"/>
  <c r="O370" i="2" s="1"/>
  <c r="P370" i="2" s="1"/>
  <c r="L371" i="2"/>
  <c r="M371" i="2" s="1"/>
  <c r="N371" i="2" s="1"/>
  <c r="O371" i="2" s="1"/>
  <c r="P371" i="2" s="1"/>
  <c r="L372" i="2"/>
  <c r="M372" i="2" s="1"/>
  <c r="N372" i="2" s="1"/>
  <c r="O372" i="2" s="1"/>
  <c r="P372" i="2" s="1"/>
  <c r="L373" i="2"/>
  <c r="M373" i="2" s="1"/>
  <c r="N373" i="2" s="1"/>
  <c r="O373" i="2" s="1"/>
  <c r="P373" i="2" s="1"/>
  <c r="L374" i="2"/>
  <c r="M374" i="2" s="1"/>
  <c r="N374" i="2" s="1"/>
  <c r="O374" i="2" s="1"/>
  <c r="P374" i="2" s="1"/>
  <c r="L375" i="2"/>
  <c r="M375" i="2" s="1"/>
  <c r="N375" i="2" s="1"/>
  <c r="O375" i="2" s="1"/>
  <c r="P375" i="2" s="1"/>
  <c r="L376" i="2"/>
  <c r="M376" i="2" s="1"/>
  <c r="N376" i="2" s="1"/>
  <c r="O376" i="2" s="1"/>
  <c r="P376" i="2" s="1"/>
  <c r="L377" i="2"/>
  <c r="M377" i="2" s="1"/>
  <c r="N377" i="2" s="1"/>
  <c r="O377" i="2" s="1"/>
  <c r="P377" i="2" s="1"/>
  <c r="L378" i="2"/>
  <c r="M378" i="2" s="1"/>
  <c r="N378" i="2" s="1"/>
  <c r="O378" i="2" s="1"/>
  <c r="P378" i="2" s="1"/>
  <c r="L379" i="2"/>
  <c r="M379" i="2" s="1"/>
  <c r="N379" i="2" s="1"/>
  <c r="O379" i="2" s="1"/>
  <c r="P379" i="2" s="1"/>
  <c r="L380" i="2"/>
  <c r="M380" i="2" s="1"/>
  <c r="N380" i="2" s="1"/>
  <c r="O380" i="2" s="1"/>
  <c r="P380" i="2" s="1"/>
  <c r="L381" i="2"/>
  <c r="M381" i="2" s="1"/>
  <c r="N381" i="2" s="1"/>
  <c r="O381" i="2" s="1"/>
  <c r="P381" i="2" s="1"/>
  <c r="L382" i="2"/>
  <c r="M382" i="2" s="1"/>
  <c r="N382" i="2" s="1"/>
  <c r="O382" i="2" s="1"/>
  <c r="P382" i="2" s="1"/>
  <c r="L383" i="2"/>
  <c r="M383" i="2" s="1"/>
  <c r="N383" i="2" s="1"/>
  <c r="O383" i="2" s="1"/>
  <c r="P383" i="2" s="1"/>
  <c r="L384" i="2"/>
  <c r="M384" i="2" s="1"/>
  <c r="N384" i="2" s="1"/>
  <c r="O384" i="2" s="1"/>
  <c r="P384" i="2" s="1"/>
  <c r="L385" i="2"/>
  <c r="M385" i="2" s="1"/>
  <c r="N385" i="2" s="1"/>
  <c r="O385" i="2" s="1"/>
  <c r="P385" i="2" s="1"/>
  <c r="L386" i="2"/>
  <c r="M386" i="2" s="1"/>
  <c r="N386" i="2" s="1"/>
  <c r="O386" i="2" s="1"/>
  <c r="P386" i="2" s="1"/>
  <c r="L387" i="2"/>
  <c r="M387" i="2" s="1"/>
  <c r="N387" i="2" s="1"/>
  <c r="O387" i="2" s="1"/>
  <c r="P387" i="2" s="1"/>
  <c r="L388" i="2"/>
  <c r="M388" i="2" s="1"/>
  <c r="N388" i="2" s="1"/>
  <c r="O388" i="2" s="1"/>
  <c r="P388" i="2" s="1"/>
  <c r="L389" i="2"/>
  <c r="M389" i="2" s="1"/>
  <c r="N389" i="2" s="1"/>
  <c r="O389" i="2" s="1"/>
  <c r="P389" i="2" s="1"/>
  <c r="L390" i="2"/>
  <c r="M390" i="2" s="1"/>
  <c r="N390" i="2" s="1"/>
  <c r="O390" i="2" s="1"/>
  <c r="P390" i="2" s="1"/>
  <c r="L391" i="2"/>
  <c r="M391" i="2" s="1"/>
  <c r="N391" i="2" s="1"/>
  <c r="O391" i="2" s="1"/>
  <c r="P391" i="2" s="1"/>
  <c r="L392" i="2"/>
  <c r="M392" i="2" s="1"/>
  <c r="N392" i="2" s="1"/>
  <c r="O392" i="2" s="1"/>
  <c r="P392" i="2" s="1"/>
  <c r="L393" i="2"/>
  <c r="M393" i="2" s="1"/>
  <c r="N393" i="2" s="1"/>
  <c r="O393" i="2" s="1"/>
  <c r="P393" i="2" s="1"/>
  <c r="L394" i="2"/>
  <c r="M394" i="2" s="1"/>
  <c r="N394" i="2" s="1"/>
  <c r="O394" i="2" s="1"/>
  <c r="P394" i="2" s="1"/>
  <c r="L395" i="2"/>
  <c r="M395" i="2" s="1"/>
  <c r="N395" i="2" s="1"/>
  <c r="O395" i="2" s="1"/>
  <c r="P395" i="2" s="1"/>
  <c r="L396" i="2"/>
  <c r="M396" i="2" s="1"/>
  <c r="N396" i="2" s="1"/>
  <c r="O396" i="2" s="1"/>
  <c r="P396" i="2" s="1"/>
  <c r="L397" i="2"/>
  <c r="M397" i="2" s="1"/>
  <c r="N397" i="2" s="1"/>
  <c r="O397" i="2" s="1"/>
  <c r="P397" i="2" s="1"/>
  <c r="L398" i="2"/>
  <c r="M398" i="2" s="1"/>
  <c r="N398" i="2" s="1"/>
  <c r="O398" i="2" s="1"/>
  <c r="P398" i="2" s="1"/>
  <c r="L399" i="2"/>
  <c r="M399" i="2" s="1"/>
  <c r="N399" i="2" s="1"/>
  <c r="O399" i="2" s="1"/>
  <c r="P399" i="2" s="1"/>
  <c r="L400" i="2"/>
  <c r="M400" i="2" s="1"/>
  <c r="N400" i="2" s="1"/>
  <c r="O400" i="2" s="1"/>
  <c r="P400" i="2" s="1"/>
  <c r="L401" i="2"/>
  <c r="M401" i="2" s="1"/>
  <c r="N401" i="2" s="1"/>
  <c r="O401" i="2" s="1"/>
  <c r="P401" i="2" s="1"/>
  <c r="L402" i="2"/>
  <c r="M402" i="2" s="1"/>
  <c r="N402" i="2" s="1"/>
  <c r="O402" i="2" s="1"/>
  <c r="P402" i="2" s="1"/>
  <c r="L403" i="2"/>
  <c r="M403" i="2" s="1"/>
  <c r="N403" i="2" s="1"/>
  <c r="O403" i="2" s="1"/>
  <c r="P403" i="2" s="1"/>
  <c r="L404" i="2"/>
  <c r="M404" i="2" s="1"/>
  <c r="N404" i="2" s="1"/>
  <c r="O404" i="2" s="1"/>
  <c r="P404" i="2" s="1"/>
  <c r="L405" i="2"/>
  <c r="M405" i="2" s="1"/>
  <c r="N405" i="2" s="1"/>
  <c r="O405" i="2" s="1"/>
  <c r="P405" i="2" s="1"/>
  <c r="L406" i="2"/>
  <c r="M406" i="2" s="1"/>
  <c r="N406" i="2" s="1"/>
  <c r="O406" i="2" s="1"/>
  <c r="P406" i="2" s="1"/>
  <c r="L407" i="2"/>
  <c r="M407" i="2" s="1"/>
  <c r="N407" i="2" s="1"/>
  <c r="O407" i="2" s="1"/>
  <c r="P407" i="2" s="1"/>
  <c r="L408" i="2"/>
  <c r="M408" i="2" s="1"/>
  <c r="N408" i="2" s="1"/>
  <c r="O408" i="2" s="1"/>
  <c r="P408" i="2" s="1"/>
  <c r="L409" i="2"/>
  <c r="M409" i="2" s="1"/>
  <c r="N409" i="2" s="1"/>
  <c r="O409" i="2" s="1"/>
  <c r="P409" i="2" s="1"/>
  <c r="L410" i="2"/>
  <c r="M410" i="2" s="1"/>
  <c r="N410" i="2" s="1"/>
  <c r="O410" i="2" s="1"/>
  <c r="P410" i="2" s="1"/>
  <c r="L411" i="2"/>
  <c r="M411" i="2" s="1"/>
  <c r="N411" i="2" s="1"/>
  <c r="O411" i="2" s="1"/>
  <c r="P411" i="2" s="1"/>
  <c r="L412" i="2"/>
  <c r="M412" i="2" s="1"/>
  <c r="N412" i="2" s="1"/>
  <c r="O412" i="2" s="1"/>
  <c r="P412" i="2" s="1"/>
  <c r="L413" i="2"/>
  <c r="M413" i="2" s="1"/>
  <c r="N413" i="2" s="1"/>
  <c r="O413" i="2" s="1"/>
  <c r="P413" i="2" s="1"/>
  <c r="L414" i="2"/>
  <c r="M414" i="2" s="1"/>
  <c r="N414" i="2" s="1"/>
  <c r="O414" i="2" s="1"/>
  <c r="P414" i="2" s="1"/>
  <c r="L500" i="2"/>
  <c r="M500" i="2" s="1"/>
  <c r="N500" i="2" s="1"/>
  <c r="O500" i="2" s="1"/>
  <c r="P500" i="2" s="1"/>
  <c r="L501" i="2"/>
  <c r="M501" i="2" s="1"/>
  <c r="N501" i="2" s="1"/>
  <c r="O501" i="2" s="1"/>
  <c r="P501" i="2" s="1"/>
  <c r="L502" i="2"/>
  <c r="M502" i="2" s="1"/>
  <c r="N502" i="2" s="1"/>
  <c r="O502" i="2" s="1"/>
  <c r="P502" i="2" s="1"/>
  <c r="L503" i="2"/>
  <c r="M503" i="2" s="1"/>
  <c r="N503" i="2" s="1"/>
  <c r="O503" i="2" s="1"/>
  <c r="P503" i="2" s="1"/>
  <c r="L504" i="2"/>
  <c r="M504" i="2" s="1"/>
  <c r="N504" i="2" s="1"/>
  <c r="O504" i="2" s="1"/>
  <c r="P504" i="2" s="1"/>
  <c r="L505" i="2"/>
  <c r="M505" i="2" s="1"/>
  <c r="N505" i="2" s="1"/>
  <c r="O505" i="2" s="1"/>
  <c r="P505" i="2" s="1"/>
  <c r="L506" i="2"/>
  <c r="M506" i="2" s="1"/>
  <c r="N506" i="2" s="1"/>
  <c r="O506" i="2" s="1"/>
  <c r="P506" i="2" s="1"/>
  <c r="L507" i="2"/>
  <c r="M507" i="2" s="1"/>
  <c r="N507" i="2" s="1"/>
  <c r="O507" i="2" s="1"/>
  <c r="P507" i="2" s="1"/>
  <c r="L508" i="2"/>
  <c r="M508" i="2" s="1"/>
  <c r="N508" i="2" s="1"/>
  <c r="O508" i="2" s="1"/>
  <c r="P508" i="2" s="1"/>
  <c r="L509" i="2"/>
  <c r="M509" i="2" s="1"/>
  <c r="N509" i="2" s="1"/>
  <c r="O509" i="2" s="1"/>
  <c r="P509" i="2" s="1"/>
  <c r="L510" i="2"/>
  <c r="M510" i="2" s="1"/>
  <c r="N510" i="2" s="1"/>
  <c r="O510" i="2" s="1"/>
  <c r="P510" i="2" s="1"/>
  <c r="L511" i="2"/>
  <c r="M511" i="2" s="1"/>
  <c r="N511" i="2" s="1"/>
  <c r="O511" i="2" s="1"/>
  <c r="P511" i="2" s="1"/>
  <c r="L512" i="2"/>
  <c r="M512" i="2" s="1"/>
  <c r="N512" i="2" s="1"/>
  <c r="O512" i="2" s="1"/>
  <c r="P512" i="2" s="1"/>
  <c r="L513" i="2"/>
  <c r="M513" i="2" s="1"/>
  <c r="N513" i="2" s="1"/>
  <c r="O513" i="2" s="1"/>
  <c r="P513" i="2" s="1"/>
  <c r="L514" i="2"/>
  <c r="M514" i="2" s="1"/>
  <c r="N514" i="2" s="1"/>
  <c r="O514" i="2" s="1"/>
  <c r="P514" i="2" s="1"/>
  <c r="L515" i="2"/>
  <c r="M515" i="2" s="1"/>
  <c r="N515" i="2" s="1"/>
  <c r="O515" i="2" s="1"/>
  <c r="P515" i="2" s="1"/>
  <c r="L516" i="2"/>
  <c r="M516" i="2" s="1"/>
  <c r="N516" i="2" s="1"/>
  <c r="O516" i="2" s="1"/>
  <c r="P516" i="2" s="1"/>
  <c r="L517" i="2"/>
  <c r="M517" i="2" s="1"/>
  <c r="N517" i="2" s="1"/>
  <c r="O517" i="2" s="1"/>
  <c r="P517" i="2" s="1"/>
  <c r="L518" i="2"/>
  <c r="M518" i="2" s="1"/>
  <c r="N518" i="2" s="1"/>
  <c r="O518" i="2" s="1"/>
  <c r="P518" i="2" s="1"/>
  <c r="L519" i="2"/>
  <c r="M519" i="2" s="1"/>
  <c r="N519" i="2" s="1"/>
  <c r="O519" i="2" s="1"/>
  <c r="P519" i="2" s="1"/>
  <c r="L520" i="2"/>
  <c r="M520" i="2" s="1"/>
  <c r="N520" i="2" s="1"/>
  <c r="O520" i="2" s="1"/>
  <c r="P520" i="2" s="1"/>
  <c r="L521" i="2"/>
  <c r="M521" i="2" s="1"/>
  <c r="N521" i="2" s="1"/>
  <c r="O521" i="2" s="1"/>
  <c r="P521" i="2" s="1"/>
  <c r="L522" i="2"/>
  <c r="M522" i="2" s="1"/>
  <c r="N522" i="2" s="1"/>
  <c r="O522" i="2" s="1"/>
  <c r="P522" i="2" s="1"/>
  <c r="L523" i="2"/>
  <c r="M523" i="2" s="1"/>
  <c r="N523" i="2" s="1"/>
  <c r="O523" i="2" s="1"/>
  <c r="P523" i="2" s="1"/>
  <c r="L524" i="2"/>
  <c r="M524" i="2" s="1"/>
  <c r="N524" i="2" s="1"/>
  <c r="O524" i="2" s="1"/>
  <c r="P524" i="2" s="1"/>
  <c r="L525" i="2"/>
  <c r="M525" i="2" s="1"/>
  <c r="N525" i="2" s="1"/>
  <c r="O525" i="2" s="1"/>
  <c r="P525" i="2" s="1"/>
  <c r="L526" i="2"/>
  <c r="M526" i="2" s="1"/>
  <c r="N526" i="2" s="1"/>
  <c r="O526" i="2" s="1"/>
  <c r="P526" i="2" s="1"/>
  <c r="L527" i="2"/>
  <c r="M527" i="2" s="1"/>
  <c r="N527" i="2" s="1"/>
  <c r="O527" i="2" s="1"/>
  <c r="P527" i="2" s="1"/>
  <c r="L528" i="2"/>
  <c r="M528" i="2" s="1"/>
  <c r="N528" i="2" s="1"/>
  <c r="O528" i="2" s="1"/>
  <c r="P528" i="2" s="1"/>
  <c r="L529" i="2"/>
  <c r="M529" i="2" s="1"/>
  <c r="N529" i="2" s="1"/>
  <c r="O529" i="2" s="1"/>
  <c r="P529" i="2" s="1"/>
  <c r="L530" i="2"/>
  <c r="M530" i="2" s="1"/>
  <c r="N530" i="2" s="1"/>
  <c r="O530" i="2" s="1"/>
  <c r="P530" i="2" s="1"/>
  <c r="L531" i="2"/>
  <c r="M531" i="2" s="1"/>
  <c r="N531" i="2" s="1"/>
  <c r="O531" i="2" s="1"/>
  <c r="P531" i="2" s="1"/>
  <c r="L532" i="2"/>
  <c r="M532" i="2" s="1"/>
  <c r="N532" i="2" s="1"/>
  <c r="O532" i="2" s="1"/>
  <c r="P532" i="2" s="1"/>
  <c r="L533" i="2"/>
  <c r="M533" i="2" s="1"/>
  <c r="N533" i="2" s="1"/>
  <c r="O533" i="2" s="1"/>
  <c r="P533" i="2" s="1"/>
  <c r="L534" i="2"/>
  <c r="M534" i="2" s="1"/>
  <c r="N534" i="2" s="1"/>
  <c r="O534" i="2" s="1"/>
  <c r="P534" i="2" s="1"/>
  <c r="L535" i="2"/>
  <c r="M535" i="2" s="1"/>
  <c r="N535" i="2" s="1"/>
  <c r="O535" i="2" s="1"/>
  <c r="P535" i="2" s="1"/>
  <c r="L536" i="2"/>
  <c r="M536" i="2" s="1"/>
  <c r="N536" i="2" s="1"/>
  <c r="O536" i="2" s="1"/>
  <c r="P536" i="2" s="1"/>
  <c r="L537" i="2"/>
  <c r="M537" i="2" s="1"/>
  <c r="N537" i="2" s="1"/>
  <c r="O537" i="2" s="1"/>
  <c r="P537" i="2" s="1"/>
  <c r="L538" i="2"/>
  <c r="M538" i="2" s="1"/>
  <c r="N538" i="2" s="1"/>
  <c r="O538" i="2" s="1"/>
  <c r="P538" i="2" s="1"/>
  <c r="L539" i="2"/>
  <c r="M539" i="2" s="1"/>
  <c r="N539" i="2" s="1"/>
  <c r="O539" i="2" s="1"/>
  <c r="P539" i="2" s="1"/>
  <c r="L540" i="2"/>
  <c r="M540" i="2" s="1"/>
  <c r="N540" i="2" s="1"/>
  <c r="O540" i="2" s="1"/>
  <c r="P540" i="2" s="1"/>
  <c r="L541" i="2"/>
  <c r="M541" i="2" s="1"/>
  <c r="N541" i="2" s="1"/>
  <c r="O541" i="2" s="1"/>
  <c r="P541" i="2" s="1"/>
  <c r="L542" i="2"/>
  <c r="M542" i="2" s="1"/>
  <c r="N542" i="2" s="1"/>
  <c r="O542" i="2" s="1"/>
  <c r="P542" i="2" s="1"/>
  <c r="L543" i="2"/>
  <c r="M543" i="2" s="1"/>
  <c r="N543" i="2" s="1"/>
  <c r="O543" i="2" s="1"/>
  <c r="P543" i="2" s="1"/>
  <c r="L544" i="2"/>
  <c r="M544" i="2" s="1"/>
  <c r="N544" i="2" s="1"/>
  <c r="O544" i="2" s="1"/>
  <c r="P544" i="2" s="1"/>
  <c r="L545" i="2"/>
  <c r="M545" i="2" s="1"/>
  <c r="N545" i="2" s="1"/>
  <c r="O545" i="2" s="1"/>
  <c r="P545" i="2" s="1"/>
  <c r="L546" i="2"/>
  <c r="M546" i="2" s="1"/>
  <c r="N546" i="2" s="1"/>
  <c r="O546" i="2" s="1"/>
  <c r="P546" i="2" s="1"/>
  <c r="L547" i="2"/>
  <c r="M547" i="2" s="1"/>
  <c r="N547" i="2" s="1"/>
  <c r="O547" i="2" s="1"/>
  <c r="P547" i="2" s="1"/>
  <c r="L548" i="2"/>
  <c r="M548" i="2" s="1"/>
  <c r="N548" i="2" s="1"/>
  <c r="O548" i="2" s="1"/>
  <c r="P548" i="2" s="1"/>
  <c r="L549" i="2"/>
  <c r="M549" i="2" s="1"/>
  <c r="N549" i="2" s="1"/>
  <c r="O549" i="2" s="1"/>
  <c r="P549" i="2" s="1"/>
  <c r="L550" i="2"/>
  <c r="M550" i="2" s="1"/>
  <c r="N550" i="2" s="1"/>
  <c r="O550" i="2" s="1"/>
  <c r="P550" i="2" s="1"/>
  <c r="L551" i="2"/>
  <c r="M551" i="2" s="1"/>
  <c r="N551" i="2" s="1"/>
  <c r="O551" i="2" s="1"/>
  <c r="P551" i="2" s="1"/>
  <c r="L552" i="2"/>
  <c r="M552" i="2" s="1"/>
  <c r="N552" i="2" s="1"/>
  <c r="O552" i="2" s="1"/>
  <c r="P552" i="2" s="1"/>
  <c r="L553" i="2"/>
  <c r="M553" i="2" s="1"/>
  <c r="N553" i="2" s="1"/>
  <c r="O553" i="2" s="1"/>
  <c r="P553" i="2" s="1"/>
  <c r="L554" i="2"/>
  <c r="M554" i="2" s="1"/>
  <c r="N554" i="2" s="1"/>
  <c r="O554" i="2" s="1"/>
  <c r="P554" i="2" s="1"/>
  <c r="L555" i="2"/>
  <c r="M555" i="2" s="1"/>
  <c r="N555" i="2" s="1"/>
  <c r="O555" i="2" s="1"/>
  <c r="P555" i="2" s="1"/>
  <c r="L556" i="2"/>
  <c r="M556" i="2" s="1"/>
  <c r="N556" i="2" s="1"/>
  <c r="O556" i="2" s="1"/>
  <c r="P556" i="2" s="1"/>
  <c r="L557" i="2"/>
  <c r="M557" i="2" s="1"/>
  <c r="N557" i="2" s="1"/>
  <c r="O557" i="2" s="1"/>
  <c r="P557" i="2" s="1"/>
  <c r="L558" i="2"/>
  <c r="M558" i="2" s="1"/>
  <c r="N558" i="2" s="1"/>
  <c r="O558" i="2" s="1"/>
  <c r="P558" i="2" s="1"/>
  <c r="L559" i="2"/>
  <c r="M559" i="2" s="1"/>
  <c r="N559" i="2" s="1"/>
  <c r="O559" i="2" s="1"/>
  <c r="P559" i="2" s="1"/>
  <c r="L560" i="2"/>
  <c r="M560" i="2" s="1"/>
  <c r="N560" i="2" s="1"/>
  <c r="O560" i="2" s="1"/>
  <c r="P560" i="2" s="1"/>
  <c r="L561" i="2"/>
  <c r="M561" i="2" s="1"/>
  <c r="N561" i="2" s="1"/>
  <c r="O561" i="2" s="1"/>
  <c r="P561" i="2" s="1"/>
  <c r="L562" i="2"/>
  <c r="M562" i="2" s="1"/>
  <c r="N562" i="2" s="1"/>
  <c r="O562" i="2" s="1"/>
  <c r="P562" i="2" s="1"/>
  <c r="L563" i="2"/>
  <c r="M563" i="2" s="1"/>
  <c r="N563" i="2" s="1"/>
  <c r="O563" i="2" s="1"/>
  <c r="P563" i="2" s="1"/>
  <c r="L564" i="2"/>
  <c r="M564" i="2" s="1"/>
  <c r="N564" i="2" s="1"/>
  <c r="O564" i="2" s="1"/>
  <c r="P564" i="2" s="1"/>
  <c r="L565" i="2"/>
  <c r="M565" i="2" s="1"/>
  <c r="N565" i="2" s="1"/>
  <c r="O565" i="2" s="1"/>
  <c r="P565" i="2" s="1"/>
  <c r="L566" i="2"/>
  <c r="M566" i="2" s="1"/>
  <c r="N566" i="2" s="1"/>
  <c r="O566" i="2" s="1"/>
  <c r="P566" i="2" s="1"/>
  <c r="L567" i="2"/>
  <c r="M567" i="2" s="1"/>
  <c r="N567" i="2" s="1"/>
  <c r="O567" i="2" s="1"/>
  <c r="P567" i="2" s="1"/>
  <c r="L637" i="2"/>
  <c r="M637" i="2" s="1"/>
  <c r="N637" i="2" s="1"/>
  <c r="O637" i="2" s="1"/>
  <c r="P637" i="2" s="1"/>
  <c r="L638" i="2"/>
  <c r="M638" i="2" s="1"/>
  <c r="N638" i="2" s="1"/>
  <c r="O638" i="2" s="1"/>
  <c r="P638" i="2" s="1"/>
  <c r="L639" i="2"/>
  <c r="M639" i="2" s="1"/>
  <c r="N639" i="2" s="1"/>
  <c r="O639" i="2" s="1"/>
  <c r="P639" i="2" s="1"/>
  <c r="L640" i="2"/>
  <c r="M640" i="2" s="1"/>
  <c r="N640" i="2" s="1"/>
  <c r="O640" i="2" s="1"/>
  <c r="P640" i="2" s="1"/>
  <c r="L641" i="2"/>
  <c r="M641" i="2" s="1"/>
  <c r="N641" i="2" s="1"/>
  <c r="O641" i="2" s="1"/>
  <c r="P641" i="2" s="1"/>
  <c r="L642" i="2"/>
  <c r="M642" i="2" s="1"/>
  <c r="N642" i="2" s="1"/>
  <c r="O642" i="2" s="1"/>
  <c r="P642" i="2" s="1"/>
  <c r="L643" i="2"/>
  <c r="M643" i="2" s="1"/>
  <c r="N643" i="2" s="1"/>
  <c r="O643" i="2" s="1"/>
  <c r="P643" i="2" s="1"/>
  <c r="L644" i="2"/>
  <c r="M644" i="2" s="1"/>
  <c r="N644" i="2" s="1"/>
  <c r="O644" i="2" s="1"/>
  <c r="P644" i="2" s="1"/>
  <c r="L645" i="2"/>
  <c r="M645" i="2" s="1"/>
  <c r="N645" i="2" s="1"/>
  <c r="O645" i="2" s="1"/>
  <c r="P645" i="2" s="1"/>
  <c r="L646" i="2"/>
  <c r="M646" i="2" s="1"/>
  <c r="N646" i="2" s="1"/>
  <c r="O646" i="2" s="1"/>
  <c r="P646" i="2" s="1"/>
  <c r="L647" i="2"/>
  <c r="M647" i="2" s="1"/>
  <c r="N647" i="2" s="1"/>
  <c r="O647" i="2" s="1"/>
  <c r="P647" i="2" s="1"/>
  <c r="L648" i="2"/>
  <c r="M648" i="2" s="1"/>
  <c r="N648" i="2" s="1"/>
  <c r="O648" i="2" s="1"/>
  <c r="P648" i="2" s="1"/>
  <c r="L649" i="2"/>
  <c r="M649" i="2" s="1"/>
  <c r="N649" i="2" s="1"/>
  <c r="O649" i="2" s="1"/>
  <c r="P649" i="2" s="1"/>
  <c r="L650" i="2"/>
  <c r="M650" i="2" s="1"/>
  <c r="N650" i="2" s="1"/>
  <c r="O650" i="2" s="1"/>
  <c r="P650" i="2" s="1"/>
  <c r="L651" i="2"/>
  <c r="M651" i="2" s="1"/>
  <c r="N651" i="2" s="1"/>
  <c r="O651" i="2" s="1"/>
  <c r="P651" i="2" s="1"/>
  <c r="L652" i="2"/>
  <c r="M652" i="2" s="1"/>
  <c r="N652" i="2" s="1"/>
  <c r="O652" i="2" s="1"/>
  <c r="P652" i="2" s="1"/>
  <c r="L653" i="2"/>
  <c r="M653" i="2" s="1"/>
  <c r="N653" i="2" s="1"/>
  <c r="O653" i="2" s="1"/>
  <c r="P653" i="2" s="1"/>
  <c r="L654" i="2"/>
  <c r="M654" i="2" s="1"/>
  <c r="N654" i="2" s="1"/>
  <c r="O654" i="2" s="1"/>
  <c r="P654" i="2" s="1"/>
  <c r="L655" i="2"/>
  <c r="M655" i="2" s="1"/>
  <c r="N655" i="2" s="1"/>
  <c r="O655" i="2" s="1"/>
  <c r="P655" i="2" s="1"/>
  <c r="L656" i="2"/>
  <c r="M656" i="2" s="1"/>
  <c r="N656" i="2" s="1"/>
  <c r="O656" i="2" s="1"/>
  <c r="P656" i="2" s="1"/>
  <c r="L657" i="2"/>
  <c r="M657" i="2" s="1"/>
  <c r="N657" i="2" s="1"/>
  <c r="O657" i="2" s="1"/>
  <c r="P657" i="2" s="1"/>
  <c r="L658" i="2"/>
  <c r="M658" i="2" s="1"/>
  <c r="N658" i="2" s="1"/>
  <c r="O658" i="2" s="1"/>
  <c r="P658" i="2" s="1"/>
  <c r="L659" i="2"/>
  <c r="M659" i="2" s="1"/>
  <c r="N659" i="2" s="1"/>
  <c r="O659" i="2" s="1"/>
  <c r="P659" i="2" s="1"/>
  <c r="L660" i="2"/>
  <c r="M660" i="2" s="1"/>
  <c r="N660" i="2" s="1"/>
  <c r="O660" i="2" s="1"/>
  <c r="P660" i="2" s="1"/>
  <c r="L661" i="2"/>
  <c r="M661" i="2" s="1"/>
  <c r="N661" i="2" s="1"/>
  <c r="O661" i="2" s="1"/>
  <c r="P661" i="2" s="1"/>
  <c r="L662" i="2"/>
  <c r="M662" i="2" s="1"/>
  <c r="N662" i="2" s="1"/>
  <c r="O662" i="2" s="1"/>
  <c r="P662" i="2" s="1"/>
  <c r="L663" i="2"/>
  <c r="M663" i="2" s="1"/>
  <c r="N663" i="2" s="1"/>
  <c r="O663" i="2" s="1"/>
  <c r="P663" i="2" s="1"/>
  <c r="L664" i="2"/>
  <c r="M664" i="2" s="1"/>
  <c r="N664" i="2" s="1"/>
  <c r="O664" i="2" s="1"/>
  <c r="P664" i="2" s="1"/>
  <c r="L665" i="2"/>
  <c r="M665" i="2" s="1"/>
  <c r="N665" i="2" s="1"/>
  <c r="O665" i="2" s="1"/>
  <c r="P665" i="2" s="1"/>
  <c r="L666" i="2"/>
  <c r="M666" i="2" s="1"/>
  <c r="N666" i="2" s="1"/>
  <c r="O666" i="2" s="1"/>
  <c r="P666" i="2" s="1"/>
  <c r="L667" i="2"/>
  <c r="M667" i="2" s="1"/>
  <c r="N667" i="2" s="1"/>
  <c r="O667" i="2" s="1"/>
  <c r="P667" i="2" s="1"/>
  <c r="L668" i="2"/>
  <c r="M668" i="2" s="1"/>
  <c r="N668" i="2" s="1"/>
  <c r="O668" i="2" s="1"/>
  <c r="P668" i="2" s="1"/>
  <c r="L669" i="2"/>
  <c r="M669" i="2" s="1"/>
  <c r="N669" i="2" s="1"/>
  <c r="O669" i="2" s="1"/>
  <c r="P669" i="2" s="1"/>
  <c r="L670" i="2"/>
  <c r="M670" i="2" s="1"/>
  <c r="N670" i="2" s="1"/>
  <c r="O670" i="2" s="1"/>
  <c r="P670" i="2" s="1"/>
  <c r="L671" i="2"/>
  <c r="M671" i="2" s="1"/>
  <c r="N671" i="2" s="1"/>
  <c r="O671" i="2" s="1"/>
  <c r="P671" i="2" s="1"/>
  <c r="L672" i="2"/>
  <c r="M672" i="2" s="1"/>
  <c r="N672" i="2" s="1"/>
  <c r="O672" i="2" s="1"/>
  <c r="P672" i="2" s="1"/>
  <c r="L673" i="2"/>
  <c r="M673" i="2" s="1"/>
  <c r="N673" i="2" s="1"/>
  <c r="O673" i="2" s="1"/>
  <c r="P673" i="2" s="1"/>
  <c r="L674" i="2"/>
  <c r="M674" i="2" s="1"/>
  <c r="N674" i="2" s="1"/>
  <c r="O674" i="2" s="1"/>
  <c r="P674" i="2" s="1"/>
  <c r="L675" i="2"/>
  <c r="M675" i="2" s="1"/>
  <c r="N675" i="2" s="1"/>
  <c r="O675" i="2" s="1"/>
  <c r="P675" i="2" s="1"/>
  <c r="L676" i="2"/>
  <c r="M676" i="2" s="1"/>
  <c r="N676" i="2" s="1"/>
  <c r="O676" i="2" s="1"/>
  <c r="P676" i="2" s="1"/>
  <c r="L677" i="2"/>
  <c r="M677" i="2" s="1"/>
  <c r="N677" i="2" s="1"/>
  <c r="O677" i="2" s="1"/>
  <c r="P677" i="2" s="1"/>
  <c r="L678" i="2"/>
  <c r="M678" i="2" s="1"/>
  <c r="N678" i="2" s="1"/>
  <c r="O678" i="2" s="1"/>
  <c r="P678" i="2" s="1"/>
  <c r="L679" i="2"/>
  <c r="M679" i="2" s="1"/>
  <c r="N679" i="2" s="1"/>
  <c r="O679" i="2" s="1"/>
  <c r="P679" i="2" s="1"/>
  <c r="L680" i="2"/>
  <c r="M680" i="2" s="1"/>
  <c r="N680" i="2" s="1"/>
  <c r="O680" i="2" s="1"/>
  <c r="P680" i="2" s="1"/>
  <c r="L681" i="2"/>
  <c r="M681" i="2" s="1"/>
  <c r="N681" i="2" s="1"/>
  <c r="O681" i="2" s="1"/>
  <c r="P681" i="2" s="1"/>
  <c r="L682" i="2"/>
  <c r="M682" i="2" s="1"/>
  <c r="N682" i="2" s="1"/>
  <c r="O682" i="2" s="1"/>
  <c r="P682" i="2" s="1"/>
  <c r="L683" i="2"/>
  <c r="M683" i="2" s="1"/>
  <c r="N683" i="2" s="1"/>
  <c r="O683" i="2" s="1"/>
  <c r="P683" i="2" s="1"/>
  <c r="L684" i="2"/>
  <c r="M684" i="2" s="1"/>
  <c r="N684" i="2" s="1"/>
  <c r="O684" i="2" s="1"/>
  <c r="P684" i="2" s="1"/>
  <c r="L685" i="2"/>
  <c r="M685" i="2" s="1"/>
  <c r="N685" i="2" s="1"/>
  <c r="O685" i="2" s="1"/>
  <c r="P685" i="2" s="1"/>
  <c r="L686" i="2"/>
  <c r="M686" i="2" s="1"/>
  <c r="N686" i="2" s="1"/>
  <c r="O686" i="2" s="1"/>
  <c r="P686" i="2" s="1"/>
  <c r="L687" i="2"/>
  <c r="M687" i="2" s="1"/>
  <c r="N687" i="2" s="1"/>
  <c r="O687" i="2" s="1"/>
  <c r="P687" i="2" s="1"/>
  <c r="L688" i="2"/>
  <c r="M688" i="2" s="1"/>
  <c r="N688" i="2" s="1"/>
  <c r="O688" i="2" s="1"/>
  <c r="P688" i="2" s="1"/>
  <c r="L689" i="2"/>
  <c r="M689" i="2" s="1"/>
  <c r="N689" i="2" s="1"/>
  <c r="O689" i="2" s="1"/>
  <c r="P689" i="2" s="1"/>
  <c r="L690" i="2"/>
  <c r="M690" i="2" s="1"/>
  <c r="N690" i="2" s="1"/>
  <c r="O690" i="2" s="1"/>
  <c r="P690" i="2" s="1"/>
  <c r="L691" i="2"/>
  <c r="M691" i="2" s="1"/>
  <c r="N691" i="2" s="1"/>
  <c r="O691" i="2" s="1"/>
  <c r="P691" i="2" s="1"/>
  <c r="L692" i="2"/>
  <c r="M692" i="2" s="1"/>
  <c r="N692" i="2" s="1"/>
  <c r="O692" i="2" s="1"/>
  <c r="P692" i="2" s="1"/>
  <c r="L693" i="2"/>
  <c r="M693" i="2" s="1"/>
  <c r="N693" i="2" s="1"/>
  <c r="O693" i="2" s="1"/>
  <c r="P693" i="2" s="1"/>
  <c r="L694" i="2"/>
  <c r="M694" i="2" s="1"/>
  <c r="N694" i="2" s="1"/>
  <c r="O694" i="2" s="1"/>
  <c r="P694" i="2" s="1"/>
  <c r="L695" i="2"/>
  <c r="M695" i="2" s="1"/>
  <c r="N695" i="2" s="1"/>
  <c r="O695" i="2" s="1"/>
  <c r="P695" i="2" s="1"/>
  <c r="L696" i="2"/>
  <c r="M696" i="2" s="1"/>
  <c r="N696" i="2" s="1"/>
  <c r="O696" i="2" s="1"/>
  <c r="P696" i="2" s="1"/>
  <c r="L697" i="2"/>
  <c r="M697" i="2" s="1"/>
  <c r="N697" i="2" s="1"/>
  <c r="O697" i="2" s="1"/>
  <c r="P697" i="2" s="1"/>
  <c r="L698" i="2"/>
  <c r="M698" i="2" s="1"/>
  <c r="N698" i="2" s="1"/>
  <c r="O698" i="2" s="1"/>
  <c r="P698" i="2" s="1"/>
  <c r="L699" i="2"/>
  <c r="M699" i="2" s="1"/>
  <c r="N699" i="2" s="1"/>
  <c r="O699" i="2" s="1"/>
  <c r="P699" i="2" s="1"/>
  <c r="L700" i="2"/>
  <c r="M700" i="2" s="1"/>
  <c r="N700" i="2" s="1"/>
  <c r="O700" i="2" s="1"/>
  <c r="P700" i="2" s="1"/>
  <c r="L701" i="2"/>
  <c r="M701" i="2" s="1"/>
  <c r="N701" i="2" s="1"/>
  <c r="O701" i="2" s="1"/>
  <c r="P701" i="2" s="1"/>
  <c r="L702" i="2"/>
  <c r="M702" i="2" s="1"/>
  <c r="N702" i="2" s="1"/>
  <c r="O702" i="2" s="1"/>
  <c r="P702" i="2" s="1"/>
  <c r="L703" i="2"/>
  <c r="M703" i="2" s="1"/>
  <c r="N703" i="2" s="1"/>
  <c r="O703" i="2" s="1"/>
  <c r="P703" i="2" s="1"/>
  <c r="L704" i="2"/>
  <c r="M704" i="2" s="1"/>
  <c r="N704" i="2" s="1"/>
  <c r="O704" i="2" s="1"/>
  <c r="P704" i="2" s="1"/>
  <c r="L705" i="2"/>
  <c r="M705" i="2" s="1"/>
  <c r="N705" i="2" s="1"/>
  <c r="O705" i="2" s="1"/>
  <c r="P705" i="2" s="1"/>
  <c r="L706" i="2"/>
  <c r="M706" i="2" s="1"/>
  <c r="N706" i="2" s="1"/>
  <c r="O706" i="2" s="1"/>
  <c r="P706" i="2" s="1"/>
  <c r="M2" i="2"/>
  <c r="N2" i="2" s="1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2" i="5"/>
  <c r="H4" i="5" l="1"/>
  <c r="I2" i="5"/>
  <c r="H6" i="5"/>
  <c r="H2" i="5"/>
  <c r="I4" i="5"/>
  <c r="O159" i="1" l="1"/>
  <c r="P159" i="1" s="1"/>
  <c r="O29" i="1"/>
  <c r="P29" i="1" s="1"/>
  <c r="O25" i="1"/>
  <c r="P25" i="1" s="1"/>
  <c r="O2" i="2"/>
  <c r="P2" i="2" s="1"/>
  <c r="O51" i="1"/>
  <c r="P51" i="1" s="1"/>
  <c r="O67" i="1"/>
  <c r="P67" i="1" s="1"/>
  <c r="O105" i="1"/>
  <c r="P105" i="1" s="1"/>
  <c r="O151" i="1"/>
  <c r="P151" i="1" s="1"/>
  <c r="O147" i="1"/>
  <c r="P147" i="1" s="1"/>
  <c r="O141" i="1"/>
  <c r="P141" i="1" s="1"/>
  <c r="O45" i="1"/>
  <c r="P45" i="1" s="1"/>
  <c r="O19" i="1"/>
  <c r="P19" i="1" s="1"/>
  <c r="O57" i="1"/>
  <c r="P57" i="1" s="1"/>
  <c r="O47" i="1"/>
  <c r="P47" i="1" s="1"/>
  <c r="O55" i="1"/>
  <c r="P55" i="1" s="1"/>
  <c r="O99" i="1"/>
  <c r="P99" i="1" s="1"/>
  <c r="O93" i="1"/>
  <c r="P93" i="1" s="1"/>
  <c r="O111" i="1"/>
  <c r="P111" i="1" s="1"/>
  <c r="O103" i="1"/>
  <c r="P103" i="1" s="1"/>
  <c r="O43" i="1"/>
  <c r="P43" i="1" s="1"/>
  <c r="O137" i="1"/>
  <c r="P137" i="1" s="1"/>
  <c r="O9" i="1"/>
  <c r="P9" i="1" s="1"/>
  <c r="O27" i="1"/>
  <c r="P27" i="1" s="1"/>
  <c r="O91" i="1"/>
  <c r="P91" i="1" s="1"/>
  <c r="O7" i="1"/>
  <c r="P7" i="1" s="1"/>
  <c r="O161" i="1"/>
  <c r="P161" i="1" s="1"/>
  <c r="O63" i="1"/>
  <c r="P63" i="1" s="1"/>
  <c r="O129" i="1"/>
  <c r="P129" i="1" s="1"/>
  <c r="O107" i="1"/>
  <c r="P107" i="1" s="1"/>
  <c r="O89" i="1"/>
  <c r="P89" i="1" s="1"/>
  <c r="O113" i="1"/>
  <c r="P113" i="1" s="1"/>
  <c r="O15" i="1"/>
  <c r="P15" i="1" s="1"/>
  <c r="O81" i="1"/>
  <c r="P81" i="1" s="1"/>
  <c r="O11" i="1"/>
  <c r="P11" i="1" s="1"/>
  <c r="O41" i="1"/>
  <c r="P41" i="1" s="1"/>
  <c r="O5" i="1"/>
  <c r="P5" i="1" s="1"/>
  <c r="O65" i="1"/>
  <c r="P65" i="1" s="1"/>
  <c r="O131" i="1"/>
  <c r="P131" i="1" s="1"/>
  <c r="O33" i="1"/>
  <c r="P33" i="1" s="1"/>
  <c r="O145" i="1"/>
  <c r="P145" i="1" s="1"/>
  <c r="O157" i="1"/>
  <c r="P157" i="1" s="1"/>
  <c r="O163" i="1"/>
  <c r="P163" i="1" s="1"/>
  <c r="O119" i="1"/>
  <c r="P119" i="1" s="1"/>
  <c r="O133" i="1"/>
  <c r="P133" i="1" s="1"/>
  <c r="O83" i="1"/>
  <c r="P83" i="1" s="1"/>
  <c r="O135" i="1"/>
  <c r="P135" i="1" s="1"/>
  <c r="O149" i="1"/>
  <c r="P149" i="1" s="1"/>
  <c r="O97" i="1"/>
  <c r="P97" i="1" s="1"/>
  <c r="O109" i="1"/>
  <c r="P109" i="1" s="1"/>
  <c r="O127" i="1"/>
  <c r="P127" i="1" s="1"/>
  <c r="O59" i="1"/>
  <c r="P59" i="1" s="1"/>
  <c r="O71" i="1"/>
  <c r="P71" i="1" s="1"/>
  <c r="O85" i="1"/>
  <c r="P85" i="1" s="1"/>
  <c r="O35" i="1"/>
  <c r="P35" i="1" s="1"/>
  <c r="O87" i="1"/>
  <c r="P87" i="1" s="1"/>
  <c r="O123" i="1"/>
  <c r="P123" i="1" s="1"/>
  <c r="O49" i="1"/>
  <c r="P49" i="1" s="1"/>
  <c r="O143" i="1"/>
  <c r="P143" i="1" s="1"/>
  <c r="O61" i="1"/>
  <c r="P61" i="1" s="1"/>
  <c r="O139" i="1"/>
  <c r="P139" i="1" s="1"/>
  <c r="O117" i="1"/>
  <c r="P117" i="1" s="1"/>
  <c r="O121" i="1"/>
  <c r="P121" i="1" s="1"/>
  <c r="O23" i="1"/>
  <c r="P23" i="1" s="1"/>
  <c r="O37" i="1"/>
  <c r="P37" i="1" s="1"/>
  <c r="O101" i="1"/>
  <c r="P101" i="1" s="1"/>
  <c r="O39" i="1"/>
  <c r="P39" i="1" s="1"/>
  <c r="O75" i="1"/>
  <c r="P75" i="1" s="1"/>
  <c r="O3" i="1"/>
  <c r="P3" i="1" s="1"/>
  <c r="O95" i="1"/>
  <c r="P95" i="1" s="1"/>
  <c r="O13" i="1"/>
  <c r="P13" i="1" s="1"/>
  <c r="O17" i="1"/>
  <c r="P17" i="1" s="1"/>
  <c r="O53" i="1"/>
  <c r="P53" i="1" s="1"/>
  <c r="O155" i="1"/>
  <c r="P155" i="1" s="1"/>
  <c r="O69" i="1"/>
  <c r="P69" i="1" s="1"/>
  <c r="O77" i="1"/>
  <c r="P77" i="1" s="1"/>
  <c r="O73" i="1"/>
  <c r="P73" i="1" s="1"/>
  <c r="O79" i="1"/>
  <c r="P79" i="1" s="1"/>
  <c r="O21" i="1"/>
  <c r="P21" i="1" s="1"/>
  <c r="O115" i="1"/>
  <c r="P115" i="1" s="1"/>
  <c r="O153" i="1"/>
  <c r="P153" i="1" s="1"/>
  <c r="O125" i="1"/>
  <c r="P125" i="1" s="1"/>
  <c r="O31" i="1"/>
  <c r="P31" i="1" s="1"/>
  <c r="G522" i="3"/>
  <c r="D522" i="3"/>
  <c r="G521" i="3"/>
  <c r="D521" i="3"/>
  <c r="G520" i="3"/>
  <c r="D520" i="3"/>
  <c r="G519" i="3"/>
  <c r="D519" i="3"/>
  <c r="G518" i="3"/>
  <c r="D518" i="3"/>
  <c r="G517" i="3"/>
  <c r="D517" i="3"/>
  <c r="G516" i="3"/>
  <c r="D516" i="3"/>
  <c r="G515" i="3"/>
  <c r="D515" i="3"/>
  <c r="G514" i="3"/>
  <c r="D514" i="3"/>
  <c r="G513" i="3"/>
  <c r="D513" i="3"/>
  <c r="G512" i="3"/>
  <c r="D512" i="3"/>
  <c r="G511" i="3"/>
  <c r="D511" i="3"/>
  <c r="G510" i="3"/>
  <c r="D510" i="3"/>
  <c r="G509" i="3"/>
  <c r="D509" i="3"/>
  <c r="G508" i="3"/>
  <c r="D508" i="3"/>
  <c r="G507" i="3"/>
  <c r="D507" i="3"/>
  <c r="G506" i="3"/>
  <c r="D506" i="3"/>
  <c r="G505" i="3"/>
  <c r="D505" i="3"/>
  <c r="G504" i="3"/>
  <c r="D504" i="3"/>
  <c r="G503" i="3"/>
  <c r="D503" i="3"/>
  <c r="G502" i="3"/>
  <c r="D502" i="3"/>
  <c r="G501" i="3"/>
  <c r="D501" i="3"/>
  <c r="G500" i="3"/>
  <c r="D500" i="3"/>
  <c r="G499" i="3"/>
  <c r="D499" i="3"/>
  <c r="G498" i="3"/>
  <c r="D498" i="3"/>
  <c r="G497" i="3"/>
  <c r="D497" i="3"/>
  <c r="G496" i="3"/>
  <c r="D496" i="3"/>
  <c r="G495" i="3"/>
  <c r="D495" i="3"/>
  <c r="G494" i="3"/>
  <c r="D494" i="3"/>
  <c r="G493" i="3"/>
  <c r="D493" i="3"/>
  <c r="G492" i="3"/>
  <c r="D492" i="3"/>
  <c r="G491" i="3"/>
  <c r="D491" i="3"/>
  <c r="G490" i="3"/>
  <c r="D490" i="3"/>
  <c r="G489" i="3"/>
  <c r="D489" i="3"/>
  <c r="G488" i="3"/>
  <c r="D488" i="3"/>
  <c r="G487" i="3"/>
  <c r="D487" i="3"/>
  <c r="G486" i="3"/>
  <c r="D486" i="3"/>
  <c r="G485" i="3"/>
  <c r="D485" i="3"/>
  <c r="G484" i="3"/>
  <c r="D484" i="3"/>
  <c r="G483" i="3"/>
  <c r="D483" i="3"/>
  <c r="G482" i="3"/>
  <c r="D482" i="3"/>
  <c r="G481" i="3"/>
  <c r="D481" i="3"/>
  <c r="G480" i="3"/>
  <c r="D480" i="3"/>
  <c r="G479" i="3"/>
  <c r="D479" i="3"/>
  <c r="G478" i="3"/>
  <c r="D478" i="3"/>
  <c r="G477" i="3"/>
  <c r="D477" i="3"/>
  <c r="G476" i="3"/>
  <c r="D476" i="3"/>
  <c r="G475" i="3"/>
  <c r="D475" i="3"/>
  <c r="G474" i="3"/>
  <c r="D474" i="3"/>
  <c r="G473" i="3"/>
  <c r="D473" i="3"/>
  <c r="G472" i="3"/>
  <c r="D472" i="3"/>
  <c r="G471" i="3"/>
  <c r="D471" i="3"/>
  <c r="G470" i="3"/>
  <c r="D470" i="3"/>
  <c r="G469" i="3"/>
  <c r="D469" i="3"/>
  <c r="G468" i="3"/>
  <c r="D468" i="3"/>
  <c r="G467" i="3"/>
  <c r="D467" i="3"/>
  <c r="G466" i="3"/>
  <c r="D466" i="3"/>
  <c r="G465" i="3"/>
  <c r="D465" i="3"/>
  <c r="G464" i="3"/>
  <c r="D464" i="3"/>
  <c r="G463" i="3"/>
  <c r="D463" i="3"/>
  <c r="G462" i="3"/>
  <c r="D462" i="3"/>
  <c r="G461" i="3"/>
  <c r="D461" i="3"/>
  <c r="G460" i="3"/>
  <c r="D460" i="3"/>
  <c r="G459" i="3"/>
  <c r="D459" i="3"/>
  <c r="G458" i="3"/>
  <c r="D458" i="3"/>
  <c r="G457" i="3"/>
  <c r="D457" i="3"/>
  <c r="G456" i="3"/>
  <c r="D456" i="3"/>
  <c r="G455" i="3"/>
  <c r="D455" i="3"/>
  <c r="G454" i="3"/>
  <c r="D454" i="3"/>
  <c r="G453" i="3"/>
  <c r="D453" i="3"/>
  <c r="G452" i="3"/>
  <c r="D452" i="3"/>
  <c r="G451" i="3"/>
  <c r="D451" i="3"/>
  <c r="G450" i="3"/>
  <c r="D450" i="3"/>
  <c r="G449" i="3"/>
  <c r="D449" i="3"/>
  <c r="G448" i="3"/>
  <c r="D448" i="3"/>
  <c r="G447" i="3"/>
  <c r="D447" i="3"/>
  <c r="G446" i="3"/>
  <c r="D446" i="3"/>
  <c r="G445" i="3"/>
  <c r="D445" i="3"/>
  <c r="G444" i="3"/>
  <c r="D444" i="3"/>
  <c r="G443" i="3"/>
  <c r="D443" i="3"/>
  <c r="G442" i="3"/>
  <c r="D442" i="3"/>
  <c r="G441" i="3"/>
  <c r="D441" i="3"/>
  <c r="G440" i="3"/>
  <c r="D440" i="3"/>
  <c r="G439" i="3"/>
  <c r="D439" i="3"/>
  <c r="G438" i="3"/>
  <c r="D438" i="3"/>
  <c r="G437" i="3"/>
  <c r="D437" i="3"/>
  <c r="G436" i="3"/>
  <c r="D436" i="3"/>
  <c r="G435" i="3"/>
  <c r="D435" i="3"/>
  <c r="G434" i="3"/>
  <c r="D434" i="3"/>
  <c r="G433" i="3"/>
  <c r="D433" i="3"/>
  <c r="G432" i="3"/>
  <c r="D432" i="3"/>
  <c r="G431" i="3"/>
  <c r="D431" i="3"/>
  <c r="G430" i="3"/>
  <c r="D430" i="3"/>
  <c r="G429" i="3"/>
  <c r="D429" i="3"/>
  <c r="G428" i="3"/>
  <c r="D428" i="3"/>
  <c r="G427" i="3"/>
  <c r="D427" i="3"/>
  <c r="G426" i="3"/>
  <c r="D426" i="3"/>
  <c r="G425" i="3"/>
  <c r="D425" i="3"/>
  <c r="G424" i="3"/>
  <c r="D424" i="3"/>
  <c r="G423" i="3"/>
  <c r="D423" i="3"/>
  <c r="G422" i="3"/>
  <c r="D422" i="3"/>
  <c r="G421" i="3"/>
  <c r="D421" i="3"/>
  <c r="G420" i="3"/>
  <c r="D420" i="3"/>
  <c r="G419" i="3"/>
  <c r="D419" i="3"/>
  <c r="G418" i="3"/>
  <c r="D418" i="3"/>
  <c r="G417" i="3"/>
  <c r="D417" i="3"/>
  <c r="G416" i="3"/>
  <c r="D416" i="3"/>
  <c r="G415" i="3"/>
  <c r="D415" i="3"/>
  <c r="G414" i="3"/>
  <c r="D414" i="3"/>
  <c r="G413" i="3"/>
  <c r="D413" i="3"/>
  <c r="G412" i="3"/>
  <c r="D412" i="3"/>
  <c r="G411" i="3"/>
  <c r="D411" i="3"/>
  <c r="G410" i="3"/>
  <c r="D410" i="3"/>
  <c r="G409" i="3"/>
  <c r="D409" i="3"/>
  <c r="G408" i="3"/>
  <c r="D408" i="3"/>
  <c r="G407" i="3"/>
  <c r="D407" i="3"/>
  <c r="G406" i="3"/>
  <c r="D406" i="3"/>
  <c r="G405" i="3"/>
  <c r="D405" i="3"/>
  <c r="G404" i="3"/>
  <c r="D404" i="3"/>
  <c r="G403" i="3"/>
  <c r="D403" i="3"/>
  <c r="G402" i="3"/>
  <c r="D402" i="3"/>
  <c r="G401" i="3"/>
  <c r="D401" i="3"/>
  <c r="G400" i="3"/>
  <c r="D400" i="3"/>
  <c r="G399" i="3"/>
  <c r="D399" i="3"/>
  <c r="G398" i="3"/>
  <c r="D398" i="3"/>
  <c r="G397" i="3"/>
  <c r="D397" i="3"/>
  <c r="G396" i="3"/>
  <c r="D396" i="3"/>
  <c r="G395" i="3"/>
  <c r="D395" i="3"/>
  <c r="G394" i="3"/>
  <c r="D394" i="3"/>
  <c r="G393" i="3"/>
  <c r="D393" i="3"/>
  <c r="G392" i="3"/>
  <c r="D392" i="3"/>
  <c r="G391" i="3"/>
  <c r="D391" i="3"/>
  <c r="G390" i="3"/>
  <c r="D390" i="3"/>
  <c r="G389" i="3"/>
  <c r="D389" i="3"/>
  <c r="G388" i="3"/>
  <c r="D388" i="3"/>
  <c r="G387" i="3"/>
  <c r="D387" i="3"/>
  <c r="G386" i="3"/>
  <c r="D386" i="3"/>
  <c r="G385" i="3"/>
  <c r="D385" i="3"/>
  <c r="G384" i="3"/>
  <c r="D384" i="3"/>
  <c r="G383" i="3"/>
  <c r="D383" i="3"/>
  <c r="G382" i="3"/>
  <c r="D382" i="3"/>
  <c r="G381" i="3"/>
  <c r="D381" i="3"/>
  <c r="G380" i="3"/>
  <c r="D380" i="3"/>
  <c r="G379" i="3"/>
  <c r="D379" i="3"/>
  <c r="G378" i="3"/>
  <c r="D378" i="3"/>
  <c r="G377" i="3"/>
  <c r="D377" i="3"/>
  <c r="G376" i="3"/>
  <c r="D376" i="3"/>
  <c r="G375" i="3"/>
  <c r="D375" i="3"/>
  <c r="G374" i="3"/>
  <c r="D374" i="3"/>
  <c r="G373" i="3"/>
  <c r="D373" i="3"/>
  <c r="G372" i="3"/>
  <c r="D372" i="3"/>
  <c r="G371" i="3"/>
  <c r="D371" i="3"/>
  <c r="G370" i="3"/>
  <c r="D370" i="3"/>
  <c r="G369" i="3"/>
  <c r="D369" i="3"/>
  <c r="G368" i="3"/>
  <c r="D368" i="3"/>
  <c r="G367" i="3"/>
  <c r="D367" i="3"/>
  <c r="G366" i="3"/>
  <c r="D366" i="3"/>
  <c r="G365" i="3"/>
  <c r="D365" i="3"/>
  <c r="G364" i="3"/>
  <c r="D364" i="3"/>
  <c r="G363" i="3"/>
  <c r="D363" i="3"/>
  <c r="G362" i="3"/>
  <c r="D362" i="3"/>
  <c r="G361" i="3"/>
  <c r="D361" i="3"/>
  <c r="G360" i="3"/>
  <c r="D360" i="3"/>
  <c r="G359" i="3"/>
  <c r="D359" i="3"/>
  <c r="G358" i="3"/>
  <c r="D358" i="3"/>
  <c r="G357" i="3"/>
  <c r="D357" i="3"/>
  <c r="G356" i="3"/>
  <c r="D356" i="3"/>
  <c r="G355" i="3"/>
  <c r="D355" i="3"/>
  <c r="G354" i="3"/>
  <c r="D354" i="3"/>
  <c r="G353" i="3"/>
  <c r="D353" i="3"/>
  <c r="G352" i="3"/>
  <c r="D352" i="3"/>
  <c r="G351" i="3"/>
  <c r="D351" i="3"/>
  <c r="G350" i="3"/>
  <c r="D350" i="3"/>
  <c r="G349" i="3"/>
  <c r="D349" i="3"/>
  <c r="G348" i="3"/>
  <c r="D348" i="3"/>
  <c r="G347" i="3"/>
  <c r="D347" i="3"/>
  <c r="G346" i="3"/>
  <c r="D346" i="3"/>
  <c r="G345" i="3"/>
  <c r="D345" i="3"/>
  <c r="G344" i="3"/>
  <c r="D344" i="3"/>
  <c r="G343" i="3"/>
  <c r="D343" i="3"/>
  <c r="G342" i="3"/>
  <c r="D342" i="3"/>
  <c r="G341" i="3"/>
  <c r="D341" i="3"/>
  <c r="G340" i="3"/>
  <c r="D340" i="3"/>
  <c r="G339" i="3"/>
  <c r="D339" i="3"/>
  <c r="G338" i="3"/>
  <c r="D338" i="3"/>
  <c r="G337" i="3"/>
  <c r="D337" i="3"/>
  <c r="G336" i="3"/>
  <c r="D336" i="3"/>
  <c r="G335" i="3"/>
  <c r="D335" i="3"/>
  <c r="G334" i="3"/>
  <c r="D334" i="3"/>
  <c r="G333" i="3"/>
  <c r="D333" i="3"/>
  <c r="G332" i="3"/>
  <c r="D332" i="3"/>
  <c r="G331" i="3"/>
  <c r="D331" i="3"/>
  <c r="G330" i="3"/>
  <c r="D330" i="3"/>
  <c r="G329" i="3"/>
  <c r="D329" i="3"/>
  <c r="G328" i="3"/>
  <c r="D328" i="3"/>
  <c r="G327" i="3"/>
  <c r="D327" i="3"/>
  <c r="G326" i="3"/>
  <c r="D326" i="3"/>
  <c r="G325" i="3"/>
  <c r="D325" i="3"/>
  <c r="G324" i="3"/>
  <c r="D324" i="3"/>
  <c r="G323" i="3"/>
  <c r="D323" i="3"/>
  <c r="G322" i="3"/>
  <c r="D322" i="3"/>
  <c r="G321" i="3"/>
  <c r="D321" i="3"/>
  <c r="G320" i="3"/>
  <c r="D320" i="3"/>
  <c r="G319" i="3"/>
  <c r="D319" i="3"/>
  <c r="G318" i="3"/>
  <c r="D318" i="3"/>
  <c r="G317" i="3"/>
  <c r="D317" i="3"/>
  <c r="G316" i="3"/>
  <c r="D316" i="3"/>
  <c r="G315" i="3"/>
  <c r="D315" i="3"/>
  <c r="G314" i="3"/>
  <c r="D314" i="3"/>
  <c r="G313" i="3"/>
  <c r="D313" i="3"/>
  <c r="G312" i="3"/>
  <c r="D312" i="3"/>
  <c r="G311" i="3"/>
  <c r="D311" i="3"/>
  <c r="G310" i="3"/>
  <c r="D310" i="3"/>
  <c r="G309" i="3"/>
  <c r="D309" i="3"/>
  <c r="G308" i="3"/>
  <c r="D308" i="3"/>
  <c r="G307" i="3"/>
  <c r="D307" i="3"/>
  <c r="G306" i="3"/>
  <c r="D306" i="3"/>
  <c r="G305" i="3"/>
  <c r="D305" i="3"/>
  <c r="G304" i="3"/>
  <c r="D304" i="3"/>
  <c r="G303" i="3"/>
  <c r="D303" i="3"/>
  <c r="G302" i="3"/>
  <c r="D302" i="3"/>
  <c r="G301" i="3"/>
  <c r="D301" i="3"/>
  <c r="G300" i="3"/>
  <c r="D300" i="3"/>
  <c r="G299" i="3"/>
  <c r="D299" i="3"/>
  <c r="G298" i="3"/>
  <c r="D298" i="3"/>
  <c r="G297" i="3"/>
  <c r="D297" i="3"/>
  <c r="G296" i="3"/>
  <c r="D296" i="3"/>
  <c r="G295" i="3"/>
  <c r="D295" i="3"/>
  <c r="G294" i="3"/>
  <c r="D294" i="3"/>
  <c r="G293" i="3"/>
  <c r="D293" i="3"/>
  <c r="G292" i="3"/>
  <c r="D292" i="3"/>
  <c r="G291" i="3"/>
  <c r="D291" i="3"/>
  <c r="G290" i="3"/>
  <c r="D290" i="3"/>
  <c r="G289" i="3"/>
  <c r="D289" i="3"/>
  <c r="G288" i="3"/>
  <c r="D288" i="3"/>
  <c r="G287" i="3"/>
  <c r="D287" i="3"/>
  <c r="G286" i="3"/>
  <c r="D286" i="3"/>
  <c r="G285" i="3"/>
  <c r="D285" i="3"/>
  <c r="G284" i="3"/>
  <c r="D284" i="3"/>
  <c r="G283" i="3"/>
  <c r="D283" i="3"/>
  <c r="G282" i="3"/>
  <c r="D282" i="3"/>
  <c r="G281" i="3"/>
  <c r="D281" i="3"/>
  <c r="G280" i="3"/>
  <c r="D280" i="3"/>
  <c r="G279" i="3"/>
  <c r="D279" i="3"/>
  <c r="G278" i="3"/>
  <c r="D278" i="3"/>
  <c r="G277" i="3"/>
  <c r="D277" i="3"/>
  <c r="G276" i="3"/>
  <c r="D276" i="3"/>
  <c r="G275" i="3"/>
  <c r="D275" i="3"/>
  <c r="G274" i="3"/>
  <c r="D274" i="3"/>
  <c r="G273" i="3"/>
  <c r="D273" i="3"/>
  <c r="G272" i="3"/>
  <c r="D272" i="3"/>
  <c r="G271" i="3"/>
  <c r="D271" i="3"/>
  <c r="G270" i="3"/>
  <c r="D270" i="3"/>
  <c r="G269" i="3"/>
  <c r="D269" i="3"/>
  <c r="G268" i="3"/>
  <c r="D268" i="3"/>
  <c r="G267" i="3"/>
  <c r="D267" i="3"/>
  <c r="G266" i="3"/>
  <c r="D266" i="3"/>
  <c r="G265" i="3"/>
  <c r="D265" i="3"/>
  <c r="G264" i="3"/>
  <c r="D264" i="3"/>
  <c r="G263" i="3"/>
  <c r="D263" i="3"/>
  <c r="G262" i="3"/>
  <c r="D262" i="3"/>
  <c r="G261" i="3"/>
  <c r="D261" i="3"/>
  <c r="G260" i="3"/>
  <c r="D260" i="3"/>
  <c r="G259" i="3"/>
  <c r="D259" i="3"/>
  <c r="G258" i="3"/>
  <c r="D258" i="3"/>
  <c r="G257" i="3"/>
  <c r="D257" i="3"/>
  <c r="G256" i="3"/>
  <c r="D256" i="3"/>
  <c r="G255" i="3"/>
  <c r="D255" i="3"/>
  <c r="G254" i="3"/>
  <c r="D254" i="3"/>
  <c r="G253" i="3"/>
  <c r="D253" i="3"/>
  <c r="G252" i="3"/>
  <c r="D252" i="3"/>
  <c r="G251" i="3"/>
  <c r="D251" i="3"/>
  <c r="G250" i="3"/>
  <c r="D250" i="3"/>
  <c r="G249" i="3"/>
  <c r="D249" i="3"/>
  <c r="G248" i="3"/>
  <c r="D248" i="3"/>
  <c r="G247" i="3"/>
  <c r="D247" i="3"/>
  <c r="G246" i="3"/>
  <c r="D246" i="3"/>
  <c r="G245" i="3"/>
  <c r="D245" i="3"/>
  <c r="G244" i="3"/>
  <c r="D244" i="3"/>
  <c r="G243" i="3"/>
  <c r="D243" i="3"/>
  <c r="G242" i="3"/>
  <c r="D242" i="3"/>
  <c r="G241" i="3"/>
  <c r="D241" i="3"/>
  <c r="G240" i="3"/>
  <c r="D240" i="3"/>
  <c r="G239" i="3"/>
  <c r="D239" i="3"/>
  <c r="G238" i="3"/>
  <c r="D238" i="3"/>
  <c r="G237" i="3"/>
  <c r="D237" i="3"/>
  <c r="G236" i="3"/>
  <c r="D236" i="3"/>
  <c r="G235" i="3"/>
  <c r="D235" i="3"/>
  <c r="G234" i="3"/>
  <c r="D234" i="3"/>
  <c r="G233" i="3"/>
  <c r="D233" i="3"/>
  <c r="G232" i="3"/>
  <c r="D232" i="3"/>
  <c r="G231" i="3"/>
  <c r="D231" i="3"/>
  <c r="G230" i="3"/>
  <c r="D230" i="3"/>
  <c r="G229" i="3"/>
  <c r="D229" i="3"/>
  <c r="G228" i="3"/>
  <c r="D228" i="3"/>
  <c r="G227" i="3"/>
  <c r="D227" i="3"/>
  <c r="G226" i="3"/>
  <c r="D226" i="3"/>
  <c r="G225" i="3"/>
  <c r="D225" i="3"/>
  <c r="G224" i="3"/>
  <c r="D224" i="3"/>
  <c r="G223" i="3"/>
  <c r="D223" i="3"/>
  <c r="G222" i="3"/>
  <c r="D222" i="3"/>
  <c r="G221" i="3"/>
  <c r="D221" i="3"/>
  <c r="G220" i="3"/>
  <c r="D220" i="3"/>
  <c r="G219" i="3"/>
  <c r="D219" i="3"/>
  <c r="G218" i="3"/>
  <c r="D218" i="3"/>
  <c r="G217" i="3"/>
  <c r="D217" i="3"/>
  <c r="G216" i="3"/>
  <c r="D216" i="3"/>
  <c r="G215" i="3"/>
  <c r="D215" i="3"/>
  <c r="G214" i="3"/>
  <c r="D214" i="3"/>
  <c r="G213" i="3"/>
  <c r="D213" i="3"/>
  <c r="G212" i="3"/>
  <c r="D212" i="3"/>
  <c r="G211" i="3"/>
  <c r="D211" i="3"/>
  <c r="G210" i="3"/>
  <c r="D210" i="3"/>
  <c r="G209" i="3"/>
  <c r="D209" i="3"/>
  <c r="G208" i="3"/>
  <c r="D208" i="3"/>
  <c r="G207" i="3"/>
  <c r="D207" i="3"/>
  <c r="G206" i="3"/>
  <c r="D206" i="3"/>
  <c r="G205" i="3"/>
  <c r="D205" i="3"/>
  <c r="G204" i="3"/>
  <c r="D204" i="3"/>
  <c r="G203" i="3"/>
  <c r="D203" i="3"/>
  <c r="G202" i="3"/>
  <c r="D202" i="3"/>
  <c r="G201" i="3"/>
  <c r="D201" i="3"/>
  <c r="G200" i="3"/>
  <c r="D200" i="3"/>
  <c r="G199" i="3"/>
  <c r="D199" i="3"/>
  <c r="G198" i="3"/>
  <c r="D198" i="3"/>
  <c r="G197" i="3"/>
  <c r="D197" i="3"/>
  <c r="G196" i="3"/>
  <c r="D196" i="3"/>
  <c r="G195" i="3"/>
  <c r="D195" i="3"/>
  <c r="G194" i="3"/>
  <c r="D194" i="3"/>
  <c r="G193" i="3"/>
  <c r="D193" i="3"/>
  <c r="G192" i="3"/>
  <c r="D192" i="3"/>
  <c r="G191" i="3"/>
  <c r="D191" i="3"/>
  <c r="G190" i="3"/>
  <c r="D190" i="3"/>
  <c r="G189" i="3"/>
  <c r="D189" i="3"/>
  <c r="G188" i="3"/>
  <c r="D188" i="3"/>
  <c r="G187" i="3"/>
  <c r="D187" i="3"/>
  <c r="G186" i="3"/>
  <c r="D186" i="3"/>
  <c r="G185" i="3"/>
  <c r="D185" i="3"/>
  <c r="G184" i="3"/>
  <c r="D184" i="3"/>
  <c r="G183" i="3"/>
  <c r="D183" i="3"/>
  <c r="G182" i="3"/>
  <c r="D182" i="3"/>
  <c r="G181" i="3"/>
  <c r="D181" i="3"/>
  <c r="G180" i="3"/>
  <c r="D180" i="3"/>
  <c r="G179" i="3"/>
  <c r="D179" i="3"/>
  <c r="G178" i="3"/>
  <c r="D178" i="3"/>
  <c r="G177" i="3"/>
  <c r="D177" i="3"/>
  <c r="G176" i="3"/>
  <c r="D176" i="3"/>
  <c r="G175" i="3"/>
  <c r="D175" i="3"/>
  <c r="G174" i="3"/>
  <c r="D174" i="3"/>
  <c r="G173" i="3"/>
  <c r="D173" i="3"/>
  <c r="G172" i="3"/>
  <c r="D172" i="3"/>
  <c r="G171" i="3"/>
  <c r="D171" i="3"/>
  <c r="G170" i="3"/>
  <c r="D170" i="3"/>
  <c r="G169" i="3"/>
  <c r="D169" i="3"/>
  <c r="G168" i="3"/>
  <c r="D168" i="3"/>
  <c r="G167" i="3"/>
  <c r="D167" i="3"/>
  <c r="G166" i="3"/>
  <c r="D166" i="3"/>
  <c r="G165" i="3"/>
  <c r="D165" i="3"/>
  <c r="G164" i="3"/>
  <c r="D164" i="3"/>
  <c r="G163" i="3"/>
  <c r="D163" i="3"/>
  <c r="G162" i="3"/>
  <c r="D162" i="3"/>
  <c r="G161" i="3"/>
  <c r="D161" i="3"/>
  <c r="G160" i="3"/>
  <c r="D160" i="3"/>
  <c r="G159" i="3"/>
  <c r="D159" i="3"/>
  <c r="G158" i="3"/>
  <c r="D158" i="3"/>
  <c r="G157" i="3"/>
  <c r="D157" i="3"/>
  <c r="G156" i="3"/>
  <c r="D156" i="3"/>
  <c r="G155" i="3"/>
  <c r="D155" i="3"/>
  <c r="G154" i="3"/>
  <c r="D154" i="3"/>
  <c r="G153" i="3"/>
  <c r="D153" i="3"/>
  <c r="G152" i="3"/>
  <c r="D152" i="3"/>
  <c r="G151" i="3"/>
  <c r="D151" i="3"/>
  <c r="G150" i="3"/>
  <c r="D150" i="3"/>
  <c r="G149" i="3"/>
  <c r="D149" i="3"/>
  <c r="G148" i="3"/>
  <c r="D148" i="3"/>
  <c r="G147" i="3"/>
  <c r="D147" i="3"/>
  <c r="G146" i="3"/>
  <c r="D146" i="3"/>
  <c r="G145" i="3"/>
  <c r="D145" i="3"/>
  <c r="G144" i="3"/>
  <c r="D144" i="3"/>
  <c r="G143" i="3"/>
  <c r="D143" i="3"/>
  <c r="G142" i="3"/>
  <c r="D142" i="3"/>
  <c r="G141" i="3"/>
  <c r="D141" i="3"/>
  <c r="G140" i="3"/>
  <c r="D140" i="3"/>
  <c r="G139" i="3"/>
  <c r="D139" i="3"/>
  <c r="G138" i="3"/>
  <c r="D138" i="3"/>
  <c r="G137" i="3"/>
  <c r="D137" i="3"/>
  <c r="G136" i="3"/>
  <c r="D136" i="3"/>
  <c r="G135" i="3"/>
  <c r="D135" i="3"/>
  <c r="G134" i="3"/>
  <c r="D134" i="3"/>
  <c r="G133" i="3"/>
  <c r="D133" i="3"/>
  <c r="G132" i="3"/>
  <c r="D132" i="3"/>
  <c r="G131" i="3"/>
  <c r="D131" i="3"/>
  <c r="G130" i="3"/>
  <c r="D130" i="3"/>
  <c r="G129" i="3"/>
  <c r="D129" i="3"/>
  <c r="G128" i="3"/>
  <c r="D128" i="3"/>
  <c r="G127" i="3"/>
  <c r="D127" i="3"/>
  <c r="G126" i="3"/>
  <c r="D126" i="3"/>
  <c r="G125" i="3"/>
  <c r="D125" i="3"/>
  <c r="G124" i="3"/>
  <c r="D124" i="3"/>
  <c r="G123" i="3"/>
  <c r="D123" i="3"/>
  <c r="G122" i="3"/>
  <c r="D122" i="3"/>
  <c r="G121" i="3"/>
  <c r="D121" i="3"/>
  <c r="G120" i="3"/>
  <c r="D120" i="3"/>
  <c r="G119" i="3"/>
  <c r="D119" i="3"/>
  <c r="G118" i="3"/>
  <c r="D118" i="3"/>
  <c r="G117" i="3"/>
  <c r="D117" i="3"/>
  <c r="G116" i="3"/>
  <c r="D116" i="3"/>
  <c r="G115" i="3"/>
  <c r="D115" i="3"/>
  <c r="G114" i="3"/>
  <c r="D114" i="3"/>
  <c r="G113" i="3"/>
  <c r="D113" i="3"/>
  <c r="G112" i="3"/>
  <c r="D112" i="3"/>
  <c r="G111" i="3"/>
  <c r="D111" i="3"/>
  <c r="G110" i="3"/>
  <c r="D110" i="3"/>
  <c r="G109" i="3"/>
  <c r="D109" i="3"/>
  <c r="G108" i="3"/>
  <c r="D108" i="3"/>
  <c r="G107" i="3"/>
  <c r="D107" i="3"/>
  <c r="G106" i="3"/>
  <c r="D106" i="3"/>
  <c r="G105" i="3"/>
  <c r="D105" i="3"/>
  <c r="G104" i="3"/>
  <c r="D104" i="3"/>
  <c r="G103" i="3"/>
  <c r="D103" i="3"/>
  <c r="G102" i="3"/>
  <c r="D102" i="3"/>
  <c r="G101" i="3"/>
  <c r="D101" i="3"/>
  <c r="G100" i="3"/>
  <c r="D100" i="3"/>
  <c r="G99" i="3"/>
  <c r="D99" i="3"/>
  <c r="G98" i="3"/>
  <c r="D98" i="3"/>
  <c r="G97" i="3"/>
  <c r="D97" i="3"/>
  <c r="G96" i="3"/>
  <c r="D96" i="3"/>
  <c r="G95" i="3"/>
  <c r="D95" i="3"/>
  <c r="G94" i="3"/>
  <c r="D94" i="3"/>
  <c r="G93" i="3"/>
  <c r="D93" i="3"/>
  <c r="G92" i="3"/>
  <c r="D92" i="3"/>
  <c r="G91" i="3"/>
  <c r="D91" i="3"/>
  <c r="G90" i="3"/>
  <c r="D90" i="3"/>
  <c r="G89" i="3"/>
  <c r="D89" i="3"/>
  <c r="G88" i="3"/>
  <c r="D88" i="3"/>
  <c r="G87" i="3"/>
  <c r="D87" i="3"/>
  <c r="G86" i="3"/>
  <c r="D86" i="3"/>
  <c r="G85" i="3"/>
  <c r="D85" i="3"/>
  <c r="G84" i="3"/>
  <c r="D84" i="3"/>
  <c r="G83" i="3"/>
  <c r="D83" i="3"/>
  <c r="G82" i="3"/>
  <c r="D82" i="3"/>
  <c r="G81" i="3"/>
  <c r="D81" i="3"/>
  <c r="G80" i="3"/>
  <c r="D80" i="3"/>
  <c r="G79" i="3"/>
  <c r="D79" i="3"/>
  <c r="G78" i="3"/>
  <c r="D78" i="3"/>
  <c r="G77" i="3"/>
  <c r="D77" i="3"/>
  <c r="G76" i="3"/>
  <c r="D76" i="3"/>
  <c r="G75" i="3"/>
  <c r="D75" i="3"/>
  <c r="G74" i="3"/>
  <c r="D74" i="3"/>
  <c r="G73" i="3"/>
  <c r="D73" i="3"/>
  <c r="G72" i="3"/>
  <c r="D72" i="3"/>
  <c r="G71" i="3"/>
  <c r="D71" i="3"/>
  <c r="G70" i="3"/>
  <c r="D70" i="3"/>
  <c r="G69" i="3"/>
  <c r="D69" i="3"/>
  <c r="G68" i="3"/>
  <c r="D68" i="3"/>
  <c r="G67" i="3"/>
  <c r="D67" i="3"/>
  <c r="G66" i="3"/>
  <c r="D66" i="3"/>
  <c r="G65" i="3"/>
  <c r="D65" i="3"/>
  <c r="G64" i="3"/>
  <c r="D64" i="3"/>
  <c r="G63" i="3"/>
  <c r="D63" i="3"/>
  <c r="G62" i="3"/>
  <c r="D62" i="3"/>
  <c r="G61" i="3"/>
  <c r="D61" i="3"/>
  <c r="G60" i="3"/>
  <c r="D60" i="3"/>
  <c r="G59" i="3"/>
  <c r="D59" i="3"/>
  <c r="G58" i="3"/>
  <c r="D58" i="3"/>
  <c r="G57" i="3"/>
  <c r="D57" i="3"/>
  <c r="G56" i="3"/>
  <c r="D56" i="3"/>
  <c r="G55" i="3"/>
  <c r="D55" i="3"/>
  <c r="G54" i="3"/>
  <c r="D54" i="3"/>
  <c r="G53" i="3"/>
  <c r="D53" i="3"/>
  <c r="G52" i="3"/>
  <c r="D52" i="3"/>
  <c r="G51" i="3"/>
  <c r="D51" i="3"/>
  <c r="G50" i="3"/>
  <c r="D50" i="3"/>
  <c r="G49" i="3"/>
  <c r="D49" i="3"/>
  <c r="G48" i="3"/>
  <c r="D48" i="3"/>
  <c r="G47" i="3"/>
  <c r="D47" i="3"/>
  <c r="G46" i="3"/>
  <c r="D46" i="3"/>
  <c r="G45" i="3"/>
  <c r="D45" i="3"/>
  <c r="G44" i="3"/>
  <c r="D44" i="3"/>
  <c r="G43" i="3"/>
  <c r="D43" i="3"/>
  <c r="G42" i="3"/>
  <c r="D42" i="3"/>
  <c r="G41" i="3"/>
  <c r="D41" i="3"/>
  <c r="G40" i="3"/>
  <c r="D40" i="3"/>
  <c r="G39" i="3"/>
  <c r="D39" i="3"/>
  <c r="G38" i="3"/>
  <c r="D38" i="3"/>
  <c r="G37" i="3"/>
  <c r="D37" i="3"/>
  <c r="G36" i="3"/>
  <c r="D36" i="3"/>
  <c r="G35" i="3"/>
  <c r="D35" i="3"/>
  <c r="G34" i="3"/>
  <c r="D34" i="3"/>
  <c r="G33" i="3"/>
  <c r="D33" i="3"/>
  <c r="G32" i="3"/>
  <c r="D32" i="3"/>
  <c r="G31" i="3"/>
  <c r="D31" i="3"/>
  <c r="G30" i="3"/>
  <c r="D30" i="3"/>
  <c r="G29" i="3"/>
  <c r="D29" i="3"/>
  <c r="G28" i="3"/>
  <c r="D28" i="3"/>
  <c r="G27" i="3"/>
  <c r="D27" i="3"/>
  <c r="G26" i="3"/>
  <c r="D26" i="3"/>
  <c r="G25" i="3"/>
  <c r="D25" i="3"/>
  <c r="G24" i="3"/>
  <c r="D24" i="3"/>
  <c r="G23" i="3"/>
  <c r="D23" i="3"/>
  <c r="G22" i="3"/>
  <c r="D22" i="3"/>
  <c r="G21" i="3"/>
  <c r="D21" i="3"/>
  <c r="G20" i="3"/>
  <c r="D20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5" i="3"/>
  <c r="D5" i="3"/>
  <c r="G4" i="3"/>
  <c r="D4" i="3"/>
  <c r="G3" i="3"/>
  <c r="D3" i="3"/>
  <c r="G2" i="3"/>
  <c r="D2" i="3"/>
  <c r="K4" i="1"/>
  <c r="L4" i="1" s="1"/>
  <c r="M4" i="1" s="1"/>
  <c r="N4" i="1" s="1"/>
  <c r="O4" i="1" s="1"/>
  <c r="P4" i="1" s="1"/>
  <c r="K6" i="1"/>
  <c r="L6" i="1" s="1"/>
  <c r="M6" i="1" s="1"/>
  <c r="N6" i="1" s="1"/>
  <c r="O6" i="1" s="1"/>
  <c r="P6" i="1" s="1"/>
  <c r="K8" i="1"/>
  <c r="L8" i="1" s="1"/>
  <c r="M8" i="1" s="1"/>
  <c r="N8" i="1" s="1"/>
  <c r="O8" i="1" s="1"/>
  <c r="P8" i="1" s="1"/>
  <c r="K10" i="1"/>
  <c r="L10" i="1" s="1"/>
  <c r="M10" i="1" s="1"/>
  <c r="N10" i="1" s="1"/>
  <c r="O10" i="1" s="1"/>
  <c r="P10" i="1" s="1"/>
  <c r="K12" i="1"/>
  <c r="L12" i="1" s="1"/>
  <c r="M12" i="1" s="1"/>
  <c r="N12" i="1" s="1"/>
  <c r="O12" i="1" s="1"/>
  <c r="P12" i="1" s="1"/>
  <c r="K14" i="1"/>
  <c r="L14" i="1" s="1"/>
  <c r="M14" i="1" s="1"/>
  <c r="N14" i="1" s="1"/>
  <c r="O14" i="1" s="1"/>
  <c r="P14" i="1" s="1"/>
  <c r="K16" i="1"/>
  <c r="L16" i="1" s="1"/>
  <c r="M16" i="1" s="1"/>
  <c r="N16" i="1" s="1"/>
  <c r="O16" i="1" s="1"/>
  <c r="P16" i="1" s="1"/>
  <c r="K18" i="1"/>
  <c r="L18" i="1" s="1"/>
  <c r="M18" i="1" s="1"/>
  <c r="N18" i="1" s="1"/>
  <c r="O18" i="1" s="1"/>
  <c r="P18" i="1" s="1"/>
  <c r="K20" i="1"/>
  <c r="L20" i="1" s="1"/>
  <c r="M20" i="1" s="1"/>
  <c r="N20" i="1" s="1"/>
  <c r="O20" i="1" s="1"/>
  <c r="P20" i="1" s="1"/>
  <c r="K22" i="1"/>
  <c r="L22" i="1" s="1"/>
  <c r="M22" i="1" s="1"/>
  <c r="N22" i="1" s="1"/>
  <c r="O22" i="1" s="1"/>
  <c r="P22" i="1" s="1"/>
  <c r="K24" i="1"/>
  <c r="L24" i="1" s="1"/>
  <c r="M24" i="1" s="1"/>
  <c r="N24" i="1" s="1"/>
  <c r="O24" i="1" s="1"/>
  <c r="P24" i="1" s="1"/>
  <c r="K26" i="1"/>
  <c r="L26" i="1" s="1"/>
  <c r="M26" i="1" s="1"/>
  <c r="N26" i="1" s="1"/>
  <c r="O26" i="1" s="1"/>
  <c r="P26" i="1" s="1"/>
  <c r="K28" i="1"/>
  <c r="L28" i="1" s="1"/>
  <c r="M28" i="1" s="1"/>
  <c r="N28" i="1" s="1"/>
  <c r="O28" i="1" s="1"/>
  <c r="P28" i="1" s="1"/>
  <c r="K30" i="1"/>
  <c r="L30" i="1" s="1"/>
  <c r="M30" i="1" s="1"/>
  <c r="N30" i="1" s="1"/>
  <c r="O30" i="1" s="1"/>
  <c r="P30" i="1" s="1"/>
  <c r="K32" i="1"/>
  <c r="L32" i="1" s="1"/>
  <c r="M32" i="1" s="1"/>
  <c r="N32" i="1" s="1"/>
  <c r="O32" i="1" s="1"/>
  <c r="P32" i="1" s="1"/>
  <c r="K34" i="1"/>
  <c r="L34" i="1" s="1"/>
  <c r="M34" i="1" s="1"/>
  <c r="N34" i="1" s="1"/>
  <c r="O34" i="1" s="1"/>
  <c r="P34" i="1" s="1"/>
  <c r="K36" i="1"/>
  <c r="L36" i="1" s="1"/>
  <c r="M36" i="1" s="1"/>
  <c r="N36" i="1" s="1"/>
  <c r="O36" i="1" s="1"/>
  <c r="P36" i="1" s="1"/>
  <c r="K38" i="1"/>
  <c r="L38" i="1" s="1"/>
  <c r="M38" i="1" s="1"/>
  <c r="N38" i="1" s="1"/>
  <c r="O38" i="1" s="1"/>
  <c r="P38" i="1" s="1"/>
  <c r="K40" i="1"/>
  <c r="L40" i="1" s="1"/>
  <c r="M40" i="1" s="1"/>
  <c r="N40" i="1" s="1"/>
  <c r="O40" i="1" s="1"/>
  <c r="P40" i="1" s="1"/>
  <c r="K42" i="1"/>
  <c r="L42" i="1" s="1"/>
  <c r="M42" i="1" s="1"/>
  <c r="N42" i="1" s="1"/>
  <c r="O42" i="1" s="1"/>
  <c r="P42" i="1" s="1"/>
  <c r="K44" i="1"/>
  <c r="L44" i="1" s="1"/>
  <c r="M44" i="1" s="1"/>
  <c r="N44" i="1" s="1"/>
  <c r="O44" i="1" s="1"/>
  <c r="P44" i="1" s="1"/>
  <c r="K46" i="1"/>
  <c r="L46" i="1" s="1"/>
  <c r="M46" i="1" s="1"/>
  <c r="N46" i="1" s="1"/>
  <c r="O46" i="1" s="1"/>
  <c r="P46" i="1" s="1"/>
  <c r="K48" i="1"/>
  <c r="L48" i="1" s="1"/>
  <c r="M48" i="1" s="1"/>
  <c r="N48" i="1" s="1"/>
  <c r="O48" i="1" s="1"/>
  <c r="P48" i="1" s="1"/>
  <c r="K50" i="1"/>
  <c r="L50" i="1" s="1"/>
  <c r="M50" i="1" s="1"/>
  <c r="N50" i="1" s="1"/>
  <c r="O50" i="1" s="1"/>
  <c r="P50" i="1" s="1"/>
  <c r="K52" i="1"/>
  <c r="L52" i="1" s="1"/>
  <c r="M52" i="1" s="1"/>
  <c r="N52" i="1" s="1"/>
  <c r="O52" i="1" s="1"/>
  <c r="P52" i="1" s="1"/>
  <c r="K54" i="1"/>
  <c r="L54" i="1" s="1"/>
  <c r="M54" i="1" s="1"/>
  <c r="N54" i="1" s="1"/>
  <c r="O54" i="1" s="1"/>
  <c r="P54" i="1" s="1"/>
  <c r="K56" i="1"/>
  <c r="L56" i="1" s="1"/>
  <c r="M56" i="1" s="1"/>
  <c r="N56" i="1" s="1"/>
  <c r="O56" i="1" s="1"/>
  <c r="P56" i="1" s="1"/>
  <c r="K58" i="1"/>
  <c r="L58" i="1" s="1"/>
  <c r="M58" i="1" s="1"/>
  <c r="N58" i="1" s="1"/>
  <c r="O58" i="1" s="1"/>
  <c r="P58" i="1" s="1"/>
  <c r="K60" i="1"/>
  <c r="L60" i="1" s="1"/>
  <c r="M60" i="1" s="1"/>
  <c r="N60" i="1" s="1"/>
  <c r="O60" i="1" s="1"/>
  <c r="P60" i="1" s="1"/>
  <c r="K62" i="1"/>
  <c r="L62" i="1" s="1"/>
  <c r="M62" i="1" s="1"/>
  <c r="N62" i="1" s="1"/>
  <c r="O62" i="1" s="1"/>
  <c r="P62" i="1" s="1"/>
  <c r="K64" i="1"/>
  <c r="L64" i="1" s="1"/>
  <c r="M64" i="1" s="1"/>
  <c r="N64" i="1" s="1"/>
  <c r="O64" i="1" s="1"/>
  <c r="P64" i="1" s="1"/>
  <c r="K66" i="1"/>
  <c r="L66" i="1" s="1"/>
  <c r="M66" i="1" s="1"/>
  <c r="N66" i="1" s="1"/>
  <c r="O66" i="1" s="1"/>
  <c r="P66" i="1" s="1"/>
  <c r="K68" i="1"/>
  <c r="L68" i="1" s="1"/>
  <c r="M68" i="1" s="1"/>
  <c r="N68" i="1" s="1"/>
  <c r="O68" i="1" s="1"/>
  <c r="P68" i="1" s="1"/>
  <c r="K70" i="1"/>
  <c r="L70" i="1" s="1"/>
  <c r="M70" i="1" s="1"/>
  <c r="N70" i="1" s="1"/>
  <c r="O70" i="1" s="1"/>
  <c r="P70" i="1" s="1"/>
  <c r="K72" i="1"/>
  <c r="L72" i="1" s="1"/>
  <c r="M72" i="1" s="1"/>
  <c r="N72" i="1" s="1"/>
  <c r="O72" i="1" s="1"/>
  <c r="P72" i="1" s="1"/>
  <c r="K74" i="1"/>
  <c r="L74" i="1" s="1"/>
  <c r="M74" i="1" s="1"/>
  <c r="N74" i="1" s="1"/>
  <c r="O74" i="1" s="1"/>
  <c r="P74" i="1" s="1"/>
  <c r="K76" i="1"/>
  <c r="L76" i="1" s="1"/>
  <c r="M76" i="1" s="1"/>
  <c r="N76" i="1" s="1"/>
  <c r="O76" i="1" s="1"/>
  <c r="P76" i="1" s="1"/>
  <c r="K78" i="1"/>
  <c r="L78" i="1" s="1"/>
  <c r="M78" i="1" s="1"/>
  <c r="N78" i="1" s="1"/>
  <c r="O78" i="1" s="1"/>
  <c r="P78" i="1" s="1"/>
  <c r="K80" i="1"/>
  <c r="L80" i="1" s="1"/>
  <c r="M80" i="1" s="1"/>
  <c r="N80" i="1" s="1"/>
  <c r="O80" i="1" s="1"/>
  <c r="P80" i="1" s="1"/>
  <c r="K82" i="1"/>
  <c r="L82" i="1" s="1"/>
  <c r="M82" i="1" s="1"/>
  <c r="N82" i="1" s="1"/>
  <c r="O82" i="1" s="1"/>
  <c r="P82" i="1" s="1"/>
  <c r="K84" i="1"/>
  <c r="L84" i="1" s="1"/>
  <c r="M84" i="1" s="1"/>
  <c r="N84" i="1" s="1"/>
  <c r="O84" i="1" s="1"/>
  <c r="P84" i="1" s="1"/>
  <c r="K86" i="1"/>
  <c r="L86" i="1" s="1"/>
  <c r="M86" i="1" s="1"/>
  <c r="N86" i="1" s="1"/>
  <c r="O86" i="1" s="1"/>
  <c r="P86" i="1" s="1"/>
  <c r="K88" i="1"/>
  <c r="L88" i="1" s="1"/>
  <c r="M88" i="1" s="1"/>
  <c r="N88" i="1" s="1"/>
  <c r="O88" i="1" s="1"/>
  <c r="P88" i="1" s="1"/>
  <c r="K90" i="1"/>
  <c r="L90" i="1" s="1"/>
  <c r="M90" i="1" s="1"/>
  <c r="N90" i="1" s="1"/>
  <c r="O90" i="1" s="1"/>
  <c r="P90" i="1" s="1"/>
  <c r="K92" i="1"/>
  <c r="L92" i="1" s="1"/>
  <c r="M92" i="1" s="1"/>
  <c r="N92" i="1" s="1"/>
  <c r="O92" i="1" s="1"/>
  <c r="P92" i="1" s="1"/>
  <c r="K94" i="1"/>
  <c r="L94" i="1" s="1"/>
  <c r="M94" i="1" s="1"/>
  <c r="N94" i="1" s="1"/>
  <c r="O94" i="1" s="1"/>
  <c r="P94" i="1" s="1"/>
  <c r="K96" i="1"/>
  <c r="L96" i="1" s="1"/>
  <c r="M96" i="1" s="1"/>
  <c r="N96" i="1" s="1"/>
  <c r="O96" i="1" s="1"/>
  <c r="P96" i="1" s="1"/>
  <c r="K98" i="1"/>
  <c r="L98" i="1" s="1"/>
  <c r="M98" i="1" s="1"/>
  <c r="N98" i="1" s="1"/>
  <c r="O98" i="1" s="1"/>
  <c r="P98" i="1" s="1"/>
  <c r="K100" i="1"/>
  <c r="L100" i="1" s="1"/>
  <c r="M100" i="1" s="1"/>
  <c r="N100" i="1" s="1"/>
  <c r="O100" i="1" s="1"/>
  <c r="P100" i="1" s="1"/>
  <c r="K102" i="1"/>
  <c r="L102" i="1" s="1"/>
  <c r="M102" i="1" s="1"/>
  <c r="N102" i="1" s="1"/>
  <c r="O102" i="1" s="1"/>
  <c r="P102" i="1" s="1"/>
  <c r="K104" i="1"/>
  <c r="L104" i="1" s="1"/>
  <c r="M104" i="1" s="1"/>
  <c r="N104" i="1" s="1"/>
  <c r="O104" i="1" s="1"/>
  <c r="P104" i="1" s="1"/>
  <c r="K106" i="1"/>
  <c r="L106" i="1" s="1"/>
  <c r="M106" i="1" s="1"/>
  <c r="N106" i="1" s="1"/>
  <c r="O106" i="1" s="1"/>
  <c r="P106" i="1" s="1"/>
  <c r="K108" i="1"/>
  <c r="L108" i="1" s="1"/>
  <c r="M108" i="1" s="1"/>
  <c r="N108" i="1" s="1"/>
  <c r="O108" i="1" s="1"/>
  <c r="P108" i="1" s="1"/>
  <c r="K110" i="1"/>
  <c r="L110" i="1" s="1"/>
  <c r="M110" i="1" s="1"/>
  <c r="N110" i="1" s="1"/>
  <c r="O110" i="1" s="1"/>
  <c r="P110" i="1" s="1"/>
  <c r="K112" i="1"/>
  <c r="L112" i="1" s="1"/>
  <c r="M112" i="1" s="1"/>
  <c r="N112" i="1" s="1"/>
  <c r="O112" i="1" s="1"/>
  <c r="P112" i="1" s="1"/>
  <c r="K114" i="1"/>
  <c r="L114" i="1" s="1"/>
  <c r="M114" i="1" s="1"/>
  <c r="N114" i="1" s="1"/>
  <c r="O114" i="1" s="1"/>
  <c r="P114" i="1" s="1"/>
  <c r="K116" i="1"/>
  <c r="L116" i="1" s="1"/>
  <c r="M116" i="1" s="1"/>
  <c r="N116" i="1" s="1"/>
  <c r="O116" i="1" s="1"/>
  <c r="P116" i="1" s="1"/>
  <c r="K118" i="1"/>
  <c r="L118" i="1" s="1"/>
  <c r="M118" i="1" s="1"/>
  <c r="N118" i="1" s="1"/>
  <c r="O118" i="1" s="1"/>
  <c r="P118" i="1" s="1"/>
  <c r="K120" i="1"/>
  <c r="L120" i="1" s="1"/>
  <c r="M120" i="1" s="1"/>
  <c r="N120" i="1" s="1"/>
  <c r="O120" i="1" s="1"/>
  <c r="P120" i="1" s="1"/>
  <c r="K122" i="1"/>
  <c r="L122" i="1" s="1"/>
  <c r="M122" i="1" s="1"/>
  <c r="N122" i="1" s="1"/>
  <c r="O122" i="1" s="1"/>
  <c r="P122" i="1" s="1"/>
  <c r="K124" i="1"/>
  <c r="L124" i="1" s="1"/>
  <c r="M124" i="1" s="1"/>
  <c r="N124" i="1" s="1"/>
  <c r="O124" i="1" s="1"/>
  <c r="P124" i="1" s="1"/>
  <c r="K126" i="1"/>
  <c r="L126" i="1" s="1"/>
  <c r="M126" i="1" s="1"/>
  <c r="N126" i="1" s="1"/>
  <c r="O126" i="1" s="1"/>
  <c r="P126" i="1" s="1"/>
  <c r="K128" i="1"/>
  <c r="L128" i="1" s="1"/>
  <c r="M128" i="1" s="1"/>
  <c r="N128" i="1" s="1"/>
  <c r="O128" i="1" s="1"/>
  <c r="P128" i="1" s="1"/>
  <c r="K130" i="1"/>
  <c r="L130" i="1" s="1"/>
  <c r="M130" i="1" s="1"/>
  <c r="N130" i="1" s="1"/>
  <c r="O130" i="1" s="1"/>
  <c r="P130" i="1" s="1"/>
  <c r="K132" i="1"/>
  <c r="L132" i="1" s="1"/>
  <c r="M132" i="1" s="1"/>
  <c r="N132" i="1" s="1"/>
  <c r="O132" i="1" s="1"/>
  <c r="P132" i="1" s="1"/>
  <c r="K134" i="1"/>
  <c r="L134" i="1" s="1"/>
  <c r="M134" i="1" s="1"/>
  <c r="N134" i="1" s="1"/>
  <c r="O134" i="1" s="1"/>
  <c r="P134" i="1" s="1"/>
  <c r="K136" i="1"/>
  <c r="L136" i="1" s="1"/>
  <c r="M136" i="1" s="1"/>
  <c r="N136" i="1" s="1"/>
  <c r="O136" i="1" s="1"/>
  <c r="P136" i="1" s="1"/>
  <c r="K138" i="1"/>
  <c r="L138" i="1" s="1"/>
  <c r="M138" i="1" s="1"/>
  <c r="N138" i="1" s="1"/>
  <c r="O138" i="1" s="1"/>
  <c r="P138" i="1" s="1"/>
  <c r="K140" i="1"/>
  <c r="L140" i="1" s="1"/>
  <c r="M140" i="1" s="1"/>
  <c r="N140" i="1" s="1"/>
  <c r="O140" i="1" s="1"/>
  <c r="P140" i="1" s="1"/>
  <c r="K142" i="1"/>
  <c r="L142" i="1" s="1"/>
  <c r="M142" i="1" s="1"/>
  <c r="N142" i="1" s="1"/>
  <c r="O142" i="1" s="1"/>
  <c r="P142" i="1" s="1"/>
  <c r="K144" i="1"/>
  <c r="L144" i="1" s="1"/>
  <c r="M144" i="1" s="1"/>
  <c r="N144" i="1" s="1"/>
  <c r="O144" i="1" s="1"/>
  <c r="P144" i="1" s="1"/>
  <c r="K146" i="1"/>
  <c r="L146" i="1" s="1"/>
  <c r="M146" i="1" s="1"/>
  <c r="N146" i="1" s="1"/>
  <c r="O146" i="1" s="1"/>
  <c r="P146" i="1" s="1"/>
  <c r="K148" i="1"/>
  <c r="L148" i="1" s="1"/>
  <c r="M148" i="1" s="1"/>
  <c r="N148" i="1" s="1"/>
  <c r="O148" i="1" s="1"/>
  <c r="P148" i="1" s="1"/>
  <c r="K150" i="1"/>
  <c r="L150" i="1" s="1"/>
  <c r="M150" i="1" s="1"/>
  <c r="N150" i="1" s="1"/>
  <c r="O150" i="1" s="1"/>
  <c r="P150" i="1" s="1"/>
  <c r="K152" i="1"/>
  <c r="L152" i="1" s="1"/>
  <c r="M152" i="1" s="1"/>
  <c r="N152" i="1" s="1"/>
  <c r="O152" i="1" s="1"/>
  <c r="P152" i="1" s="1"/>
  <c r="K154" i="1"/>
  <c r="L154" i="1" s="1"/>
  <c r="M154" i="1" s="1"/>
  <c r="N154" i="1" s="1"/>
  <c r="O154" i="1" s="1"/>
  <c r="P154" i="1" s="1"/>
  <c r="K156" i="1"/>
  <c r="L156" i="1" s="1"/>
  <c r="M156" i="1" s="1"/>
  <c r="N156" i="1" s="1"/>
  <c r="O156" i="1" s="1"/>
  <c r="P156" i="1" s="1"/>
  <c r="K158" i="1"/>
  <c r="L158" i="1" s="1"/>
  <c r="M158" i="1" s="1"/>
  <c r="N158" i="1" s="1"/>
  <c r="O158" i="1" s="1"/>
  <c r="P158" i="1" s="1"/>
  <c r="K160" i="1"/>
  <c r="L160" i="1" s="1"/>
  <c r="M160" i="1" s="1"/>
  <c r="N160" i="1" s="1"/>
  <c r="O160" i="1" s="1"/>
  <c r="P160" i="1" s="1"/>
  <c r="K162" i="1"/>
  <c r="L162" i="1" s="1"/>
  <c r="M162" i="1" s="1"/>
  <c r="N162" i="1" s="1"/>
  <c r="O162" i="1" s="1"/>
  <c r="P162" i="1" s="1"/>
  <c r="K2" i="1"/>
  <c r="L2" i="1" s="1"/>
  <c r="M2" i="1" s="1"/>
  <c r="N2" i="1" s="1"/>
  <c r="O2" i="1" s="1"/>
  <c r="P2" i="1" s="1"/>
  <c r="L251" i="2" l="1"/>
  <c r="M251" i="2" s="1"/>
  <c r="N251" i="2" s="1"/>
  <c r="O251" i="2" s="1"/>
  <c r="P251" i="2" s="1"/>
  <c r="L326" i="2"/>
  <c r="M326" i="2" s="1"/>
  <c r="N326" i="2" s="1"/>
  <c r="O326" i="2" s="1"/>
  <c r="P326" i="2" s="1"/>
  <c r="L314" i="2"/>
  <c r="M314" i="2" s="1"/>
  <c r="N314" i="2" s="1"/>
  <c r="O314" i="2" s="1"/>
  <c r="P314" i="2" s="1"/>
  <c r="L302" i="2"/>
  <c r="M302" i="2" s="1"/>
  <c r="N302" i="2" s="1"/>
  <c r="O302" i="2" s="1"/>
  <c r="P302" i="2" s="1"/>
  <c r="L290" i="2"/>
  <c r="M290" i="2" s="1"/>
  <c r="N290" i="2" s="1"/>
  <c r="O290" i="2" s="1"/>
  <c r="P290" i="2" s="1"/>
  <c r="L278" i="2"/>
  <c r="M278" i="2" s="1"/>
  <c r="N278" i="2" s="1"/>
  <c r="O278" i="2" s="1"/>
  <c r="P278" i="2" s="1"/>
  <c r="L266" i="2"/>
  <c r="M266" i="2" s="1"/>
  <c r="N266" i="2" s="1"/>
  <c r="O266" i="2" s="1"/>
  <c r="P266" i="2" s="1"/>
  <c r="L254" i="2"/>
  <c r="M254" i="2" s="1"/>
  <c r="N254" i="2" s="1"/>
  <c r="O254" i="2" s="1"/>
  <c r="P254" i="2" s="1"/>
  <c r="L634" i="2"/>
  <c r="M634" i="2" s="1"/>
  <c r="N634" i="2" s="1"/>
  <c r="O634" i="2" s="1"/>
  <c r="P634" i="2" s="1"/>
  <c r="L622" i="2"/>
  <c r="M622" i="2" s="1"/>
  <c r="N622" i="2" s="1"/>
  <c r="O622" i="2" s="1"/>
  <c r="P622" i="2" s="1"/>
  <c r="L610" i="2"/>
  <c r="M610" i="2" s="1"/>
  <c r="N610" i="2" s="1"/>
  <c r="O610" i="2" s="1"/>
  <c r="P610" i="2" s="1"/>
  <c r="L598" i="2"/>
  <c r="M598" i="2" s="1"/>
  <c r="N598" i="2" s="1"/>
  <c r="O598" i="2" s="1"/>
  <c r="P598" i="2" s="1"/>
  <c r="L586" i="2"/>
  <c r="M586" i="2"/>
  <c r="N586" i="2" s="1"/>
  <c r="O586" i="2" s="1"/>
  <c r="P586" i="2" s="1"/>
  <c r="L574" i="2"/>
  <c r="M574" i="2" s="1"/>
  <c r="N574" i="2" s="1"/>
  <c r="O574" i="2" s="1"/>
  <c r="P574" i="2" s="1"/>
  <c r="L770" i="2"/>
  <c r="M770" i="2" s="1"/>
  <c r="N770" i="2" s="1"/>
  <c r="O770" i="2" s="1"/>
  <c r="P770" i="2" s="1"/>
  <c r="L758" i="2"/>
  <c r="M758" i="2" s="1"/>
  <c r="N758" i="2" s="1"/>
  <c r="O758" i="2" s="1"/>
  <c r="P758" i="2" s="1"/>
  <c r="L746" i="2"/>
  <c r="M746" i="2" s="1"/>
  <c r="N746" i="2" s="1"/>
  <c r="O746" i="2" s="1"/>
  <c r="P746" i="2" s="1"/>
  <c r="L734" i="2"/>
  <c r="M734" i="2" s="1"/>
  <c r="N734" i="2" s="1"/>
  <c r="O734" i="2" s="1"/>
  <c r="P734" i="2" s="1"/>
  <c r="L722" i="2"/>
  <c r="M722" i="2" s="1"/>
  <c r="N722" i="2" s="1"/>
  <c r="O722" i="2" s="1"/>
  <c r="P722" i="2" s="1"/>
  <c r="L710" i="2"/>
  <c r="M710" i="2" s="1"/>
  <c r="N710" i="2" s="1"/>
  <c r="O710" i="2" s="1"/>
  <c r="P710" i="2" s="1"/>
  <c r="L253" i="2"/>
  <c r="M253" i="2" s="1"/>
  <c r="N253" i="2" s="1"/>
  <c r="O253" i="2" s="1"/>
  <c r="P253" i="2" s="1"/>
  <c r="L462" i="2"/>
  <c r="M462" i="2" s="1"/>
  <c r="N462" i="2" s="1"/>
  <c r="O462" i="2" s="1"/>
  <c r="P462" i="2" s="1"/>
  <c r="L432" i="2"/>
  <c r="M432" i="2" s="1"/>
  <c r="N432" i="2" s="1"/>
  <c r="O432" i="2" s="1"/>
  <c r="P432" i="2" s="1"/>
  <c r="L745" i="2"/>
  <c r="M745" i="2" s="1"/>
  <c r="N745" i="2" s="1"/>
  <c r="O745" i="2" s="1"/>
  <c r="P745" i="2" s="1"/>
  <c r="L324" i="2"/>
  <c r="M324" i="2" s="1"/>
  <c r="N324" i="2" s="1"/>
  <c r="O324" i="2" s="1"/>
  <c r="P324" i="2" s="1"/>
  <c r="L312" i="2"/>
  <c r="M312" i="2" s="1"/>
  <c r="N312" i="2" s="1"/>
  <c r="O312" i="2" s="1"/>
  <c r="P312" i="2" s="1"/>
  <c r="L300" i="2"/>
  <c r="M300" i="2" s="1"/>
  <c r="N300" i="2" s="1"/>
  <c r="O300" i="2" s="1"/>
  <c r="P300" i="2" s="1"/>
  <c r="L288" i="2"/>
  <c r="M288" i="2" s="1"/>
  <c r="N288" i="2" s="1"/>
  <c r="O288" i="2" s="1"/>
  <c r="P288" i="2" s="1"/>
  <c r="L276" i="2"/>
  <c r="M276" i="2"/>
  <c r="N276" i="2" s="1"/>
  <c r="O276" i="2" s="1"/>
  <c r="P276" i="2" s="1"/>
  <c r="L264" i="2"/>
  <c r="M264" i="2" s="1"/>
  <c r="N264" i="2" s="1"/>
  <c r="O264" i="2" s="1"/>
  <c r="P264" i="2" s="1"/>
  <c r="L252" i="2"/>
  <c r="M252" i="2" s="1"/>
  <c r="N252" i="2" s="1"/>
  <c r="O252" i="2" s="1"/>
  <c r="P252" i="2" s="1"/>
  <c r="L632" i="2"/>
  <c r="M632" i="2" s="1"/>
  <c r="N632" i="2" s="1"/>
  <c r="O632" i="2" s="1"/>
  <c r="P632" i="2" s="1"/>
  <c r="L620" i="2"/>
  <c r="M620" i="2" s="1"/>
  <c r="N620" i="2" s="1"/>
  <c r="O620" i="2" s="1"/>
  <c r="P620" i="2" s="1"/>
  <c r="L608" i="2"/>
  <c r="M608" i="2" s="1"/>
  <c r="N608" i="2" s="1"/>
  <c r="O608" i="2" s="1"/>
  <c r="P608" i="2" s="1"/>
  <c r="L596" i="2"/>
  <c r="M596" i="2" s="1"/>
  <c r="N596" i="2" s="1"/>
  <c r="O596" i="2" s="1"/>
  <c r="P596" i="2" s="1"/>
  <c r="L584" i="2"/>
  <c r="M584" i="2" s="1"/>
  <c r="N584" i="2" s="1"/>
  <c r="O584" i="2" s="1"/>
  <c r="P584" i="2" s="1"/>
  <c r="L572" i="2"/>
  <c r="M572" i="2" s="1"/>
  <c r="N572" i="2" s="1"/>
  <c r="O572" i="2" s="1"/>
  <c r="P572" i="2" s="1"/>
  <c r="L415" i="2"/>
  <c r="M415" i="2" s="1"/>
  <c r="N415" i="2" s="1"/>
  <c r="O415" i="2" s="1"/>
  <c r="P415" i="2" s="1"/>
  <c r="L768" i="2"/>
  <c r="M768" i="2" s="1"/>
  <c r="N768" i="2" s="1"/>
  <c r="O768" i="2" s="1"/>
  <c r="P768" i="2" s="1"/>
  <c r="L756" i="2"/>
  <c r="M756" i="2" s="1"/>
  <c r="N756" i="2" s="1"/>
  <c r="O756" i="2" s="1"/>
  <c r="P756" i="2" s="1"/>
  <c r="L744" i="2"/>
  <c r="M744" i="2" s="1"/>
  <c r="N744" i="2" s="1"/>
  <c r="O744" i="2" s="1"/>
  <c r="P744" i="2" s="1"/>
  <c r="L732" i="2"/>
  <c r="M732" i="2" s="1"/>
  <c r="N732" i="2" s="1"/>
  <c r="O732" i="2" s="1"/>
  <c r="P732" i="2" s="1"/>
  <c r="L720" i="2"/>
  <c r="M720" i="2" s="1"/>
  <c r="N720" i="2" s="1"/>
  <c r="O720" i="2" s="1"/>
  <c r="P720" i="2" s="1"/>
  <c r="L708" i="2"/>
  <c r="M708" i="2" s="1"/>
  <c r="N708" i="2" s="1"/>
  <c r="O708" i="2" s="1"/>
  <c r="P708" i="2" s="1"/>
  <c r="L335" i="2"/>
  <c r="M335" i="2" s="1"/>
  <c r="N335" i="2" s="1"/>
  <c r="O335" i="2" s="1"/>
  <c r="P335" i="2" s="1"/>
  <c r="L323" i="2"/>
  <c r="M323" i="2" s="1"/>
  <c r="N323" i="2" s="1"/>
  <c r="O323" i="2" s="1"/>
  <c r="P323" i="2" s="1"/>
  <c r="L311" i="2"/>
  <c r="M311" i="2" s="1"/>
  <c r="N311" i="2" s="1"/>
  <c r="O311" i="2" s="1"/>
  <c r="P311" i="2" s="1"/>
  <c r="L299" i="2"/>
  <c r="M299" i="2" s="1"/>
  <c r="N299" i="2" s="1"/>
  <c r="O299" i="2" s="1"/>
  <c r="P299" i="2" s="1"/>
  <c r="L287" i="2"/>
  <c r="M287" i="2" s="1"/>
  <c r="N287" i="2" s="1"/>
  <c r="O287" i="2" s="1"/>
  <c r="P287" i="2" s="1"/>
  <c r="L275" i="2"/>
  <c r="M275" i="2" s="1"/>
  <c r="N275" i="2" s="1"/>
  <c r="O275" i="2" s="1"/>
  <c r="P275" i="2" s="1"/>
  <c r="L263" i="2"/>
  <c r="M263" i="2" s="1"/>
  <c r="N263" i="2" s="1"/>
  <c r="O263" i="2" s="1"/>
  <c r="P263" i="2" s="1"/>
  <c r="L631" i="2"/>
  <c r="M631" i="2" s="1"/>
  <c r="N631" i="2" s="1"/>
  <c r="O631" i="2" s="1"/>
  <c r="P631" i="2" s="1"/>
  <c r="L619" i="2"/>
  <c r="M619" i="2" s="1"/>
  <c r="N619" i="2" s="1"/>
  <c r="O619" i="2" s="1"/>
  <c r="P619" i="2" s="1"/>
  <c r="L607" i="2"/>
  <c r="M607" i="2" s="1"/>
  <c r="N607" i="2" s="1"/>
  <c r="O607" i="2" s="1"/>
  <c r="P607" i="2" s="1"/>
  <c r="L595" i="2"/>
  <c r="M595" i="2" s="1"/>
  <c r="N595" i="2" s="1"/>
  <c r="O595" i="2" s="1"/>
  <c r="P595" i="2" s="1"/>
  <c r="L583" i="2"/>
  <c r="M583" i="2" s="1"/>
  <c r="N583" i="2" s="1"/>
  <c r="O583" i="2" s="1"/>
  <c r="P583" i="2" s="1"/>
  <c r="L571" i="2"/>
  <c r="M571" i="2"/>
  <c r="N571" i="2" s="1"/>
  <c r="O571" i="2" s="1"/>
  <c r="P571" i="2" s="1"/>
  <c r="L497" i="2"/>
  <c r="M497" i="2" s="1"/>
  <c r="N497" i="2" s="1"/>
  <c r="O497" i="2" s="1"/>
  <c r="P497" i="2" s="1"/>
  <c r="L491" i="2"/>
  <c r="M491" i="2" s="1"/>
  <c r="N491" i="2" s="1"/>
  <c r="O491" i="2" s="1"/>
  <c r="P491" i="2" s="1"/>
  <c r="L485" i="2"/>
  <c r="M485" i="2" s="1"/>
  <c r="N485" i="2" s="1"/>
  <c r="O485" i="2" s="1"/>
  <c r="P485" i="2" s="1"/>
  <c r="L479" i="2"/>
  <c r="M479" i="2"/>
  <c r="N479" i="2" s="1"/>
  <c r="O479" i="2" s="1"/>
  <c r="P479" i="2" s="1"/>
  <c r="L473" i="2"/>
  <c r="M473" i="2" s="1"/>
  <c r="N473" i="2" s="1"/>
  <c r="O473" i="2" s="1"/>
  <c r="P473" i="2" s="1"/>
  <c r="L467" i="2"/>
  <c r="M467" i="2" s="1"/>
  <c r="N467" i="2" s="1"/>
  <c r="O467" i="2" s="1"/>
  <c r="P467" i="2" s="1"/>
  <c r="L461" i="2"/>
  <c r="M461" i="2" s="1"/>
  <c r="N461" i="2" s="1"/>
  <c r="O461" i="2" s="1"/>
  <c r="P461" i="2" s="1"/>
  <c r="L455" i="2"/>
  <c r="M455" i="2"/>
  <c r="N455" i="2" s="1"/>
  <c r="O455" i="2" s="1"/>
  <c r="P455" i="2" s="1"/>
  <c r="L449" i="2"/>
  <c r="M449" i="2" s="1"/>
  <c r="N449" i="2" s="1"/>
  <c r="O449" i="2" s="1"/>
  <c r="P449" i="2" s="1"/>
  <c r="L443" i="2"/>
  <c r="M443" i="2" s="1"/>
  <c r="N443" i="2" s="1"/>
  <c r="O443" i="2" s="1"/>
  <c r="P443" i="2" s="1"/>
  <c r="L437" i="2"/>
  <c r="M437" i="2" s="1"/>
  <c r="N437" i="2" s="1"/>
  <c r="O437" i="2" s="1"/>
  <c r="P437" i="2" s="1"/>
  <c r="L431" i="2"/>
  <c r="M431" i="2" s="1"/>
  <c r="N431" i="2" s="1"/>
  <c r="O431" i="2" s="1"/>
  <c r="P431" i="2" s="1"/>
  <c r="L425" i="2"/>
  <c r="M425" i="2" s="1"/>
  <c r="N425" i="2" s="1"/>
  <c r="O425" i="2" s="1"/>
  <c r="P425" i="2" s="1"/>
  <c r="L419" i="2"/>
  <c r="M419" i="2" s="1"/>
  <c r="N419" i="2" s="1"/>
  <c r="O419" i="2" s="1"/>
  <c r="P419" i="2" s="1"/>
  <c r="L767" i="2"/>
  <c r="M767" i="2" s="1"/>
  <c r="N767" i="2" s="1"/>
  <c r="O767" i="2" s="1"/>
  <c r="P767" i="2" s="1"/>
  <c r="L755" i="2"/>
  <c r="M755" i="2" s="1"/>
  <c r="N755" i="2" s="1"/>
  <c r="O755" i="2" s="1"/>
  <c r="P755" i="2" s="1"/>
  <c r="L743" i="2"/>
  <c r="M743" i="2" s="1"/>
  <c r="N743" i="2" s="1"/>
  <c r="O743" i="2" s="1"/>
  <c r="P743" i="2" s="1"/>
  <c r="L731" i="2"/>
  <c r="M731" i="2" s="1"/>
  <c r="N731" i="2" s="1"/>
  <c r="O731" i="2" s="1"/>
  <c r="P731" i="2" s="1"/>
  <c r="L719" i="2"/>
  <c r="M719" i="2" s="1"/>
  <c r="N719" i="2" s="1"/>
  <c r="O719" i="2" s="1"/>
  <c r="P719" i="2" s="1"/>
  <c r="L492" i="2"/>
  <c r="M492" i="2"/>
  <c r="N492" i="2" s="1"/>
  <c r="O492" i="2" s="1"/>
  <c r="P492" i="2" s="1"/>
  <c r="L334" i="2"/>
  <c r="M334" i="2" s="1"/>
  <c r="N334" i="2" s="1"/>
  <c r="O334" i="2" s="1"/>
  <c r="P334" i="2" s="1"/>
  <c r="L322" i="2"/>
  <c r="M322" i="2" s="1"/>
  <c r="N322" i="2" s="1"/>
  <c r="O322" i="2" s="1"/>
  <c r="P322" i="2" s="1"/>
  <c r="L310" i="2"/>
  <c r="M310" i="2" s="1"/>
  <c r="N310" i="2" s="1"/>
  <c r="O310" i="2" s="1"/>
  <c r="P310" i="2" s="1"/>
  <c r="L298" i="2"/>
  <c r="M298" i="2" s="1"/>
  <c r="N298" i="2" s="1"/>
  <c r="O298" i="2" s="1"/>
  <c r="P298" i="2" s="1"/>
  <c r="L286" i="2"/>
  <c r="M286" i="2" s="1"/>
  <c r="N286" i="2" s="1"/>
  <c r="O286" i="2" s="1"/>
  <c r="P286" i="2" s="1"/>
  <c r="L274" i="2"/>
  <c r="M274" i="2" s="1"/>
  <c r="N274" i="2" s="1"/>
  <c r="O274" i="2" s="1"/>
  <c r="P274" i="2" s="1"/>
  <c r="L262" i="2"/>
  <c r="M262" i="2" s="1"/>
  <c r="N262" i="2" s="1"/>
  <c r="O262" i="2" s="1"/>
  <c r="P262" i="2" s="1"/>
  <c r="L630" i="2"/>
  <c r="M630" i="2" s="1"/>
  <c r="N630" i="2" s="1"/>
  <c r="O630" i="2" s="1"/>
  <c r="P630" i="2" s="1"/>
  <c r="L618" i="2"/>
  <c r="M618" i="2" s="1"/>
  <c r="N618" i="2" s="1"/>
  <c r="O618" i="2" s="1"/>
  <c r="P618" i="2" s="1"/>
  <c r="L606" i="2"/>
  <c r="M606" i="2" s="1"/>
  <c r="N606" i="2" s="1"/>
  <c r="O606" i="2" s="1"/>
  <c r="P606" i="2" s="1"/>
  <c r="L594" i="2"/>
  <c r="M594" i="2" s="1"/>
  <c r="N594" i="2" s="1"/>
  <c r="O594" i="2" s="1"/>
  <c r="P594" i="2" s="1"/>
  <c r="L582" i="2"/>
  <c r="M582" i="2" s="1"/>
  <c r="N582" i="2" s="1"/>
  <c r="O582" i="2" s="1"/>
  <c r="P582" i="2" s="1"/>
  <c r="L570" i="2"/>
  <c r="M570" i="2" s="1"/>
  <c r="N570" i="2" s="1"/>
  <c r="O570" i="2" s="1"/>
  <c r="P570" i="2" s="1"/>
  <c r="L766" i="2"/>
  <c r="M766" i="2" s="1"/>
  <c r="N766" i="2" s="1"/>
  <c r="O766" i="2" s="1"/>
  <c r="P766" i="2" s="1"/>
  <c r="L754" i="2"/>
  <c r="M754" i="2" s="1"/>
  <c r="N754" i="2" s="1"/>
  <c r="O754" i="2" s="1"/>
  <c r="P754" i="2" s="1"/>
  <c r="L742" i="2"/>
  <c r="M742" i="2" s="1"/>
  <c r="N742" i="2" s="1"/>
  <c r="O742" i="2" s="1"/>
  <c r="P742" i="2" s="1"/>
  <c r="L730" i="2"/>
  <c r="M730" i="2" s="1"/>
  <c r="N730" i="2" s="1"/>
  <c r="O730" i="2" s="1"/>
  <c r="P730" i="2" s="1"/>
  <c r="L718" i="2"/>
  <c r="M718" i="2" s="1"/>
  <c r="N718" i="2" s="1"/>
  <c r="O718" i="2" s="1"/>
  <c r="P718" i="2" s="1"/>
  <c r="L289" i="2"/>
  <c r="M289" i="2" s="1"/>
  <c r="N289" i="2" s="1"/>
  <c r="O289" i="2" s="1"/>
  <c r="P289" i="2" s="1"/>
  <c r="L633" i="2"/>
  <c r="M633" i="2" s="1"/>
  <c r="N633" i="2" s="1"/>
  <c r="O633" i="2" s="1"/>
  <c r="P633" i="2" s="1"/>
  <c r="L480" i="2"/>
  <c r="M480" i="2" s="1"/>
  <c r="N480" i="2" s="1"/>
  <c r="O480" i="2" s="1"/>
  <c r="P480" i="2" s="1"/>
  <c r="L450" i="2"/>
  <c r="M450" i="2" s="1"/>
  <c r="N450" i="2" s="1"/>
  <c r="O450" i="2" s="1"/>
  <c r="P450" i="2" s="1"/>
  <c r="L757" i="2"/>
  <c r="M757" i="2" s="1"/>
  <c r="N757" i="2" s="1"/>
  <c r="O757" i="2" s="1"/>
  <c r="P757" i="2" s="1"/>
  <c r="L333" i="2"/>
  <c r="M333" i="2" s="1"/>
  <c r="N333" i="2" s="1"/>
  <c r="O333" i="2" s="1"/>
  <c r="P333" i="2" s="1"/>
  <c r="L321" i="2"/>
  <c r="M321" i="2" s="1"/>
  <c r="N321" i="2" s="1"/>
  <c r="O321" i="2" s="1"/>
  <c r="P321" i="2" s="1"/>
  <c r="L309" i="2"/>
  <c r="M309" i="2" s="1"/>
  <c r="N309" i="2" s="1"/>
  <c r="O309" i="2" s="1"/>
  <c r="P309" i="2" s="1"/>
  <c r="L297" i="2"/>
  <c r="M297" i="2" s="1"/>
  <c r="N297" i="2" s="1"/>
  <c r="O297" i="2" s="1"/>
  <c r="P297" i="2" s="1"/>
  <c r="L285" i="2"/>
  <c r="M285" i="2"/>
  <c r="N285" i="2" s="1"/>
  <c r="O285" i="2" s="1"/>
  <c r="P285" i="2" s="1"/>
  <c r="L273" i="2"/>
  <c r="M273" i="2" s="1"/>
  <c r="N273" i="2" s="1"/>
  <c r="O273" i="2" s="1"/>
  <c r="P273" i="2" s="1"/>
  <c r="L261" i="2"/>
  <c r="M261" i="2" s="1"/>
  <c r="N261" i="2" s="1"/>
  <c r="O261" i="2" s="1"/>
  <c r="P261" i="2" s="1"/>
  <c r="L629" i="2"/>
  <c r="M629" i="2" s="1"/>
  <c r="N629" i="2" s="1"/>
  <c r="O629" i="2" s="1"/>
  <c r="P629" i="2" s="1"/>
  <c r="L617" i="2"/>
  <c r="M617" i="2" s="1"/>
  <c r="N617" i="2" s="1"/>
  <c r="O617" i="2" s="1"/>
  <c r="P617" i="2" s="1"/>
  <c r="L605" i="2"/>
  <c r="M605" i="2" s="1"/>
  <c r="N605" i="2" s="1"/>
  <c r="O605" i="2" s="1"/>
  <c r="P605" i="2" s="1"/>
  <c r="L593" i="2"/>
  <c r="M593" i="2" s="1"/>
  <c r="N593" i="2" s="1"/>
  <c r="O593" i="2" s="1"/>
  <c r="P593" i="2" s="1"/>
  <c r="L581" i="2"/>
  <c r="M581" i="2" s="1"/>
  <c r="N581" i="2" s="1"/>
  <c r="O581" i="2" s="1"/>
  <c r="P581" i="2" s="1"/>
  <c r="L569" i="2"/>
  <c r="M569" i="2" s="1"/>
  <c r="N569" i="2" s="1"/>
  <c r="O569" i="2" s="1"/>
  <c r="P569" i="2" s="1"/>
  <c r="L496" i="2"/>
  <c r="M496" i="2" s="1"/>
  <c r="N496" i="2" s="1"/>
  <c r="O496" i="2" s="1"/>
  <c r="P496" i="2" s="1"/>
  <c r="L490" i="2"/>
  <c r="M490" i="2" s="1"/>
  <c r="N490" i="2" s="1"/>
  <c r="O490" i="2" s="1"/>
  <c r="P490" i="2" s="1"/>
  <c r="L484" i="2"/>
  <c r="M484" i="2" s="1"/>
  <c r="N484" i="2" s="1"/>
  <c r="O484" i="2" s="1"/>
  <c r="P484" i="2" s="1"/>
  <c r="L478" i="2"/>
  <c r="M478" i="2" s="1"/>
  <c r="N478" i="2" s="1"/>
  <c r="O478" i="2" s="1"/>
  <c r="P478" i="2" s="1"/>
  <c r="L472" i="2"/>
  <c r="M472" i="2" s="1"/>
  <c r="N472" i="2" s="1"/>
  <c r="O472" i="2" s="1"/>
  <c r="P472" i="2" s="1"/>
  <c r="L466" i="2"/>
  <c r="M466" i="2" s="1"/>
  <c r="N466" i="2" s="1"/>
  <c r="O466" i="2" s="1"/>
  <c r="P466" i="2" s="1"/>
  <c r="L460" i="2"/>
  <c r="M460" i="2" s="1"/>
  <c r="N460" i="2" s="1"/>
  <c r="O460" i="2" s="1"/>
  <c r="P460" i="2" s="1"/>
  <c r="L454" i="2"/>
  <c r="M454" i="2" s="1"/>
  <c r="N454" i="2" s="1"/>
  <c r="O454" i="2" s="1"/>
  <c r="P454" i="2" s="1"/>
  <c r="L448" i="2"/>
  <c r="M448" i="2" s="1"/>
  <c r="N448" i="2" s="1"/>
  <c r="O448" i="2" s="1"/>
  <c r="P448" i="2" s="1"/>
  <c r="L442" i="2"/>
  <c r="M442" i="2" s="1"/>
  <c r="N442" i="2" s="1"/>
  <c r="O442" i="2" s="1"/>
  <c r="P442" i="2" s="1"/>
  <c r="L436" i="2"/>
  <c r="M436" i="2" s="1"/>
  <c r="N436" i="2" s="1"/>
  <c r="O436" i="2" s="1"/>
  <c r="P436" i="2" s="1"/>
  <c r="L430" i="2"/>
  <c r="M430" i="2"/>
  <c r="N430" i="2" s="1"/>
  <c r="O430" i="2" s="1"/>
  <c r="P430" i="2" s="1"/>
  <c r="L424" i="2"/>
  <c r="M424" i="2" s="1"/>
  <c r="N424" i="2" s="1"/>
  <c r="O424" i="2" s="1"/>
  <c r="P424" i="2" s="1"/>
  <c r="L418" i="2"/>
  <c r="M418" i="2" s="1"/>
  <c r="N418" i="2" s="1"/>
  <c r="O418" i="2" s="1"/>
  <c r="P418" i="2" s="1"/>
  <c r="L765" i="2"/>
  <c r="M765" i="2" s="1"/>
  <c r="N765" i="2" s="1"/>
  <c r="O765" i="2" s="1"/>
  <c r="P765" i="2" s="1"/>
  <c r="L753" i="2"/>
  <c r="M753" i="2" s="1"/>
  <c r="N753" i="2" s="1"/>
  <c r="O753" i="2" s="1"/>
  <c r="P753" i="2" s="1"/>
  <c r="L741" i="2"/>
  <c r="M741" i="2" s="1"/>
  <c r="N741" i="2" s="1"/>
  <c r="O741" i="2" s="1"/>
  <c r="P741" i="2" s="1"/>
  <c r="L729" i="2"/>
  <c r="M729" i="2" s="1"/>
  <c r="N729" i="2" s="1"/>
  <c r="O729" i="2" s="1"/>
  <c r="P729" i="2" s="1"/>
  <c r="L717" i="2"/>
  <c r="M717" i="2" s="1"/>
  <c r="N717" i="2" s="1"/>
  <c r="O717" i="2" s="1"/>
  <c r="P717" i="2" s="1"/>
  <c r="L313" i="2"/>
  <c r="M313" i="2" s="1"/>
  <c r="N313" i="2" s="1"/>
  <c r="O313" i="2" s="1"/>
  <c r="P313" i="2" s="1"/>
  <c r="L420" i="2"/>
  <c r="M420" i="2" s="1"/>
  <c r="N420" i="2" s="1"/>
  <c r="O420" i="2" s="1"/>
  <c r="P420" i="2" s="1"/>
  <c r="L332" i="2"/>
  <c r="M332" i="2" s="1"/>
  <c r="N332" i="2" s="1"/>
  <c r="O332" i="2" s="1"/>
  <c r="P332" i="2" s="1"/>
  <c r="L320" i="2"/>
  <c r="M320" i="2" s="1"/>
  <c r="N320" i="2" s="1"/>
  <c r="O320" i="2" s="1"/>
  <c r="P320" i="2" s="1"/>
  <c r="L308" i="2"/>
  <c r="M308" i="2" s="1"/>
  <c r="N308" i="2" s="1"/>
  <c r="O308" i="2" s="1"/>
  <c r="P308" i="2" s="1"/>
  <c r="L296" i="2"/>
  <c r="M296" i="2" s="1"/>
  <c r="N296" i="2" s="1"/>
  <c r="O296" i="2" s="1"/>
  <c r="P296" i="2" s="1"/>
  <c r="L284" i="2"/>
  <c r="M284" i="2" s="1"/>
  <c r="N284" i="2" s="1"/>
  <c r="O284" i="2" s="1"/>
  <c r="P284" i="2" s="1"/>
  <c r="L272" i="2"/>
  <c r="M272" i="2" s="1"/>
  <c r="N272" i="2" s="1"/>
  <c r="O272" i="2" s="1"/>
  <c r="P272" i="2" s="1"/>
  <c r="L260" i="2"/>
  <c r="M260" i="2" s="1"/>
  <c r="N260" i="2" s="1"/>
  <c r="O260" i="2" s="1"/>
  <c r="P260" i="2" s="1"/>
  <c r="L628" i="2"/>
  <c r="M628" i="2" s="1"/>
  <c r="N628" i="2" s="1"/>
  <c r="O628" i="2" s="1"/>
  <c r="P628" i="2" s="1"/>
  <c r="L616" i="2"/>
  <c r="M616" i="2" s="1"/>
  <c r="N616" i="2" s="1"/>
  <c r="O616" i="2" s="1"/>
  <c r="P616" i="2" s="1"/>
  <c r="L604" i="2"/>
  <c r="M604" i="2" s="1"/>
  <c r="N604" i="2" s="1"/>
  <c r="O604" i="2" s="1"/>
  <c r="P604" i="2" s="1"/>
  <c r="L592" i="2"/>
  <c r="M592" i="2"/>
  <c r="N592" i="2" s="1"/>
  <c r="O592" i="2" s="1"/>
  <c r="P592" i="2" s="1"/>
  <c r="L580" i="2"/>
  <c r="M580" i="2" s="1"/>
  <c r="N580" i="2" s="1"/>
  <c r="O580" i="2" s="1"/>
  <c r="P580" i="2" s="1"/>
  <c r="L707" i="2"/>
  <c r="M707" i="2"/>
  <c r="N707" i="2" s="1"/>
  <c r="O707" i="2" s="1"/>
  <c r="P707" i="2" s="1"/>
  <c r="L764" i="2"/>
  <c r="M764" i="2" s="1"/>
  <c r="N764" i="2" s="1"/>
  <c r="O764" i="2" s="1"/>
  <c r="P764" i="2" s="1"/>
  <c r="L752" i="2"/>
  <c r="M752" i="2" s="1"/>
  <c r="N752" i="2" s="1"/>
  <c r="O752" i="2" s="1"/>
  <c r="P752" i="2" s="1"/>
  <c r="L740" i="2"/>
  <c r="M740" i="2" s="1"/>
  <c r="N740" i="2" s="1"/>
  <c r="O740" i="2" s="1"/>
  <c r="P740" i="2" s="1"/>
  <c r="L728" i="2"/>
  <c r="M728" i="2" s="1"/>
  <c r="N728" i="2" s="1"/>
  <c r="O728" i="2" s="1"/>
  <c r="P728" i="2" s="1"/>
  <c r="L716" i="2"/>
  <c r="M716" i="2" s="1"/>
  <c r="N716" i="2" s="1"/>
  <c r="O716" i="2" s="1"/>
  <c r="P716" i="2" s="1"/>
  <c r="L277" i="2"/>
  <c r="M277" i="2" s="1"/>
  <c r="N277" i="2" s="1"/>
  <c r="O277" i="2" s="1"/>
  <c r="P277" i="2" s="1"/>
  <c r="L621" i="2"/>
  <c r="M621" i="2" s="1"/>
  <c r="N621" i="2" s="1"/>
  <c r="O621" i="2" s="1"/>
  <c r="P621" i="2" s="1"/>
  <c r="L573" i="2"/>
  <c r="M573" i="2" s="1"/>
  <c r="N573" i="2" s="1"/>
  <c r="O573" i="2" s="1"/>
  <c r="P573" i="2" s="1"/>
  <c r="L486" i="2"/>
  <c r="M486" i="2" s="1"/>
  <c r="N486" i="2" s="1"/>
  <c r="O486" i="2" s="1"/>
  <c r="P486" i="2" s="1"/>
  <c r="L426" i="2"/>
  <c r="M426" i="2" s="1"/>
  <c r="N426" i="2" s="1"/>
  <c r="O426" i="2" s="1"/>
  <c r="P426" i="2" s="1"/>
  <c r="L331" i="2"/>
  <c r="M331" i="2" s="1"/>
  <c r="N331" i="2" s="1"/>
  <c r="O331" i="2" s="1"/>
  <c r="P331" i="2" s="1"/>
  <c r="L319" i="2"/>
  <c r="M319" i="2" s="1"/>
  <c r="N319" i="2" s="1"/>
  <c r="O319" i="2" s="1"/>
  <c r="P319" i="2" s="1"/>
  <c r="L307" i="2"/>
  <c r="M307" i="2"/>
  <c r="N307" i="2" s="1"/>
  <c r="O307" i="2" s="1"/>
  <c r="P307" i="2" s="1"/>
  <c r="L295" i="2"/>
  <c r="M295" i="2" s="1"/>
  <c r="N295" i="2" s="1"/>
  <c r="O295" i="2" s="1"/>
  <c r="P295" i="2" s="1"/>
  <c r="L283" i="2"/>
  <c r="M283" i="2" s="1"/>
  <c r="N283" i="2" s="1"/>
  <c r="O283" i="2" s="1"/>
  <c r="P283" i="2" s="1"/>
  <c r="L271" i="2"/>
  <c r="M271" i="2" s="1"/>
  <c r="N271" i="2" s="1"/>
  <c r="O271" i="2" s="1"/>
  <c r="P271" i="2" s="1"/>
  <c r="L259" i="2"/>
  <c r="M259" i="2" s="1"/>
  <c r="N259" i="2" s="1"/>
  <c r="O259" i="2" s="1"/>
  <c r="P259" i="2" s="1"/>
  <c r="L627" i="2"/>
  <c r="M627" i="2" s="1"/>
  <c r="N627" i="2" s="1"/>
  <c r="O627" i="2" s="1"/>
  <c r="P627" i="2" s="1"/>
  <c r="L615" i="2"/>
  <c r="M615" i="2" s="1"/>
  <c r="N615" i="2" s="1"/>
  <c r="O615" i="2" s="1"/>
  <c r="P615" i="2" s="1"/>
  <c r="L603" i="2"/>
  <c r="M603" i="2" s="1"/>
  <c r="N603" i="2" s="1"/>
  <c r="O603" i="2" s="1"/>
  <c r="P603" i="2" s="1"/>
  <c r="L591" i="2"/>
  <c r="M591" i="2" s="1"/>
  <c r="N591" i="2" s="1"/>
  <c r="O591" i="2" s="1"/>
  <c r="P591" i="2" s="1"/>
  <c r="L579" i="2"/>
  <c r="M579" i="2" s="1"/>
  <c r="N579" i="2" s="1"/>
  <c r="O579" i="2" s="1"/>
  <c r="P579" i="2" s="1"/>
  <c r="L495" i="2"/>
  <c r="M495" i="2" s="1"/>
  <c r="N495" i="2" s="1"/>
  <c r="O495" i="2" s="1"/>
  <c r="P495" i="2" s="1"/>
  <c r="L489" i="2"/>
  <c r="M489" i="2" s="1"/>
  <c r="N489" i="2" s="1"/>
  <c r="O489" i="2" s="1"/>
  <c r="P489" i="2" s="1"/>
  <c r="L483" i="2"/>
  <c r="M483" i="2" s="1"/>
  <c r="N483" i="2" s="1"/>
  <c r="O483" i="2" s="1"/>
  <c r="P483" i="2" s="1"/>
  <c r="L477" i="2"/>
  <c r="M477" i="2" s="1"/>
  <c r="N477" i="2" s="1"/>
  <c r="O477" i="2" s="1"/>
  <c r="P477" i="2" s="1"/>
  <c r="L471" i="2"/>
  <c r="M471" i="2" s="1"/>
  <c r="N471" i="2" s="1"/>
  <c r="O471" i="2" s="1"/>
  <c r="P471" i="2" s="1"/>
  <c r="L465" i="2"/>
  <c r="M465" i="2" s="1"/>
  <c r="N465" i="2" s="1"/>
  <c r="O465" i="2" s="1"/>
  <c r="P465" i="2" s="1"/>
  <c r="L459" i="2"/>
  <c r="M459" i="2" s="1"/>
  <c r="N459" i="2" s="1"/>
  <c r="O459" i="2" s="1"/>
  <c r="P459" i="2" s="1"/>
  <c r="L453" i="2"/>
  <c r="M453" i="2" s="1"/>
  <c r="N453" i="2" s="1"/>
  <c r="O453" i="2" s="1"/>
  <c r="P453" i="2" s="1"/>
  <c r="L447" i="2"/>
  <c r="M447" i="2" s="1"/>
  <c r="N447" i="2"/>
  <c r="O447" i="2" s="1"/>
  <c r="P447" i="2" s="1"/>
  <c r="L441" i="2"/>
  <c r="M441" i="2" s="1"/>
  <c r="N441" i="2" s="1"/>
  <c r="O441" i="2" s="1"/>
  <c r="P441" i="2" s="1"/>
  <c r="L435" i="2"/>
  <c r="M435" i="2" s="1"/>
  <c r="N435" i="2" s="1"/>
  <c r="O435" i="2" s="1"/>
  <c r="P435" i="2" s="1"/>
  <c r="L429" i="2"/>
  <c r="M429" i="2" s="1"/>
  <c r="N429" i="2" s="1"/>
  <c r="O429" i="2" s="1"/>
  <c r="P429" i="2" s="1"/>
  <c r="L423" i="2"/>
  <c r="M423" i="2" s="1"/>
  <c r="N423" i="2" s="1"/>
  <c r="O423" i="2" s="1"/>
  <c r="P423" i="2" s="1"/>
  <c r="L417" i="2"/>
  <c r="M417" i="2" s="1"/>
  <c r="N417" i="2" s="1"/>
  <c r="O417" i="2" s="1"/>
  <c r="P417" i="2" s="1"/>
  <c r="L775" i="2"/>
  <c r="M775" i="2" s="1"/>
  <c r="N775" i="2" s="1"/>
  <c r="O775" i="2" s="1"/>
  <c r="P775" i="2" s="1"/>
  <c r="L763" i="2"/>
  <c r="M763" i="2" s="1"/>
  <c r="N763" i="2" s="1"/>
  <c r="O763" i="2" s="1"/>
  <c r="P763" i="2" s="1"/>
  <c r="L751" i="2"/>
  <c r="M751" i="2" s="1"/>
  <c r="N751" i="2" s="1"/>
  <c r="O751" i="2" s="1"/>
  <c r="P751" i="2" s="1"/>
  <c r="L739" i="2"/>
  <c r="M739" i="2" s="1"/>
  <c r="N739" i="2" s="1"/>
  <c r="O739" i="2" s="1"/>
  <c r="P739" i="2" s="1"/>
  <c r="L727" i="2"/>
  <c r="M727" i="2" s="1"/>
  <c r="N727" i="2" s="1"/>
  <c r="O727" i="2" s="1"/>
  <c r="P727" i="2" s="1"/>
  <c r="L715" i="2"/>
  <c r="M715" i="2" s="1"/>
  <c r="N715" i="2" s="1"/>
  <c r="O715" i="2" s="1"/>
  <c r="P715" i="2" s="1"/>
  <c r="L330" i="2"/>
  <c r="M330" i="2" s="1"/>
  <c r="N330" i="2" s="1"/>
  <c r="O330" i="2" s="1"/>
  <c r="P330" i="2" s="1"/>
  <c r="L318" i="2"/>
  <c r="M318" i="2" s="1"/>
  <c r="N318" i="2" s="1"/>
  <c r="O318" i="2" s="1"/>
  <c r="P318" i="2" s="1"/>
  <c r="L306" i="2"/>
  <c r="M306" i="2" s="1"/>
  <c r="N306" i="2" s="1"/>
  <c r="O306" i="2" s="1"/>
  <c r="P306" i="2" s="1"/>
  <c r="L294" i="2"/>
  <c r="M294" i="2" s="1"/>
  <c r="N294" i="2" s="1"/>
  <c r="O294" i="2"/>
  <c r="P294" i="2" s="1"/>
  <c r="L282" i="2"/>
  <c r="M282" i="2" s="1"/>
  <c r="N282" i="2" s="1"/>
  <c r="O282" i="2" s="1"/>
  <c r="P282" i="2" s="1"/>
  <c r="L270" i="2"/>
  <c r="M270" i="2" s="1"/>
  <c r="N270" i="2" s="1"/>
  <c r="O270" i="2" s="1"/>
  <c r="P270" i="2" s="1"/>
  <c r="L258" i="2"/>
  <c r="M258" i="2" s="1"/>
  <c r="N258" i="2" s="1"/>
  <c r="O258" i="2" s="1"/>
  <c r="P258" i="2" s="1"/>
  <c r="L626" i="2"/>
  <c r="M626" i="2" s="1"/>
  <c r="N626" i="2" s="1"/>
  <c r="O626" i="2" s="1"/>
  <c r="P626" i="2" s="1"/>
  <c r="L614" i="2"/>
  <c r="M614" i="2" s="1"/>
  <c r="N614" i="2" s="1"/>
  <c r="O614" i="2" s="1"/>
  <c r="P614" i="2" s="1"/>
  <c r="L602" i="2"/>
  <c r="M602" i="2" s="1"/>
  <c r="N602" i="2" s="1"/>
  <c r="O602" i="2" s="1"/>
  <c r="P602" i="2" s="1"/>
  <c r="L590" i="2"/>
  <c r="M590" i="2" s="1"/>
  <c r="N590" i="2"/>
  <c r="O590" i="2" s="1"/>
  <c r="P590" i="2" s="1"/>
  <c r="L578" i="2"/>
  <c r="M578" i="2" s="1"/>
  <c r="N578" i="2" s="1"/>
  <c r="O578" i="2" s="1"/>
  <c r="P578" i="2" s="1"/>
  <c r="L774" i="2"/>
  <c r="M774" i="2" s="1"/>
  <c r="N774" i="2" s="1"/>
  <c r="O774" i="2" s="1"/>
  <c r="P774" i="2" s="1"/>
  <c r="L762" i="2"/>
  <c r="M762" i="2" s="1"/>
  <c r="N762" i="2" s="1"/>
  <c r="O762" i="2" s="1"/>
  <c r="P762" i="2" s="1"/>
  <c r="L750" i="2"/>
  <c r="M750" i="2" s="1"/>
  <c r="N750" i="2" s="1"/>
  <c r="O750" i="2" s="1"/>
  <c r="P750" i="2" s="1"/>
  <c r="L738" i="2"/>
  <c r="M738" i="2" s="1"/>
  <c r="N738" i="2" s="1"/>
  <c r="O738" i="2" s="1"/>
  <c r="P738" i="2" s="1"/>
  <c r="L726" i="2"/>
  <c r="M726" i="2" s="1"/>
  <c r="N726" i="2" s="1"/>
  <c r="O726" i="2" s="1"/>
  <c r="P726" i="2" s="1"/>
  <c r="L714" i="2"/>
  <c r="M714" i="2" s="1"/>
  <c r="N714" i="2" s="1"/>
  <c r="O714" i="2" s="1"/>
  <c r="P714" i="2" s="1"/>
  <c r="L301" i="2"/>
  <c r="M301" i="2" s="1"/>
  <c r="N301" i="2" s="1"/>
  <c r="O301" i="2" s="1"/>
  <c r="P301" i="2" s="1"/>
  <c r="L597" i="2"/>
  <c r="M597" i="2" s="1"/>
  <c r="N597" i="2" s="1"/>
  <c r="O597" i="2" s="1"/>
  <c r="P597" i="2" s="1"/>
  <c r="L468" i="2"/>
  <c r="M468" i="2" s="1"/>
  <c r="N468" i="2" s="1"/>
  <c r="O468" i="2" s="1"/>
  <c r="P468" i="2" s="1"/>
  <c r="L444" i="2"/>
  <c r="M444" i="2" s="1"/>
  <c r="N444" i="2" s="1"/>
  <c r="O444" i="2" s="1"/>
  <c r="P444" i="2" s="1"/>
  <c r="L769" i="2"/>
  <c r="M769" i="2" s="1"/>
  <c r="N769" i="2" s="1"/>
  <c r="O769" i="2" s="1"/>
  <c r="P769" i="2" s="1"/>
  <c r="L733" i="2"/>
  <c r="M733" i="2" s="1"/>
  <c r="N733" i="2" s="1"/>
  <c r="O733" i="2" s="1"/>
  <c r="P733" i="2" s="1"/>
  <c r="L709" i="2"/>
  <c r="M709" i="2" s="1"/>
  <c r="N709" i="2" s="1"/>
  <c r="O709" i="2" s="1"/>
  <c r="P709" i="2" s="1"/>
  <c r="L329" i="2"/>
  <c r="M329" i="2" s="1"/>
  <c r="N329" i="2" s="1"/>
  <c r="O329" i="2" s="1"/>
  <c r="P329" i="2" s="1"/>
  <c r="L317" i="2"/>
  <c r="M317" i="2" s="1"/>
  <c r="N317" i="2" s="1"/>
  <c r="O317" i="2" s="1"/>
  <c r="P317" i="2" s="1"/>
  <c r="L305" i="2"/>
  <c r="M305" i="2" s="1"/>
  <c r="N305" i="2" s="1"/>
  <c r="O305" i="2" s="1"/>
  <c r="P305" i="2" s="1"/>
  <c r="L293" i="2"/>
  <c r="M293" i="2"/>
  <c r="N293" i="2" s="1"/>
  <c r="O293" i="2" s="1"/>
  <c r="P293" i="2" s="1"/>
  <c r="L281" i="2"/>
  <c r="M281" i="2" s="1"/>
  <c r="N281" i="2" s="1"/>
  <c r="O281" i="2"/>
  <c r="P281" i="2" s="1"/>
  <c r="L269" i="2"/>
  <c r="M269" i="2" s="1"/>
  <c r="N269" i="2" s="1"/>
  <c r="O269" i="2" s="1"/>
  <c r="P269" i="2" s="1"/>
  <c r="L257" i="2"/>
  <c r="M257" i="2" s="1"/>
  <c r="N257" i="2" s="1"/>
  <c r="O257" i="2" s="1"/>
  <c r="P257" i="2" s="1"/>
  <c r="L568" i="2"/>
  <c r="M568" i="2"/>
  <c r="N568" i="2" s="1"/>
  <c r="O568" i="2" s="1"/>
  <c r="P568" i="2" s="1"/>
  <c r="L625" i="2"/>
  <c r="M625" i="2" s="1"/>
  <c r="N625" i="2" s="1"/>
  <c r="O625" i="2" s="1"/>
  <c r="P625" i="2" s="1"/>
  <c r="L613" i="2"/>
  <c r="M613" i="2" s="1"/>
  <c r="N613" i="2" s="1"/>
  <c r="O613" i="2" s="1"/>
  <c r="P613" i="2" s="1"/>
  <c r="L601" i="2"/>
  <c r="M601" i="2" s="1"/>
  <c r="N601" i="2" s="1"/>
  <c r="O601" i="2" s="1"/>
  <c r="P601" i="2" s="1"/>
  <c r="L589" i="2"/>
  <c r="M589" i="2" s="1"/>
  <c r="N589" i="2" s="1"/>
  <c r="O589" i="2" s="1"/>
  <c r="P589" i="2" s="1"/>
  <c r="L577" i="2"/>
  <c r="M577" i="2" s="1"/>
  <c r="N577" i="2" s="1"/>
  <c r="O577" i="2"/>
  <c r="P577" i="2" s="1"/>
  <c r="L494" i="2"/>
  <c r="M494" i="2"/>
  <c r="N494" i="2" s="1"/>
  <c r="O494" i="2" s="1"/>
  <c r="P494" i="2" s="1"/>
  <c r="L488" i="2"/>
  <c r="M488" i="2" s="1"/>
  <c r="N488" i="2" s="1"/>
  <c r="O488" i="2" s="1"/>
  <c r="P488" i="2" s="1"/>
  <c r="L482" i="2"/>
  <c r="M482" i="2" s="1"/>
  <c r="N482" i="2" s="1"/>
  <c r="O482" i="2" s="1"/>
  <c r="P482" i="2" s="1"/>
  <c r="L476" i="2"/>
  <c r="M476" i="2" s="1"/>
  <c r="N476" i="2" s="1"/>
  <c r="O476" i="2" s="1"/>
  <c r="P476" i="2" s="1"/>
  <c r="L470" i="2"/>
  <c r="M470" i="2" s="1"/>
  <c r="N470" i="2" s="1"/>
  <c r="O470" i="2" s="1"/>
  <c r="P470" i="2" s="1"/>
  <c r="L464" i="2"/>
  <c r="M464" i="2" s="1"/>
  <c r="N464" i="2" s="1"/>
  <c r="O464" i="2" s="1"/>
  <c r="P464" i="2" s="1"/>
  <c r="L458" i="2"/>
  <c r="M458" i="2" s="1"/>
  <c r="N458" i="2" s="1"/>
  <c r="O458" i="2" s="1"/>
  <c r="P458" i="2" s="1"/>
  <c r="L452" i="2"/>
  <c r="M452" i="2" s="1"/>
  <c r="N452" i="2" s="1"/>
  <c r="O452" i="2" s="1"/>
  <c r="P452" i="2" s="1"/>
  <c r="L446" i="2"/>
  <c r="M446" i="2" s="1"/>
  <c r="N446" i="2" s="1"/>
  <c r="O446" i="2" s="1"/>
  <c r="P446" i="2" s="1"/>
  <c r="L440" i="2"/>
  <c r="M440" i="2" s="1"/>
  <c r="N440" i="2" s="1"/>
  <c r="O440" i="2" s="1"/>
  <c r="P440" i="2" s="1"/>
  <c r="L434" i="2"/>
  <c r="M434" i="2" s="1"/>
  <c r="N434" i="2" s="1"/>
  <c r="O434" i="2" s="1"/>
  <c r="P434" i="2" s="1"/>
  <c r="L428" i="2"/>
  <c r="M428" i="2" s="1"/>
  <c r="N428" i="2" s="1"/>
  <c r="O428" i="2" s="1"/>
  <c r="P428" i="2" s="1"/>
  <c r="L422" i="2"/>
  <c r="M422" i="2" s="1"/>
  <c r="N422" i="2" s="1"/>
  <c r="O422" i="2" s="1"/>
  <c r="P422" i="2" s="1"/>
  <c r="L416" i="2"/>
  <c r="M416" i="2" s="1"/>
  <c r="N416" i="2" s="1"/>
  <c r="O416" i="2" s="1"/>
  <c r="P416" i="2" s="1"/>
  <c r="L773" i="2"/>
  <c r="M773" i="2" s="1"/>
  <c r="N773" i="2" s="1"/>
  <c r="O773" i="2" s="1"/>
  <c r="P773" i="2" s="1"/>
  <c r="L761" i="2"/>
  <c r="M761" i="2" s="1"/>
  <c r="N761" i="2" s="1"/>
  <c r="O761" i="2" s="1"/>
  <c r="P761" i="2" s="1"/>
  <c r="L749" i="2"/>
  <c r="M749" i="2" s="1"/>
  <c r="N749" i="2" s="1"/>
  <c r="O749" i="2" s="1"/>
  <c r="P749" i="2" s="1"/>
  <c r="L737" i="2"/>
  <c r="M737" i="2" s="1"/>
  <c r="N737" i="2" s="1"/>
  <c r="O737" i="2" s="1"/>
  <c r="P737" i="2" s="1"/>
  <c r="L725" i="2"/>
  <c r="M725" i="2" s="1"/>
  <c r="N725" i="2" s="1"/>
  <c r="O725" i="2" s="1"/>
  <c r="P725" i="2" s="1"/>
  <c r="L713" i="2"/>
  <c r="M713" i="2" s="1"/>
  <c r="N713" i="2" s="1"/>
  <c r="O713" i="2" s="1"/>
  <c r="P713" i="2" s="1"/>
  <c r="L265" i="2"/>
  <c r="M265" i="2" s="1"/>
  <c r="N265" i="2" s="1"/>
  <c r="O265" i="2" s="1"/>
  <c r="P265" i="2" s="1"/>
  <c r="L328" i="2"/>
  <c r="M328" i="2" s="1"/>
  <c r="N328" i="2" s="1"/>
  <c r="O328" i="2" s="1"/>
  <c r="P328" i="2" s="1"/>
  <c r="L316" i="2"/>
  <c r="M316" i="2" s="1"/>
  <c r="N316" i="2" s="1"/>
  <c r="O316" i="2" s="1"/>
  <c r="P316" i="2" s="1"/>
  <c r="L304" i="2"/>
  <c r="M304" i="2" s="1"/>
  <c r="N304" i="2" s="1"/>
  <c r="O304" i="2" s="1"/>
  <c r="P304" i="2" s="1"/>
  <c r="L292" i="2"/>
  <c r="M292" i="2" s="1"/>
  <c r="N292" i="2" s="1"/>
  <c r="O292" i="2" s="1"/>
  <c r="P292" i="2" s="1"/>
  <c r="L280" i="2"/>
  <c r="M280" i="2" s="1"/>
  <c r="N280" i="2" s="1"/>
  <c r="O280" i="2" s="1"/>
  <c r="P280" i="2" s="1"/>
  <c r="L268" i="2"/>
  <c r="M268" i="2"/>
  <c r="N268" i="2" s="1"/>
  <c r="O268" i="2" s="1"/>
  <c r="P268" i="2" s="1"/>
  <c r="L256" i="2"/>
  <c r="M256" i="2" s="1"/>
  <c r="N256" i="2" s="1"/>
  <c r="O256" i="2" s="1"/>
  <c r="P256" i="2" s="1"/>
  <c r="L636" i="2"/>
  <c r="M636" i="2" s="1"/>
  <c r="N636" i="2" s="1"/>
  <c r="O636" i="2" s="1"/>
  <c r="P636" i="2" s="1"/>
  <c r="L624" i="2"/>
  <c r="M624" i="2" s="1"/>
  <c r="N624" i="2" s="1"/>
  <c r="O624" i="2" s="1"/>
  <c r="P624" i="2" s="1"/>
  <c r="L612" i="2"/>
  <c r="M612" i="2" s="1"/>
  <c r="N612" i="2" s="1"/>
  <c r="O612" i="2" s="1"/>
  <c r="P612" i="2" s="1"/>
  <c r="L600" i="2"/>
  <c r="M600" i="2" s="1"/>
  <c r="N600" i="2" s="1"/>
  <c r="O600" i="2" s="1"/>
  <c r="P600" i="2" s="1"/>
  <c r="L588" i="2"/>
  <c r="M588" i="2" s="1"/>
  <c r="N588" i="2" s="1"/>
  <c r="O588" i="2" s="1"/>
  <c r="P588" i="2" s="1"/>
  <c r="L576" i="2"/>
  <c r="M576" i="2" s="1"/>
  <c r="N576" i="2" s="1"/>
  <c r="O576" i="2"/>
  <c r="P576" i="2" s="1"/>
  <c r="L772" i="2"/>
  <c r="M772" i="2" s="1"/>
  <c r="N772" i="2" s="1"/>
  <c r="O772" i="2" s="1"/>
  <c r="P772" i="2" s="1"/>
  <c r="L760" i="2"/>
  <c r="M760" i="2" s="1"/>
  <c r="N760" i="2" s="1"/>
  <c r="O760" i="2" s="1"/>
  <c r="P760" i="2" s="1"/>
  <c r="L748" i="2"/>
  <c r="M748" i="2" s="1"/>
  <c r="N748" i="2" s="1"/>
  <c r="O748" i="2" s="1"/>
  <c r="P748" i="2" s="1"/>
  <c r="L736" i="2"/>
  <c r="M736" i="2" s="1"/>
  <c r="N736" i="2" s="1"/>
  <c r="O736" i="2" s="1"/>
  <c r="P736" i="2" s="1"/>
  <c r="L724" i="2"/>
  <c r="M724" i="2" s="1"/>
  <c r="N724" i="2" s="1"/>
  <c r="O724" i="2" s="1"/>
  <c r="P724" i="2" s="1"/>
  <c r="L712" i="2"/>
  <c r="M712" i="2" s="1"/>
  <c r="N712" i="2" s="1"/>
  <c r="O712" i="2" s="1"/>
  <c r="P712" i="2" s="1"/>
  <c r="L325" i="2"/>
  <c r="M325" i="2" s="1"/>
  <c r="N325" i="2" s="1"/>
  <c r="O325" i="2" s="1"/>
  <c r="P325" i="2" s="1"/>
  <c r="L609" i="2"/>
  <c r="M609" i="2" s="1"/>
  <c r="N609" i="2" s="1"/>
  <c r="O609" i="2"/>
  <c r="P609" i="2" s="1"/>
  <c r="L585" i="2"/>
  <c r="M585" i="2" s="1"/>
  <c r="N585" i="2" s="1"/>
  <c r="O585" i="2" s="1"/>
  <c r="P585" i="2" s="1"/>
  <c r="L474" i="2"/>
  <c r="M474" i="2" s="1"/>
  <c r="N474" i="2" s="1"/>
  <c r="O474" i="2" s="1"/>
  <c r="P474" i="2" s="1"/>
  <c r="L456" i="2"/>
  <c r="M456" i="2" s="1"/>
  <c r="N456" i="2" s="1"/>
  <c r="O456" i="2" s="1"/>
  <c r="P456" i="2" s="1"/>
  <c r="L438" i="2"/>
  <c r="M438" i="2" s="1"/>
  <c r="N438" i="2" s="1"/>
  <c r="O438" i="2" s="1"/>
  <c r="P438" i="2" s="1"/>
  <c r="L721" i="2"/>
  <c r="M721" i="2" s="1"/>
  <c r="N721" i="2" s="1"/>
  <c r="O721" i="2" s="1"/>
  <c r="P721" i="2" s="1"/>
  <c r="L327" i="2"/>
  <c r="M327" i="2" s="1"/>
  <c r="N327" i="2" s="1"/>
  <c r="O327" i="2" s="1"/>
  <c r="P327" i="2" s="1"/>
  <c r="L315" i="2"/>
  <c r="M315" i="2" s="1"/>
  <c r="N315" i="2" s="1"/>
  <c r="O315" i="2" s="1"/>
  <c r="P315" i="2" s="1"/>
  <c r="L303" i="2"/>
  <c r="M303" i="2" s="1"/>
  <c r="N303" i="2" s="1"/>
  <c r="O303" i="2" s="1"/>
  <c r="P303" i="2" s="1"/>
  <c r="L291" i="2"/>
  <c r="M291" i="2" s="1"/>
  <c r="N291" i="2" s="1"/>
  <c r="O291" i="2" s="1"/>
  <c r="P291" i="2" s="1"/>
  <c r="L279" i="2"/>
  <c r="M279" i="2" s="1"/>
  <c r="N279" i="2" s="1"/>
  <c r="O279" i="2"/>
  <c r="P279" i="2" s="1"/>
  <c r="L267" i="2"/>
  <c r="M267" i="2" s="1"/>
  <c r="N267" i="2" s="1"/>
  <c r="O267" i="2" s="1"/>
  <c r="P267" i="2" s="1"/>
  <c r="L255" i="2"/>
  <c r="M255" i="2" s="1"/>
  <c r="N255" i="2" s="1"/>
  <c r="O255" i="2" s="1"/>
  <c r="P255" i="2" s="1"/>
  <c r="L635" i="2"/>
  <c r="M635" i="2" s="1"/>
  <c r="N635" i="2" s="1"/>
  <c r="O635" i="2" s="1"/>
  <c r="P635" i="2" s="1"/>
  <c r="L623" i="2"/>
  <c r="M623" i="2" s="1"/>
  <c r="N623" i="2" s="1"/>
  <c r="O623" i="2" s="1"/>
  <c r="P623" i="2" s="1"/>
  <c r="L611" i="2"/>
  <c r="M611" i="2" s="1"/>
  <c r="N611" i="2" s="1"/>
  <c r="O611" i="2" s="1"/>
  <c r="P611" i="2" s="1"/>
  <c r="L599" i="2"/>
  <c r="M599" i="2" s="1"/>
  <c r="N599" i="2" s="1"/>
  <c r="O599" i="2" s="1"/>
  <c r="P599" i="2" s="1"/>
  <c r="L587" i="2"/>
  <c r="M587" i="2" s="1"/>
  <c r="N587" i="2" s="1"/>
  <c r="O587" i="2" s="1"/>
  <c r="P587" i="2" s="1"/>
  <c r="L575" i="2"/>
  <c r="M575" i="2" s="1"/>
  <c r="N575" i="2" s="1"/>
  <c r="O575" i="2"/>
  <c r="P575" i="2" s="1"/>
  <c r="L493" i="2"/>
  <c r="M493" i="2" s="1"/>
  <c r="N493" i="2" s="1"/>
  <c r="O493" i="2" s="1"/>
  <c r="P493" i="2" s="1"/>
  <c r="L487" i="2"/>
  <c r="M487" i="2" s="1"/>
  <c r="N487" i="2" s="1"/>
  <c r="O487" i="2" s="1"/>
  <c r="P487" i="2" s="1"/>
  <c r="L481" i="2"/>
  <c r="M481" i="2" s="1"/>
  <c r="N481" i="2" s="1"/>
  <c r="O481" i="2" s="1"/>
  <c r="P481" i="2" s="1"/>
  <c r="L475" i="2"/>
  <c r="M475" i="2" s="1"/>
  <c r="N475" i="2" s="1"/>
  <c r="O475" i="2" s="1"/>
  <c r="P475" i="2" s="1"/>
  <c r="L469" i="2"/>
  <c r="M469" i="2" s="1"/>
  <c r="N469" i="2" s="1"/>
  <c r="O469" i="2" s="1"/>
  <c r="P469" i="2" s="1"/>
  <c r="L463" i="2"/>
  <c r="M463" i="2" s="1"/>
  <c r="N463" i="2" s="1"/>
  <c r="O463" i="2" s="1"/>
  <c r="P463" i="2" s="1"/>
  <c r="L457" i="2"/>
  <c r="M457" i="2" s="1"/>
  <c r="N457" i="2" s="1"/>
  <c r="O457" i="2" s="1"/>
  <c r="P457" i="2" s="1"/>
  <c r="L451" i="2"/>
  <c r="M451" i="2" s="1"/>
  <c r="N451" i="2" s="1"/>
  <c r="O451" i="2" s="1"/>
  <c r="P451" i="2" s="1"/>
  <c r="L445" i="2"/>
  <c r="M445" i="2" s="1"/>
  <c r="N445" i="2" s="1"/>
  <c r="O445" i="2" s="1"/>
  <c r="P445" i="2" s="1"/>
  <c r="L439" i="2"/>
  <c r="M439" i="2" s="1"/>
  <c r="N439" i="2" s="1"/>
  <c r="O439" i="2" s="1"/>
  <c r="P439" i="2" s="1"/>
  <c r="L433" i="2"/>
  <c r="M433" i="2" s="1"/>
  <c r="N433" i="2" s="1"/>
  <c r="O433" i="2" s="1"/>
  <c r="P433" i="2" s="1"/>
  <c r="L427" i="2"/>
  <c r="M427" i="2" s="1"/>
  <c r="N427" i="2" s="1"/>
  <c r="O427" i="2" s="1"/>
  <c r="P427" i="2" s="1"/>
  <c r="L421" i="2"/>
  <c r="M421" i="2" s="1"/>
  <c r="N421" i="2" s="1"/>
  <c r="O421" i="2" s="1"/>
  <c r="P421" i="2" s="1"/>
  <c r="L771" i="2"/>
  <c r="M771" i="2" s="1"/>
  <c r="N771" i="2" s="1"/>
  <c r="O771" i="2" s="1"/>
  <c r="P771" i="2" s="1"/>
  <c r="L759" i="2"/>
  <c r="M759" i="2" s="1"/>
  <c r="N759" i="2" s="1"/>
  <c r="O759" i="2" s="1"/>
  <c r="P759" i="2" s="1"/>
  <c r="L747" i="2"/>
  <c r="M747" i="2" s="1"/>
  <c r="N747" i="2" s="1"/>
  <c r="O747" i="2" s="1"/>
  <c r="P747" i="2" s="1"/>
  <c r="L735" i="2"/>
  <c r="M735" i="2" s="1"/>
  <c r="N735" i="2" s="1"/>
  <c r="O735" i="2" s="1"/>
  <c r="P735" i="2" s="1"/>
  <c r="L723" i="2"/>
  <c r="M723" i="2" s="1"/>
  <c r="N723" i="2" s="1"/>
  <c r="O723" i="2" s="1"/>
  <c r="P723" i="2" s="1"/>
  <c r="L711" i="2"/>
  <c r="M711" i="2" s="1"/>
  <c r="N711" i="2" s="1"/>
  <c r="O711" i="2" s="1"/>
  <c r="P711" i="2" s="1"/>
</calcChain>
</file>

<file path=xl/sharedStrings.xml><?xml version="1.0" encoding="utf-8"?>
<sst xmlns="http://schemas.openxmlformats.org/spreadsheetml/2006/main" count="6474" uniqueCount="702">
  <si>
    <t>ID</t>
  </si>
  <si>
    <t>date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</si>
  <si>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</si>
  <si>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</si>
  <si>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</si>
  <si>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</si>
  <si>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</si>
  <si>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</si>
  <si>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</si>
  <si>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</si>
  <si>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</si>
  <si>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</si>
  <si>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</si>
  <si>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</si>
  <si>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</si>
  <si>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</si>
  <si>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</si>
  <si>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</si>
  <si>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</si>
  <si>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</si>
  <si>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</si>
  <si>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</si>
  <si>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</si>
  <si>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</si>
  <si>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</si>
  <si>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</si>
  <si>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</si>
  <si>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</si>
  <si>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</si>
  <si>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</si>
  <si>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</si>
  <si>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</si>
  <si>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</si>
  <si>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</si>
  <si>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</si>
  <si>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</si>
  <si>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</si>
  <si>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</si>
  <si>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</si>
  <si>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</si>
  <si>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</si>
  <si>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</si>
  <si>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</si>
  <si>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</si>
  <si>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</si>
  <si>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</si>
  <si>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</si>
  <si>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</si>
  <si>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</si>
  <si>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</si>
  <si>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</si>
  <si>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</si>
  <si>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</si>
  <si>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</si>
  <si>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</si>
  <si>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</si>
  <si>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</si>
  <si>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</si>
  <si>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</si>
  <si>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</si>
  <si>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</si>
  <si>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</si>
  <si>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</si>
  <si>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</si>
  <si>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</si>
  <si>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</si>
  <si>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</si>
  <si>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</si>
  <si>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</si>
  <si>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</si>
  <si>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</si>
  <si>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</si>
  <si>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</si>
  <si>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</si>
  <si>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</si>
  <si>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</si>
  <si>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</si>
  <si>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</si>
  <si>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</si>
  <si>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</si>
  <si>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</si>
  <si>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</si>
  <si>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</si>
  <si>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</si>
  <si>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</si>
  <si>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</si>
  <si>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</si>
  <si>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</si>
  <si>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</si>
  <si>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</si>
  <si>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</si>
  <si>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</si>
  <si>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</si>
  <si>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</si>
  <si>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</si>
  <si>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</si>
  <si>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</si>
  <si>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</si>
  <si>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</si>
  <si>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</si>
  <si>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</si>
  <si>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</si>
  <si>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</si>
  <si>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</si>
  <si>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</si>
  <si>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</si>
  <si>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</si>
  <si>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</si>
  <si>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</si>
  <si>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</si>
  <si>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</si>
  <si>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</si>
  <si>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</si>
  <si>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</si>
  <si>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</si>
  <si>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</si>
  <si>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</si>
  <si>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</si>
  <si>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</si>
  <si>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</si>
  <si>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</si>
  <si>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</si>
  <si>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</si>
  <si>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</si>
  <si>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</si>
  <si>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</si>
  <si>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</si>
  <si>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</si>
  <si>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</si>
  <si>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</si>
  <si>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</si>
  <si>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</si>
  <si>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</si>
  <si>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</si>
  <si>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</si>
  <si>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</si>
  <si>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</si>
  <si>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</si>
  <si>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</si>
  <si>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</si>
  <si>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</si>
  <si>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</si>
  <si>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</si>
  <si>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</si>
  <si>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</si>
  <si>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</si>
  <si>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</si>
  <si>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</si>
  <si>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</si>
  <si>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</si>
  <si>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</si>
  <si>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</si>
  <si>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</si>
  <si>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</si>
  <si>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D22</t>
  </si>
  <si>
    <t>D20</t>
  </si>
  <si>
    <t>D21</t>
  </si>
  <si>
    <t>D18</t>
  </si>
  <si>
    <t>D19</t>
  </si>
  <si>
    <t>D16</t>
  </si>
  <si>
    <t>D14</t>
  </si>
  <si>
    <t>D15</t>
  </si>
  <si>
    <t>D17</t>
  </si>
  <si>
    <t>D13</t>
  </si>
  <si>
    <t>delta</t>
  </si>
  <si>
    <t>start_conc</t>
  </si>
  <si>
    <t>final_conc</t>
  </si>
  <si>
    <t>time_min</t>
  </si>
  <si>
    <t>timepoint</t>
  </si>
  <si>
    <t>ploidy</t>
  </si>
  <si>
    <t>D</t>
  </si>
  <si>
    <t>T</t>
  </si>
  <si>
    <t>follow?</t>
  </si>
  <si>
    <t>ploidy:follow</t>
  </si>
  <si>
    <t>tank</t>
  </si>
  <si>
    <t>trt</t>
  </si>
  <si>
    <t>ploidy:trt</t>
  </si>
  <si>
    <t>length (mm)</t>
  </si>
  <si>
    <t>width (mm)</t>
  </si>
  <si>
    <t>height (mm)</t>
  </si>
  <si>
    <t>mortality</t>
  </si>
  <si>
    <t>sample</t>
  </si>
  <si>
    <t>T63</t>
  </si>
  <si>
    <t>no</t>
  </si>
  <si>
    <t>Tank_6</t>
  </si>
  <si>
    <t>control</t>
  </si>
  <si>
    <t>T68</t>
  </si>
  <si>
    <t>T76</t>
  </si>
  <si>
    <t>yes</t>
  </si>
  <si>
    <t>X61</t>
  </si>
  <si>
    <t>X85</t>
  </si>
  <si>
    <t>N72</t>
  </si>
  <si>
    <t>Tank_2</t>
  </si>
  <si>
    <t>heat</t>
  </si>
  <si>
    <t>R44</t>
  </si>
  <si>
    <t>Tank_3</t>
  </si>
  <si>
    <t>R45</t>
  </si>
  <si>
    <t>T54</t>
  </si>
  <si>
    <t>X34</t>
  </si>
  <si>
    <t>base</t>
  </si>
  <si>
    <t>X63</t>
  </si>
  <si>
    <t>R49</t>
  </si>
  <si>
    <t>X06</t>
  </si>
  <si>
    <t>X16</t>
  </si>
  <si>
    <t>X32</t>
  </si>
  <si>
    <t>R66</t>
  </si>
  <si>
    <t>M17</t>
  </si>
  <si>
    <t>N62</t>
  </si>
  <si>
    <t>R75</t>
  </si>
  <si>
    <t>R81</t>
  </si>
  <si>
    <t>T70</t>
  </si>
  <si>
    <t>X19</t>
  </si>
  <si>
    <t>X20</t>
  </si>
  <si>
    <t>X25</t>
  </si>
  <si>
    <t>X29</t>
  </si>
  <si>
    <t>X39</t>
  </si>
  <si>
    <t>X70</t>
  </si>
  <si>
    <t>N61</t>
  </si>
  <si>
    <t>R77</t>
  </si>
  <si>
    <t>X01</t>
  </si>
  <si>
    <t>X03</t>
  </si>
  <si>
    <t>X04</t>
  </si>
  <si>
    <t>X09</t>
  </si>
  <si>
    <t>X14</t>
  </si>
  <si>
    <t>X17</t>
  </si>
  <si>
    <t>M10</t>
  </si>
  <si>
    <t>M12</t>
  </si>
  <si>
    <t>M40</t>
  </si>
  <si>
    <t>T87</t>
  </si>
  <si>
    <t>M28</t>
  </si>
  <si>
    <t>D01</t>
  </si>
  <si>
    <t>Tank_5</t>
  </si>
  <si>
    <t>baseline</t>
  </si>
  <si>
    <t>NA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</si>
  <si>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</si>
  <si>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</si>
  <si>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</si>
  <si>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</si>
  <si>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</si>
  <si>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</si>
  <si>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</si>
  <si>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</si>
  <si>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</si>
  <si>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</si>
  <si>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</si>
  <si>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</si>
  <si>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</si>
  <si>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</si>
  <si>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</si>
  <si>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</si>
  <si>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</si>
  <si>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</si>
  <si>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</si>
  <si>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</si>
  <si>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</si>
  <si>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</si>
  <si>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</si>
  <si>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D54</t>
  </si>
  <si>
    <t>D55</t>
  </si>
  <si>
    <t>D56</t>
  </si>
  <si>
    <t>D57</t>
  </si>
  <si>
    <t>D58</t>
  </si>
  <si>
    <t>D59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</si>
  <si>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</si>
  <si>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</si>
  <si>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</si>
  <si>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</si>
  <si>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</si>
  <si>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</si>
  <si>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</si>
  <si>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</si>
  <si>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</si>
  <si>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M89</t>
  </si>
  <si>
    <t>M90</t>
  </si>
  <si>
    <t>N41</t>
  </si>
  <si>
    <t>N42</t>
  </si>
  <si>
    <t>N43</t>
  </si>
  <si>
    <t>N44</t>
  </si>
  <si>
    <t>N45</t>
  </si>
  <si>
    <t>N46</t>
  </si>
  <si>
    <t>N47</t>
  </si>
  <si>
    <t>R41</t>
  </si>
  <si>
    <t>R42</t>
  </si>
  <si>
    <t>R43</t>
  </si>
  <si>
    <t>R46</t>
  </si>
  <si>
    <t>R47</t>
  </si>
  <si>
    <t>R48</t>
  </si>
  <si>
    <t>R50</t>
  </si>
  <si>
    <t>R78</t>
  </si>
  <si>
    <t>T55</t>
  </si>
  <si>
    <t>T56</t>
  </si>
  <si>
    <t>T57</t>
  </si>
  <si>
    <t>T58</t>
  </si>
  <si>
    <t>T59</t>
  </si>
  <si>
    <t>T60</t>
  </si>
  <si>
    <t>T61</t>
  </si>
  <si>
    <t>T62</t>
  </si>
  <si>
    <t>X41</t>
  </si>
  <si>
    <t>X42</t>
  </si>
  <si>
    <t>X43</t>
  </si>
  <si>
    <t>X44</t>
  </si>
  <si>
    <t>X45</t>
  </si>
  <si>
    <t>X46</t>
  </si>
  <si>
    <t>X47</t>
  </si>
  <si>
    <t>X48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</si>
  <si>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</si>
  <si>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</si>
  <si>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</si>
  <si>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</si>
  <si>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</si>
  <si>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</si>
  <si>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</si>
  <si>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</si>
  <si>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</si>
  <si>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</si>
  <si>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</si>
  <si>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</si>
  <si>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</si>
  <si>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</si>
  <si>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</si>
  <si>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</si>
  <si>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</si>
  <si>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</si>
  <si>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</si>
  <si>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</si>
  <si>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</si>
  <si>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</si>
  <si>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</si>
  <si>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N60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</si>
  <si>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</si>
  <si>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</si>
  <si>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</si>
  <si>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</si>
  <si>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</si>
  <si>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</si>
  <si>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</si>
  <si>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</si>
  <si>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</si>
  <si>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N73</t>
  </si>
  <si>
    <t>N74</t>
  </si>
  <si>
    <t>N75</t>
  </si>
  <si>
    <t>R63</t>
  </si>
  <si>
    <t>R64</t>
  </si>
  <si>
    <t>R65</t>
  </si>
  <si>
    <t>R67</t>
  </si>
  <si>
    <t>R68</t>
  </si>
  <si>
    <t>R69</t>
  </si>
  <si>
    <t>R70</t>
  </si>
  <si>
    <t>R71</t>
  </si>
  <si>
    <t>R72</t>
  </si>
  <si>
    <t>R73</t>
  </si>
  <si>
    <t>R74</t>
  </si>
  <si>
    <t>R76</t>
  </si>
  <si>
    <t>N76</t>
  </si>
  <si>
    <t>N77</t>
  </si>
  <si>
    <t>N78</t>
  </si>
  <si>
    <t>N79</t>
  </si>
  <si>
    <t>N80</t>
  </si>
  <si>
    <t>X24</t>
  </si>
  <si>
    <t>X26</t>
  </si>
  <si>
    <t>X27</t>
  </si>
  <si>
    <t>X28</t>
  </si>
  <si>
    <t>X30</t>
  </si>
  <si>
    <t>X31</t>
  </si>
  <si>
    <t>X33</t>
  </si>
  <si>
    <t>X36</t>
  </si>
  <si>
    <t>X37</t>
  </si>
  <si>
    <t>X38</t>
  </si>
  <si>
    <t>X40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</si>
  <si>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</si>
  <si>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</si>
  <si>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</si>
  <si>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</si>
  <si>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</si>
  <si>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</si>
  <si>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</si>
  <si>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</si>
  <si>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</si>
  <si>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</si>
  <si>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</si>
  <si>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</si>
  <si>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</si>
  <si>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</si>
  <si>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</si>
  <si>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</si>
  <si>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</si>
  <si>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</si>
  <si>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</si>
  <si>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</si>
  <si>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</si>
  <si>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</si>
  <si>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</si>
  <si>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</si>
  <si>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N34 sampled instead</t>
  </si>
  <si>
    <t>N48</t>
  </si>
  <si>
    <t>missing</t>
  </si>
  <si>
    <t>X35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</si>
  <si>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</si>
  <si>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</si>
  <si>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</si>
  <si>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</si>
  <si>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</si>
  <si>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</si>
  <si>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</si>
  <si>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</si>
  <si>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</si>
  <si>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</si>
  <si>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</si>
  <si>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</si>
  <si>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</si>
  <si>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</si>
  <si>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</si>
  <si>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</si>
  <si>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</si>
  <si>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</si>
  <si>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</si>
  <si>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</si>
  <si>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</si>
  <si>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</si>
  <si>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</si>
  <si>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</si>
  <si>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</si>
  <si>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</si>
  <si>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</si>
  <si>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</si>
  <si>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</si>
  <si>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</si>
  <si>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</si>
  <si>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</si>
  <si>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</si>
  <si>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</si>
  <si>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</si>
  <si>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</si>
  <si>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</si>
  <si>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</si>
  <si>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</si>
  <si>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</si>
  <si>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M11</t>
  </si>
  <si>
    <t>M13</t>
  </si>
  <si>
    <t>M14</t>
  </si>
  <si>
    <t>M15</t>
  </si>
  <si>
    <t>M16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</si>
  <si>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</si>
  <si>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</si>
  <si>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</si>
  <si>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</si>
  <si>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</si>
  <si>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</si>
  <si>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</si>
  <si>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</si>
  <si>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</si>
  <si>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</si>
  <si>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</si>
  <si>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</si>
  <si>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</si>
  <si>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</si>
  <si>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</si>
  <si>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</si>
  <si>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</si>
  <si>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</si>
  <si>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</si>
  <si>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</si>
  <si>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</si>
  <si>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M50</t>
  </si>
  <si>
    <t>MISSING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</si>
  <si>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</si>
  <si>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</si>
  <si>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</si>
  <si>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</si>
  <si>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</si>
  <si>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</si>
  <si>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</si>
  <si>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</si>
  <si>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</si>
  <si>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</si>
  <si>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</si>
  <si>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</si>
  <si>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</si>
  <si>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</si>
  <si>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</si>
  <si>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</si>
  <si>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</si>
  <si>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</si>
  <si>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</si>
  <si>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</si>
  <si>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</si>
  <si>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</si>
  <si>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</si>
  <si>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</si>
  <si>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</si>
  <si>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</si>
  <si>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R79</t>
  </si>
  <si>
    <t>R80</t>
  </si>
  <si>
    <t>T64</t>
  </si>
  <si>
    <t>T65</t>
  </si>
  <si>
    <t>T66</t>
  </si>
  <si>
    <t>T67</t>
  </si>
  <si>
    <t>T69</t>
  </si>
  <si>
    <t>T71</t>
  </si>
  <si>
    <t>T72</t>
  </si>
  <si>
    <t>T73</t>
  </si>
  <si>
    <t>T74</t>
  </si>
  <si>
    <t>T75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</si>
  <si>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</si>
  <si>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</si>
  <si>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</si>
  <si>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</si>
  <si>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</si>
  <si>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</si>
  <si>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</si>
  <si>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</si>
  <si>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</si>
  <si>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</si>
  <si>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T88</t>
  </si>
  <si>
    <t>T89</t>
  </si>
  <si>
    <t>X02</t>
  </si>
  <si>
    <t>X05</t>
  </si>
  <si>
    <t>X07</t>
  </si>
  <si>
    <t>X08</t>
  </si>
  <si>
    <t>X10</t>
  </si>
  <si>
    <t>X11</t>
  </si>
  <si>
    <t>X12</t>
  </si>
  <si>
    <t>X13</t>
  </si>
  <si>
    <t>X15</t>
  </si>
  <si>
    <t>X18</t>
  </si>
  <si>
    <t>X21</t>
  </si>
  <si>
    <t>X22</t>
  </si>
  <si>
    <t>X23</t>
  </si>
  <si>
    <t>X62</t>
  </si>
  <si>
    <t>X64</t>
  </si>
  <si>
    <t>X65</t>
  </si>
  <si>
    <t>X66</t>
  </si>
  <si>
    <t>X67</t>
  </si>
  <si>
    <t>X68</t>
  </si>
  <si>
    <t>X69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</si>
  <si>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</si>
  <si>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</si>
  <si>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</si>
  <si>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</si>
  <si>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</si>
  <si>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</si>
  <si>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</si>
  <si>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</si>
  <si>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</si>
  <si>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</si>
  <si>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</si>
  <si>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</si>
  <si>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</si>
  <si>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</si>
  <si>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X86</t>
  </si>
  <si>
    <t>X87</t>
  </si>
  <si>
    <t>X88</t>
  </si>
  <si>
    <t>X89</t>
  </si>
  <si>
    <t>X90</t>
  </si>
  <si>
    <t>temp</t>
  </si>
  <si>
    <t>CHL</t>
  </si>
  <si>
    <t>cells/ml</t>
  </si>
  <si>
    <t>slope</t>
  </si>
  <si>
    <t>int</t>
  </si>
  <si>
    <t>Chl-0</t>
  </si>
  <si>
    <t>Chl-final</t>
  </si>
  <si>
    <t>T-total</t>
  </si>
  <si>
    <t>settle_rate</t>
  </si>
  <si>
    <t>blank_1</t>
  </si>
  <si>
    <t>blank_2</t>
  </si>
  <si>
    <t>blank_3</t>
  </si>
  <si>
    <t>blank_4</t>
  </si>
  <si>
    <t>blank_5</t>
  </si>
  <si>
    <t>blank_6</t>
  </si>
  <si>
    <t>blank_7</t>
  </si>
  <si>
    <t>blank_8</t>
  </si>
  <si>
    <t>blank_9</t>
  </si>
  <si>
    <t>blank_10</t>
  </si>
  <si>
    <t>blank_11</t>
  </si>
  <si>
    <t>blank_12</t>
  </si>
  <si>
    <t>blank_13</t>
  </si>
  <si>
    <t>blank_14</t>
  </si>
  <si>
    <t>trt_list</t>
  </si>
  <si>
    <t>settle_rate_h</t>
  </si>
  <si>
    <t>death</t>
  </si>
  <si>
    <t>delta_cell</t>
  </si>
  <si>
    <t>delta_cell_min</t>
  </si>
  <si>
    <t>delta_cell_hr</t>
  </si>
  <si>
    <t>subblank_delta_cell_hr</t>
  </si>
  <si>
    <t>size_corrected_FR</t>
  </si>
  <si>
    <t>Q01</t>
  </si>
  <si>
    <t>heat_only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</si>
  <si>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</si>
  <si>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</si>
  <si>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</si>
  <si>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</si>
  <si>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</si>
  <si>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</si>
  <si>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</si>
  <si>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</si>
  <si>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</si>
  <si>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</si>
  <si>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</si>
  <si>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</si>
  <si>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</si>
  <si>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</si>
  <si>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</si>
  <si>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</si>
  <si>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</si>
  <si>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</si>
  <si>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</si>
  <si>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</si>
  <si>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</si>
  <si>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</si>
  <si>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</si>
  <si>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</si>
  <si>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</si>
  <si>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</si>
  <si>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</si>
  <si>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</si>
  <si>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</si>
  <si>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</si>
  <si>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</si>
  <si>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</si>
  <si>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</si>
  <si>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</si>
  <si>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</si>
  <si>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</si>
  <si>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</si>
  <si>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</si>
  <si>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</si>
  <si>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</si>
  <si>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</si>
  <si>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</si>
  <si>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</si>
  <si>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</si>
  <si>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</si>
  <si>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</si>
  <si>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</si>
  <si>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</si>
  <si>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</si>
  <si>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</si>
  <si>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</si>
  <si>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</si>
  <si>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</si>
  <si>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</si>
  <si>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</si>
  <si>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</si>
  <si>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</si>
  <si>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</si>
  <si>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</si>
  <si>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</si>
  <si>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</si>
  <si>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</si>
  <si>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</si>
  <si>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</si>
  <si>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</si>
  <si>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</si>
  <si>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</si>
  <si>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</si>
  <si>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</si>
  <si>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</si>
  <si>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</si>
  <si>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</si>
  <si>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</si>
  <si>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</si>
  <si>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</si>
  <si>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</si>
  <si>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</si>
  <si>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</si>
  <si>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</si>
  <si>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</si>
  <si>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</si>
  <si>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</si>
  <si>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</si>
  <si>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</si>
  <si>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</si>
  <si>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</si>
  <si>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</si>
  <si>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</si>
  <si>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</si>
  <si>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desiccation</t>
  </si>
  <si>
    <t>D_desiccation_-10</t>
  </si>
  <si>
    <t>T_desiccation_-10</t>
  </si>
  <si>
    <t>D_heat_only_-10</t>
  </si>
  <si>
    <t>T_heat_only_-10</t>
  </si>
  <si>
    <t>D_desiccation_1</t>
  </si>
  <si>
    <t>T_desiccation_1</t>
  </si>
  <si>
    <t>D_heat_only_1</t>
  </si>
  <si>
    <t>T_heat_only_1</t>
  </si>
  <si>
    <t>D_desiccation_2</t>
  </si>
  <si>
    <t>T_desiccation_2</t>
  </si>
  <si>
    <t>D_heat_only_2</t>
  </si>
  <si>
    <t>T_heat_only_2</t>
  </si>
  <si>
    <t>D_desiccation_6</t>
  </si>
  <si>
    <t>T_desiccation_6</t>
  </si>
  <si>
    <t>D_heat_only_6</t>
  </si>
  <si>
    <t>T_heat_only_6</t>
  </si>
  <si>
    <t>D_desiccation_10</t>
  </si>
  <si>
    <t>T_desiccation_10</t>
  </si>
  <si>
    <t>D_heat_only_10</t>
  </si>
  <si>
    <t>T_heat_only_10</t>
  </si>
  <si>
    <t>trt_colors</t>
  </si>
  <si>
    <t>royalblue1</t>
  </si>
  <si>
    <t>royalblue4</t>
  </si>
  <si>
    <t>orangered1</t>
  </si>
  <si>
    <t>orangered4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</si>
</sst>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3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E643-089A-4342-8E02-CC2C240321D1}">
  <dimension ref="A1:D17"/>
  <sheetViews>
    <sheetView workbookViewId="0">
      <selection activeCell="J17" sqref="J17"/>
    </sheetView>
  </sheetViews>
  <sheetFormatPr defaultRowHeight="14.6" x14ac:dyDescent="0.4"/>
  <cols>
    <col min="1" max="2" width="9.23046875" style="2"/>
    <col min="3" max="3" width="9.07421875" style="2" customWidth="1"/>
    <col min="4" max="4" width="9.23046875" style="2"/>
  </cols>
  <sheetData>
    <row r="1" spans="1:4" x14ac:dyDescent="0.4">
      <c r="A1" s="6" t="s">
        <v>555</v>
      </c>
      <c r="B1" s="6" t="s">
        <v>556</v>
      </c>
      <c r="C1" s="6" t="s">
        <v>557</v>
      </c>
      <c r="D1" s="6" t="s">
        <v>558</v>
      </c>
    </row>
    <row r="2" spans="1:4" x14ac:dyDescent="0.4">
      <c r="A2" s="6">
        <v>1</v>
      </c>
      <c r="B2" s="6">
        <v>136000</v>
      </c>
      <c r="C2" s="6">
        <v>23336</v>
      </c>
      <c r="D2" s="6">
        <v>0</v>
      </c>
    </row>
    <row r="3" spans="1:4" x14ac:dyDescent="0.4">
      <c r="A3" s="6">
        <v>3</v>
      </c>
      <c r="B3" s="6">
        <v>37400</v>
      </c>
      <c r="C3" s="6"/>
      <c r="D3" s="6"/>
    </row>
    <row r="4" spans="1:4" x14ac:dyDescent="0.4">
      <c r="A4" s="6">
        <v>12</v>
      </c>
      <c r="B4" s="6">
        <v>156000</v>
      </c>
      <c r="C4" s="6"/>
      <c r="D4" s="6"/>
    </row>
    <row r="5" spans="1:4" x14ac:dyDescent="0.4">
      <c r="A5" s="6">
        <v>13</v>
      </c>
      <c r="B5" s="6">
        <v>141000</v>
      </c>
      <c r="C5" s="6"/>
      <c r="D5" s="6"/>
    </row>
    <row r="6" spans="1:4" x14ac:dyDescent="0.4">
      <c r="A6" s="6">
        <v>15</v>
      </c>
      <c r="B6" s="6">
        <v>320000</v>
      </c>
      <c r="C6" s="6"/>
      <c r="D6" s="6"/>
    </row>
    <row r="7" spans="1:4" x14ac:dyDescent="0.4">
      <c r="A7" s="6">
        <v>32</v>
      </c>
      <c r="B7" s="6">
        <v>343000</v>
      </c>
      <c r="C7" s="6"/>
      <c r="D7" s="6"/>
    </row>
    <row r="8" spans="1:4" x14ac:dyDescent="0.4">
      <c r="A8" s="6">
        <v>35</v>
      </c>
      <c r="B8" s="6">
        <v>465000.00000000006</v>
      </c>
      <c r="C8" s="6"/>
      <c r="D8" s="6"/>
    </row>
    <row r="9" spans="1:4" x14ac:dyDescent="0.4">
      <c r="A9" s="6">
        <v>50</v>
      </c>
      <c r="B9" s="6">
        <v>905000.00000000012</v>
      </c>
      <c r="C9" s="6"/>
      <c r="D9" s="6"/>
    </row>
    <row r="10" spans="1:4" x14ac:dyDescent="0.4">
      <c r="A10" s="6">
        <v>51</v>
      </c>
      <c r="B10" s="6">
        <v>1100000</v>
      </c>
      <c r="C10" s="6"/>
      <c r="D10" s="6"/>
    </row>
    <row r="11" spans="1:4" x14ac:dyDescent="0.4">
      <c r="A11" s="6">
        <v>57</v>
      </c>
      <c r="B11" s="6">
        <v>764000</v>
      </c>
      <c r="C11" s="6"/>
      <c r="D11" s="6"/>
    </row>
    <row r="12" spans="1:4" x14ac:dyDescent="0.4">
      <c r="A12" s="6">
        <v>59</v>
      </c>
      <c r="B12" s="6">
        <v>1110000</v>
      </c>
      <c r="C12" s="6"/>
      <c r="D12" s="6"/>
    </row>
    <row r="13" spans="1:4" x14ac:dyDescent="0.4">
      <c r="A13" s="6">
        <v>103</v>
      </c>
      <c r="B13" s="6">
        <v>2650000</v>
      </c>
      <c r="C13" s="6"/>
      <c r="D13" s="6"/>
    </row>
    <row r="14" spans="1:4" x14ac:dyDescent="0.4">
      <c r="A14" s="6">
        <v>104</v>
      </c>
      <c r="B14" s="6">
        <v>2860000</v>
      </c>
      <c r="C14" s="6"/>
      <c r="D14" s="6"/>
    </row>
    <row r="15" spans="1:4" x14ac:dyDescent="0.4">
      <c r="A15" s="6">
        <v>119</v>
      </c>
      <c r="B15" s="6">
        <v>3000000</v>
      </c>
      <c r="C15" s="6"/>
      <c r="D15" s="6"/>
    </row>
    <row r="16" spans="1:4" x14ac:dyDescent="0.4">
      <c r="A16" s="6">
        <v>123</v>
      </c>
      <c r="B16" s="6">
        <v>3190000</v>
      </c>
      <c r="C16" s="6"/>
      <c r="D16" s="6"/>
    </row>
    <row r="17" spans="1:4" x14ac:dyDescent="0.4">
      <c r="A17" s="6">
        <v>151</v>
      </c>
      <c r="B17" s="6">
        <v>3250000</v>
      </c>
      <c r="C17" s="6"/>
      <c r="D17" s="6"/>
    </row>
  </sheetData>
  <sortState xmlns:xlrd2="http://schemas.microsoft.com/office/spreadsheetml/2017/richdata2" ref="A2:B17">
    <sortCondition ref="A2:A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36ECD-2735-46D2-9DDD-51E76898D620}">
  <dimension ref="A1:I15"/>
  <sheetViews>
    <sheetView workbookViewId="0">
      <pane ySplit="1" topLeftCell="A2" activePane="bottomLeft" state="frozen"/>
      <selection pane="bottomLeft" activeCell="H11" sqref="H11"/>
    </sheetView>
  </sheetViews>
  <sheetFormatPr defaultRowHeight="14.6" x14ac:dyDescent="0.4"/>
  <cols>
    <col min="1" max="4" width="9.23046875" style="2"/>
    <col min="5" max="5" width="10.69140625" style="2" customWidth="1"/>
    <col min="6" max="7" width="9.23046875" style="2"/>
    <col min="8" max="8" width="12.53515625" style="2" customWidth="1"/>
    <col min="9" max="9" width="9.23046875" style="2"/>
  </cols>
  <sheetData>
    <row r="1" spans="1:9" x14ac:dyDescent="0.4">
      <c r="A1" s="4" t="s">
        <v>0</v>
      </c>
      <c r="B1" s="4" t="s">
        <v>559</v>
      </c>
      <c r="C1" s="7" t="s">
        <v>560</v>
      </c>
      <c r="D1" s="4" t="s">
        <v>561</v>
      </c>
      <c r="E1" s="4" t="s">
        <v>562</v>
      </c>
      <c r="F1" s="4" t="s">
        <v>554</v>
      </c>
      <c r="H1" s="4" t="s">
        <v>578</v>
      </c>
    </row>
    <row r="2" spans="1:9" x14ac:dyDescent="0.4">
      <c r="A2" s="2" t="s">
        <v>563</v>
      </c>
      <c r="B2" s="2">
        <v>71</v>
      </c>
      <c r="C2" s="2">
        <v>70</v>
      </c>
      <c r="D2" s="2">
        <v>35</v>
      </c>
      <c r="E2" s="2">
        <f>(((B2-C2)*calibration_curve!$C$2)/D2)*60</f>
        <v>40004.571428571428</v>
      </c>
      <c r="F2" s="2">
        <v>30</v>
      </c>
      <c r="H2" s="2">
        <f>AVERAGE(E2:E11)</f>
        <v>176020.11428571428</v>
      </c>
      <c r="I2" s="2">
        <f>STDEV(E2:E11)</f>
        <v>75903.337519909022</v>
      </c>
    </row>
    <row r="3" spans="1:9" x14ac:dyDescent="0.4">
      <c r="A3" s="2" t="s">
        <v>564</v>
      </c>
      <c r="B3" s="2">
        <v>64</v>
      </c>
      <c r="C3" s="2">
        <v>59</v>
      </c>
      <c r="D3" s="2">
        <v>35</v>
      </c>
      <c r="E3" s="2">
        <f>(((B3-C3)*calibration_curve!$C$2)/D3)*60</f>
        <v>200022.85714285716</v>
      </c>
      <c r="F3" s="2">
        <v>30</v>
      </c>
    </row>
    <row r="4" spans="1:9" x14ac:dyDescent="0.4">
      <c r="A4" s="2" t="s">
        <v>565</v>
      </c>
      <c r="B4" s="2">
        <v>69</v>
      </c>
      <c r="C4" s="2">
        <v>65</v>
      </c>
      <c r="D4" s="2">
        <v>35</v>
      </c>
      <c r="E4" s="2">
        <f>(((B4-C4)*calibration_curve!$C$2)/D4)*60</f>
        <v>160018.28571428571</v>
      </c>
      <c r="F4" s="2">
        <v>30</v>
      </c>
      <c r="H4" s="2">
        <f>AVERAGE(E12:E15)</f>
        <v>150017.14285714287</v>
      </c>
      <c r="I4" s="2">
        <f>STDEV(E12:E15)</f>
        <v>20002.28571428547</v>
      </c>
    </row>
    <row r="5" spans="1:9" x14ac:dyDescent="0.4">
      <c r="A5" s="2" t="s">
        <v>566</v>
      </c>
      <c r="B5" s="2">
        <v>84</v>
      </c>
      <c r="C5" s="2">
        <v>79</v>
      </c>
      <c r="D5" s="2">
        <v>35</v>
      </c>
      <c r="E5" s="2">
        <f>(((B5-C5)*calibration_curve!$C$2)/D5)*60</f>
        <v>200022.85714285716</v>
      </c>
      <c r="F5" s="2">
        <v>30</v>
      </c>
    </row>
    <row r="6" spans="1:9" x14ac:dyDescent="0.4">
      <c r="A6" s="2" t="s">
        <v>567</v>
      </c>
      <c r="B6" s="2">
        <v>79</v>
      </c>
      <c r="C6" s="2">
        <v>74</v>
      </c>
      <c r="D6" s="2">
        <v>35</v>
      </c>
      <c r="E6" s="2">
        <f>(((B6-C6)*calibration_curve!$C$2)/D6)*60</f>
        <v>200022.85714285716</v>
      </c>
      <c r="F6" s="2">
        <v>30</v>
      </c>
      <c r="H6" s="2">
        <f>TTEST(E2:E11,E12:E15,2,3)</f>
        <v>0.33812054762715427</v>
      </c>
    </row>
    <row r="7" spans="1:9" x14ac:dyDescent="0.4">
      <c r="A7" s="2" t="s">
        <v>568</v>
      </c>
      <c r="B7" s="2">
        <v>67</v>
      </c>
      <c r="C7" s="2">
        <v>63</v>
      </c>
      <c r="D7" s="2">
        <v>35</v>
      </c>
      <c r="E7" s="2">
        <f>(((B7-C7)*calibration_curve!$C$2)/D7)*60</f>
        <v>160018.28571428571</v>
      </c>
      <c r="F7" s="2">
        <v>30</v>
      </c>
    </row>
    <row r="8" spans="1:9" x14ac:dyDescent="0.4">
      <c r="A8" s="2" t="s">
        <v>569</v>
      </c>
      <c r="B8" s="2">
        <v>61</v>
      </c>
      <c r="C8" s="2">
        <v>55</v>
      </c>
      <c r="D8" s="2">
        <v>35</v>
      </c>
      <c r="E8" s="2">
        <f>(((B8-C8)*calibration_curve!$C$2)/D8)*60</f>
        <v>240027.42857142858</v>
      </c>
      <c r="F8" s="2">
        <v>30</v>
      </c>
    </row>
    <row r="9" spans="1:9" x14ac:dyDescent="0.4">
      <c r="A9" s="2" t="s">
        <v>570</v>
      </c>
      <c r="B9" s="2">
        <v>78</v>
      </c>
      <c r="C9" s="2">
        <v>70</v>
      </c>
      <c r="D9" s="2">
        <v>35</v>
      </c>
      <c r="E9" s="2">
        <f>(((B9-C9)*calibration_curve!$C$2)/D9)*60</f>
        <v>320036.57142857142</v>
      </c>
      <c r="F9" s="2">
        <v>30</v>
      </c>
    </row>
    <row r="10" spans="1:9" x14ac:dyDescent="0.4">
      <c r="A10" s="2" t="s">
        <v>571</v>
      </c>
      <c r="B10" s="2">
        <v>73</v>
      </c>
      <c r="C10" s="2">
        <v>70</v>
      </c>
      <c r="D10" s="2">
        <v>35</v>
      </c>
      <c r="E10" s="2">
        <f>(((B10-C10)*calibration_curve!$C$2)/D10)*60</f>
        <v>120013.71428571429</v>
      </c>
      <c r="F10" s="2">
        <v>30</v>
      </c>
    </row>
    <row r="11" spans="1:9" x14ac:dyDescent="0.4">
      <c r="A11" s="2" t="s">
        <v>572</v>
      </c>
      <c r="B11" s="2">
        <v>72</v>
      </c>
      <c r="C11" s="2">
        <v>69</v>
      </c>
      <c r="D11" s="2">
        <v>35</v>
      </c>
      <c r="E11" s="2">
        <f>(((B11-C11)*calibration_curve!$C$2)/D11)*60</f>
        <v>120013.71428571429</v>
      </c>
      <c r="F11" s="2">
        <v>30</v>
      </c>
    </row>
    <row r="12" spans="1:9" x14ac:dyDescent="0.4">
      <c r="A12" s="2" t="s">
        <v>573</v>
      </c>
      <c r="B12" s="2">
        <v>81</v>
      </c>
      <c r="C12" s="2">
        <v>77</v>
      </c>
      <c r="D12" s="2">
        <v>35</v>
      </c>
      <c r="E12" s="2">
        <f>(((B12-C12)*calibration_curve!$C$2)/D12)*60</f>
        <v>160018.28571428571</v>
      </c>
      <c r="F12" s="2">
        <v>14</v>
      </c>
    </row>
    <row r="13" spans="1:9" x14ac:dyDescent="0.4">
      <c r="A13" s="2" t="s">
        <v>574</v>
      </c>
      <c r="B13" s="2">
        <v>83</v>
      </c>
      <c r="C13" s="2">
        <v>79</v>
      </c>
      <c r="D13" s="2">
        <v>35</v>
      </c>
      <c r="E13" s="2">
        <f>(((B13-C13)*calibration_curve!$C$2)/D13)*60</f>
        <v>160018.28571428571</v>
      </c>
      <c r="F13" s="2">
        <v>14</v>
      </c>
    </row>
    <row r="14" spans="1:9" x14ac:dyDescent="0.4">
      <c r="A14" s="2" t="s">
        <v>575</v>
      </c>
      <c r="B14" s="2">
        <v>82</v>
      </c>
      <c r="C14" s="2">
        <v>78</v>
      </c>
      <c r="D14" s="2">
        <v>35</v>
      </c>
      <c r="E14" s="2">
        <f>(((B14-C14)*calibration_curve!$C$2)/D14)*60</f>
        <v>160018.28571428571</v>
      </c>
      <c r="F14" s="2">
        <v>14</v>
      </c>
    </row>
    <row r="15" spans="1:9" x14ac:dyDescent="0.4">
      <c r="A15" s="2" t="s">
        <v>576</v>
      </c>
      <c r="B15" s="2">
        <v>87</v>
      </c>
      <c r="C15" s="2">
        <v>84</v>
      </c>
      <c r="D15" s="2">
        <v>35</v>
      </c>
      <c r="E15" s="2">
        <f>(((B15-C15)*calibration_curve!$C$2)/D15)*60</f>
        <v>120013.71428571429</v>
      </c>
      <c r="F15" s="2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8A6A-DBD4-4074-BEE3-ED32081E286E}">
  <dimension ref="A1:Q612"/>
  <sheetViews>
    <sheetView workbookViewId="0">
      <pane ySplit="1" topLeftCell="A512" activePane="bottomLeft" state="frozen"/>
      <selection pane="bottomLeft" activeCell="M522" sqref="M522"/>
    </sheetView>
  </sheetViews>
  <sheetFormatPr defaultColWidth="9.15234375" defaultRowHeight="14.6" x14ac:dyDescent="0.4"/>
  <cols>
    <col min="1" max="1" width="9.15234375" style="10"/>
    <col min="2" max="3" width="9.15234375" style="11"/>
    <col min="4" max="4" width="12.07421875" style="11" customWidth="1"/>
    <col min="5" max="5" width="9.15234375" style="11"/>
    <col min="6" max="6" width="12" style="11" customWidth="1"/>
    <col min="7" max="7" width="13.15234375" style="11" customWidth="1"/>
    <col min="8" max="8" width="12.3828125" style="11" customWidth="1"/>
    <col min="9" max="9" width="13.15234375" style="11" customWidth="1"/>
    <col min="10" max="10" width="14.53515625" style="11" customWidth="1"/>
    <col min="11" max="11" width="10.4609375" style="11" bestFit="1" customWidth="1"/>
    <col min="12" max="12" width="11.15234375" style="11" customWidth="1"/>
    <col min="13" max="13" width="9.15234375" style="11"/>
    <col min="14" max="15" width="9.15234375" style="14"/>
    <col min="16" max="16384" width="9.15234375" style="11"/>
  </cols>
  <sheetData>
    <row r="1" spans="1:17" s="9" customFormat="1" x14ac:dyDescent="0.4">
      <c r="A1" s="8" t="s">
        <v>0</v>
      </c>
      <c r="B1" s="9" t="s">
        <v>169</v>
      </c>
      <c r="C1" s="9" t="s">
        <v>172</v>
      </c>
      <c r="D1" s="9" t="s">
        <v>173</v>
      </c>
      <c r="E1" s="9" t="s">
        <v>174</v>
      </c>
      <c r="F1" s="9" t="s">
        <v>175</v>
      </c>
      <c r="G1" s="9" t="s">
        <v>176</v>
      </c>
      <c r="H1" s="9" t="s">
        <v>177</v>
      </c>
      <c r="I1" s="9" t="s">
        <v>178</v>
      </c>
      <c r="J1" s="9" t="s">
        <v>179</v>
      </c>
      <c r="K1" s="9" t="s">
        <v>180</v>
      </c>
      <c r="L1" s="9" t="s">
        <v>181</v>
      </c>
    </row>
    <row r="2" spans="1:17" x14ac:dyDescent="0.4">
      <c r="A2" s="10" t="s">
        <v>182</v>
      </c>
      <c r="B2" s="11" t="s">
        <v>171</v>
      </c>
      <c r="C2" s="11" t="s">
        <v>183</v>
      </c>
      <c r="D2" s="11" t="str">
        <f t="shared" ref="D2:D65" si="0">B2&amp;"-"&amp;C2</f>
        <v>T-no</v>
      </c>
      <c r="E2" s="11" t="s">
        <v>184</v>
      </c>
      <c r="F2" s="11" t="s">
        <v>185</v>
      </c>
      <c r="G2" s="11" t="str">
        <f t="shared" ref="G2:G65" si="1">B2&amp;"-"&amp;F2</f>
        <v>T-control</v>
      </c>
      <c r="H2" s="11">
        <v>80</v>
      </c>
      <c r="I2" s="11">
        <v>59</v>
      </c>
      <c r="J2" s="11">
        <v>31</v>
      </c>
      <c r="K2" s="12">
        <v>44370</v>
      </c>
    </row>
    <row r="3" spans="1:17" x14ac:dyDescent="0.4">
      <c r="A3" s="10" t="s">
        <v>186</v>
      </c>
      <c r="B3" s="11" t="s">
        <v>171</v>
      </c>
      <c r="C3" s="11" t="s">
        <v>183</v>
      </c>
      <c r="D3" s="11" t="str">
        <f t="shared" si="0"/>
        <v>T-no</v>
      </c>
      <c r="E3" s="11" t="s">
        <v>184</v>
      </c>
      <c r="F3" s="11" t="s">
        <v>185</v>
      </c>
      <c r="G3" s="11" t="str">
        <f t="shared" si="1"/>
        <v>T-control</v>
      </c>
      <c r="H3" s="11">
        <v>77</v>
      </c>
      <c r="I3" s="11">
        <v>57</v>
      </c>
      <c r="J3" s="11">
        <v>32</v>
      </c>
      <c r="K3" s="12">
        <v>44370</v>
      </c>
    </row>
    <row r="4" spans="1:17" x14ac:dyDescent="0.4">
      <c r="A4" s="10" t="s">
        <v>187</v>
      </c>
      <c r="B4" s="11" t="s">
        <v>171</v>
      </c>
      <c r="C4" s="11" t="s">
        <v>183</v>
      </c>
      <c r="D4" s="11" t="str">
        <f t="shared" si="0"/>
        <v>T-no</v>
      </c>
      <c r="E4" s="11" t="s">
        <v>184</v>
      </c>
      <c r="F4" s="11" t="s">
        <v>185</v>
      </c>
      <c r="G4" s="11" t="str">
        <f t="shared" si="1"/>
        <v>T-control</v>
      </c>
      <c r="H4" s="11">
        <v>71</v>
      </c>
      <c r="I4" s="11">
        <v>52</v>
      </c>
      <c r="J4" s="11">
        <v>34</v>
      </c>
      <c r="K4" s="12">
        <v>44370</v>
      </c>
    </row>
    <row r="5" spans="1:17" s="9" customFormat="1" x14ac:dyDescent="0.4">
      <c r="A5" s="10" t="s">
        <v>98</v>
      </c>
      <c r="B5" s="11" t="s">
        <v>171</v>
      </c>
      <c r="C5" s="11" t="s">
        <v>188</v>
      </c>
      <c r="D5" s="11" t="str">
        <f t="shared" si="0"/>
        <v>T-yes</v>
      </c>
      <c r="E5" s="11" t="s">
        <v>184</v>
      </c>
      <c r="F5" s="11" t="s">
        <v>185</v>
      </c>
      <c r="G5" s="11" t="str">
        <f t="shared" si="1"/>
        <v>T-control</v>
      </c>
      <c r="H5" s="11">
        <v>100</v>
      </c>
      <c r="I5" s="11">
        <v>70</v>
      </c>
      <c r="J5" s="11">
        <v>41</v>
      </c>
      <c r="K5" s="12">
        <v>44379</v>
      </c>
      <c r="L5" s="11"/>
      <c r="P5" s="11"/>
      <c r="Q5" s="11"/>
    </row>
    <row r="6" spans="1:17" s="9" customFormat="1" x14ac:dyDescent="0.4">
      <c r="A6" s="10" t="s">
        <v>110</v>
      </c>
      <c r="B6" s="11" t="s">
        <v>171</v>
      </c>
      <c r="C6" s="11" t="s">
        <v>188</v>
      </c>
      <c r="D6" s="11" t="str">
        <f t="shared" si="0"/>
        <v>T-yes</v>
      </c>
      <c r="E6" s="11" t="s">
        <v>184</v>
      </c>
      <c r="F6" s="11" t="s">
        <v>185</v>
      </c>
      <c r="G6" s="11" t="str">
        <f t="shared" si="1"/>
        <v>T-control</v>
      </c>
      <c r="H6" s="11">
        <v>96</v>
      </c>
      <c r="I6" s="11">
        <v>57</v>
      </c>
      <c r="J6" s="11">
        <v>40</v>
      </c>
      <c r="K6" s="12">
        <v>44379</v>
      </c>
      <c r="L6" s="11"/>
      <c r="P6" s="11"/>
      <c r="Q6" s="11"/>
    </row>
    <row r="7" spans="1:17" s="9" customFormat="1" x14ac:dyDescent="0.4">
      <c r="A7" s="10" t="s">
        <v>119</v>
      </c>
      <c r="B7" s="11" t="s">
        <v>171</v>
      </c>
      <c r="C7" s="11" t="s">
        <v>188</v>
      </c>
      <c r="D7" s="11" t="str">
        <f t="shared" si="0"/>
        <v>T-yes</v>
      </c>
      <c r="E7" s="11" t="s">
        <v>184</v>
      </c>
      <c r="F7" s="11" t="s">
        <v>185</v>
      </c>
      <c r="G7" s="11" t="str">
        <f t="shared" si="1"/>
        <v>T-control</v>
      </c>
      <c r="H7" s="11">
        <v>74</v>
      </c>
      <c r="I7" s="11">
        <v>60</v>
      </c>
      <c r="J7" s="11">
        <v>25</v>
      </c>
      <c r="K7" s="12">
        <v>44379</v>
      </c>
      <c r="L7" s="11"/>
      <c r="P7" s="11"/>
      <c r="Q7" s="11"/>
    </row>
    <row r="8" spans="1:17" s="9" customFormat="1" x14ac:dyDescent="0.4">
      <c r="A8" s="10" t="s">
        <v>189</v>
      </c>
      <c r="B8" s="11" t="s">
        <v>171</v>
      </c>
      <c r="C8" s="11" t="s">
        <v>183</v>
      </c>
      <c r="D8" s="11" t="str">
        <f t="shared" si="0"/>
        <v>T-no</v>
      </c>
      <c r="E8" s="11" t="s">
        <v>184</v>
      </c>
      <c r="F8" s="11" t="s">
        <v>185</v>
      </c>
      <c r="G8" s="11" t="str">
        <f t="shared" si="1"/>
        <v>T-control</v>
      </c>
      <c r="H8" s="11">
        <v>81</v>
      </c>
      <c r="I8" s="11">
        <v>62</v>
      </c>
      <c r="J8" s="11">
        <v>35</v>
      </c>
      <c r="K8" s="12">
        <v>44384</v>
      </c>
      <c r="L8" s="11"/>
      <c r="P8" s="11"/>
      <c r="Q8" s="11"/>
    </row>
    <row r="9" spans="1:17" s="9" customFormat="1" x14ac:dyDescent="0.4">
      <c r="A9" s="10" t="s">
        <v>190</v>
      </c>
      <c r="B9" s="11" t="s">
        <v>171</v>
      </c>
      <c r="C9" s="11" t="s">
        <v>183</v>
      </c>
      <c r="D9" s="11" t="str">
        <f t="shared" si="0"/>
        <v>T-no</v>
      </c>
      <c r="E9" s="11" t="s">
        <v>184</v>
      </c>
      <c r="F9" s="11" t="s">
        <v>185</v>
      </c>
      <c r="G9" s="11" t="str">
        <f t="shared" si="1"/>
        <v>T-control</v>
      </c>
      <c r="H9" s="11">
        <v>72</v>
      </c>
      <c r="I9" s="11">
        <v>57</v>
      </c>
      <c r="J9" s="11">
        <v>37</v>
      </c>
      <c r="K9" s="12">
        <v>44384</v>
      </c>
      <c r="L9" s="11"/>
    </row>
    <row r="10" spans="1:17" s="9" customFormat="1" x14ac:dyDescent="0.4">
      <c r="A10" s="10" t="s">
        <v>191</v>
      </c>
      <c r="B10" s="11" t="s">
        <v>170</v>
      </c>
      <c r="C10" s="11" t="s">
        <v>183</v>
      </c>
      <c r="D10" s="11" t="str">
        <f t="shared" si="0"/>
        <v>D-no</v>
      </c>
      <c r="E10" s="11" t="s">
        <v>192</v>
      </c>
      <c r="F10" s="11" t="s">
        <v>193</v>
      </c>
      <c r="G10" s="11" t="str">
        <f t="shared" si="1"/>
        <v>D-heat</v>
      </c>
      <c r="H10" s="11">
        <v>74</v>
      </c>
      <c r="I10" s="11">
        <v>56</v>
      </c>
      <c r="J10" s="11">
        <v>29</v>
      </c>
      <c r="K10" s="12">
        <v>44386</v>
      </c>
      <c r="L10" s="11"/>
    </row>
    <row r="11" spans="1:17" s="9" customFormat="1" x14ac:dyDescent="0.4">
      <c r="A11" s="10" t="s">
        <v>194</v>
      </c>
      <c r="B11" s="11" t="s">
        <v>171</v>
      </c>
      <c r="C11" s="11" t="s">
        <v>183</v>
      </c>
      <c r="D11" s="11" t="str">
        <f t="shared" si="0"/>
        <v>T-no</v>
      </c>
      <c r="E11" s="11" t="s">
        <v>195</v>
      </c>
      <c r="F11" s="11" t="s">
        <v>193</v>
      </c>
      <c r="G11" s="11" t="str">
        <f t="shared" si="1"/>
        <v>T-heat</v>
      </c>
      <c r="H11" s="11">
        <v>66</v>
      </c>
      <c r="I11" s="11">
        <v>57</v>
      </c>
      <c r="J11" s="11">
        <v>34</v>
      </c>
      <c r="K11" s="12">
        <v>44386</v>
      </c>
      <c r="L11" s="11"/>
    </row>
    <row r="12" spans="1:17" s="9" customFormat="1" x14ac:dyDescent="0.4">
      <c r="A12" s="10" t="s">
        <v>196</v>
      </c>
      <c r="B12" s="11" t="s">
        <v>171</v>
      </c>
      <c r="C12" s="11" t="s">
        <v>183</v>
      </c>
      <c r="D12" s="11" t="str">
        <f t="shared" si="0"/>
        <v>T-no</v>
      </c>
      <c r="E12" s="11" t="s">
        <v>195</v>
      </c>
      <c r="F12" s="11" t="s">
        <v>193</v>
      </c>
      <c r="G12" s="11" t="str">
        <f t="shared" si="1"/>
        <v>T-heat</v>
      </c>
      <c r="H12" s="11">
        <v>85</v>
      </c>
      <c r="I12" s="11">
        <v>63</v>
      </c>
      <c r="J12" s="11">
        <v>33</v>
      </c>
      <c r="K12" s="12">
        <v>44386</v>
      </c>
      <c r="L12" s="11"/>
    </row>
    <row r="13" spans="1:17" s="9" customFormat="1" x14ac:dyDescent="0.4">
      <c r="A13" s="10" t="s">
        <v>197</v>
      </c>
      <c r="B13" s="11" t="s">
        <v>171</v>
      </c>
      <c r="C13" s="11" t="s">
        <v>183</v>
      </c>
      <c r="D13" s="11" t="str">
        <f t="shared" si="0"/>
        <v>T-no</v>
      </c>
      <c r="E13" s="11" t="s">
        <v>184</v>
      </c>
      <c r="F13" s="11" t="s">
        <v>185</v>
      </c>
      <c r="G13" s="11" t="str">
        <f t="shared" si="1"/>
        <v>T-control</v>
      </c>
      <c r="H13" s="11">
        <v>76</v>
      </c>
      <c r="I13" s="11">
        <v>59</v>
      </c>
      <c r="J13" s="11">
        <v>30</v>
      </c>
      <c r="K13" s="12">
        <v>44386</v>
      </c>
      <c r="L13" s="12"/>
    </row>
    <row r="14" spans="1:17" x14ac:dyDescent="0.4">
      <c r="A14" s="10" t="s">
        <v>198</v>
      </c>
      <c r="B14" s="11" t="s">
        <v>171</v>
      </c>
      <c r="C14" s="11" t="s">
        <v>199</v>
      </c>
      <c r="D14" s="11" t="str">
        <f t="shared" si="0"/>
        <v>T-base</v>
      </c>
      <c r="E14" s="11" t="s">
        <v>195</v>
      </c>
      <c r="F14" s="11" t="s">
        <v>193</v>
      </c>
      <c r="G14" s="11" t="str">
        <f t="shared" si="1"/>
        <v>T-heat</v>
      </c>
      <c r="H14" s="11">
        <v>88</v>
      </c>
      <c r="I14" s="11">
        <v>50</v>
      </c>
      <c r="J14" s="11">
        <v>35</v>
      </c>
      <c r="K14" s="12">
        <v>44386</v>
      </c>
    </row>
    <row r="15" spans="1:17" x14ac:dyDescent="0.4">
      <c r="A15" s="10" t="s">
        <v>200</v>
      </c>
      <c r="B15" s="11" t="s">
        <v>171</v>
      </c>
      <c r="C15" s="11" t="s">
        <v>183</v>
      </c>
      <c r="D15" s="11" t="str">
        <f t="shared" si="0"/>
        <v>T-no</v>
      </c>
      <c r="E15" s="11" t="s">
        <v>184</v>
      </c>
      <c r="F15" s="11" t="s">
        <v>185</v>
      </c>
      <c r="G15" s="11" t="str">
        <f t="shared" si="1"/>
        <v>T-control</v>
      </c>
      <c r="H15" s="11">
        <v>86</v>
      </c>
      <c r="I15" s="11">
        <v>59</v>
      </c>
      <c r="J15" s="11">
        <v>26</v>
      </c>
      <c r="K15" s="12">
        <v>44386</v>
      </c>
    </row>
    <row r="16" spans="1:17" x14ac:dyDescent="0.4">
      <c r="A16" s="10" t="s">
        <v>61</v>
      </c>
      <c r="B16" s="11" t="s">
        <v>171</v>
      </c>
      <c r="C16" s="11" t="s">
        <v>188</v>
      </c>
      <c r="D16" s="11" t="str">
        <f t="shared" si="0"/>
        <v>T-yes</v>
      </c>
      <c r="E16" s="11" t="s">
        <v>195</v>
      </c>
      <c r="F16" s="11" t="s">
        <v>193</v>
      </c>
      <c r="G16" s="11" t="str">
        <f t="shared" si="1"/>
        <v>T-heat</v>
      </c>
      <c r="H16" s="11">
        <v>86</v>
      </c>
      <c r="I16" s="11">
        <v>61</v>
      </c>
      <c r="J16" s="11">
        <v>35</v>
      </c>
      <c r="K16" s="12">
        <v>44389</v>
      </c>
    </row>
    <row r="17" spans="1:12" x14ac:dyDescent="0.4">
      <c r="A17" s="10" t="s">
        <v>201</v>
      </c>
      <c r="B17" s="11" t="s">
        <v>171</v>
      </c>
      <c r="C17" s="11" t="s">
        <v>183</v>
      </c>
      <c r="D17" s="11" t="str">
        <f t="shared" si="0"/>
        <v>T-no</v>
      </c>
      <c r="E17" s="11" t="s">
        <v>195</v>
      </c>
      <c r="F17" s="11" t="s">
        <v>193</v>
      </c>
      <c r="G17" s="11" t="str">
        <f t="shared" si="1"/>
        <v>T-heat</v>
      </c>
      <c r="H17" s="11">
        <v>75</v>
      </c>
      <c r="I17" s="11">
        <v>56</v>
      </c>
      <c r="J17" s="11">
        <v>36</v>
      </c>
      <c r="K17" s="12">
        <v>44389</v>
      </c>
      <c r="L17" s="12"/>
    </row>
    <row r="18" spans="1:12" x14ac:dyDescent="0.4">
      <c r="A18" s="10" t="s">
        <v>121</v>
      </c>
      <c r="B18" s="11" t="s">
        <v>171</v>
      </c>
      <c r="C18" s="11" t="s">
        <v>188</v>
      </c>
      <c r="D18" s="11" t="str">
        <f t="shared" si="0"/>
        <v>T-yes</v>
      </c>
      <c r="E18" s="11" t="s">
        <v>184</v>
      </c>
      <c r="F18" s="11" t="s">
        <v>185</v>
      </c>
      <c r="G18" s="11" t="str">
        <f t="shared" si="1"/>
        <v>T-control</v>
      </c>
      <c r="H18" s="11">
        <v>85</v>
      </c>
      <c r="I18" s="11">
        <v>61</v>
      </c>
      <c r="J18" s="11">
        <v>34</v>
      </c>
      <c r="K18" s="12">
        <v>44389</v>
      </c>
    </row>
    <row r="19" spans="1:12" x14ac:dyDescent="0.4">
      <c r="A19" s="10" t="s">
        <v>202</v>
      </c>
      <c r="B19" s="11" t="s">
        <v>171</v>
      </c>
      <c r="C19" s="11" t="s">
        <v>199</v>
      </c>
      <c r="D19" s="11" t="str">
        <f t="shared" si="0"/>
        <v>T-base</v>
      </c>
      <c r="E19" s="11" t="s">
        <v>195</v>
      </c>
      <c r="F19" s="11" t="s">
        <v>193</v>
      </c>
      <c r="G19" s="11" t="str">
        <f t="shared" si="1"/>
        <v>T-heat</v>
      </c>
      <c r="H19" s="11">
        <v>77</v>
      </c>
      <c r="I19" s="11">
        <v>58</v>
      </c>
      <c r="J19" s="11">
        <v>27</v>
      </c>
      <c r="K19" s="12">
        <v>44389</v>
      </c>
    </row>
    <row r="20" spans="1:12" x14ac:dyDescent="0.4">
      <c r="A20" s="10" t="s">
        <v>203</v>
      </c>
      <c r="B20" s="11" t="s">
        <v>171</v>
      </c>
      <c r="C20" s="11" t="s">
        <v>199</v>
      </c>
      <c r="D20" s="11" t="str">
        <f t="shared" si="0"/>
        <v>T-base</v>
      </c>
      <c r="E20" s="11" t="s">
        <v>195</v>
      </c>
      <c r="F20" s="11" t="s">
        <v>193</v>
      </c>
      <c r="G20" s="11" t="str">
        <f t="shared" si="1"/>
        <v>T-heat</v>
      </c>
      <c r="H20" s="11">
        <v>67</v>
      </c>
      <c r="I20" s="11">
        <v>51</v>
      </c>
      <c r="J20" s="11">
        <v>32</v>
      </c>
      <c r="K20" s="12">
        <v>44389</v>
      </c>
    </row>
    <row r="21" spans="1:12" x14ac:dyDescent="0.4">
      <c r="A21" s="10" t="s">
        <v>204</v>
      </c>
      <c r="B21" s="11" t="s">
        <v>171</v>
      </c>
      <c r="C21" s="11" t="s">
        <v>199</v>
      </c>
      <c r="D21" s="11" t="str">
        <f t="shared" si="0"/>
        <v>T-base</v>
      </c>
      <c r="E21" s="11" t="s">
        <v>195</v>
      </c>
      <c r="F21" s="11" t="s">
        <v>193</v>
      </c>
      <c r="G21" s="11" t="str">
        <f t="shared" si="1"/>
        <v>T-heat</v>
      </c>
      <c r="H21" s="11">
        <v>71</v>
      </c>
      <c r="I21" s="11">
        <v>59</v>
      </c>
      <c r="J21" s="11">
        <v>30</v>
      </c>
      <c r="K21" s="12">
        <v>44389</v>
      </c>
    </row>
    <row r="22" spans="1:12" x14ac:dyDescent="0.4">
      <c r="A22" s="10" t="s">
        <v>205</v>
      </c>
      <c r="B22" s="11" t="s">
        <v>171</v>
      </c>
      <c r="C22" s="11" t="s">
        <v>183</v>
      </c>
      <c r="D22" s="11" t="str">
        <f t="shared" si="0"/>
        <v>T-no</v>
      </c>
      <c r="E22" s="11" t="s">
        <v>195</v>
      </c>
      <c r="F22" s="11" t="s">
        <v>193</v>
      </c>
      <c r="G22" s="11" t="str">
        <f t="shared" si="1"/>
        <v>T-heat</v>
      </c>
      <c r="H22" s="11">
        <v>90</v>
      </c>
      <c r="I22" s="11">
        <v>60</v>
      </c>
      <c r="J22" s="11">
        <v>33</v>
      </c>
      <c r="K22" s="12">
        <v>44390</v>
      </c>
    </row>
    <row r="23" spans="1:12" x14ac:dyDescent="0.4">
      <c r="A23" s="10" t="s">
        <v>206</v>
      </c>
      <c r="B23" s="11" t="s">
        <v>170</v>
      </c>
      <c r="C23" s="11" t="s">
        <v>188</v>
      </c>
      <c r="D23" s="11" t="str">
        <f t="shared" si="0"/>
        <v>D-yes</v>
      </c>
      <c r="E23" s="11" t="s">
        <v>192</v>
      </c>
      <c r="F23" s="11" t="s">
        <v>193</v>
      </c>
      <c r="G23" s="11" t="str">
        <f t="shared" si="1"/>
        <v>D-heat</v>
      </c>
      <c r="H23" s="11">
        <v>86</v>
      </c>
      <c r="I23" s="11">
        <v>43</v>
      </c>
      <c r="J23" s="11">
        <v>29</v>
      </c>
      <c r="K23" s="12">
        <v>44392</v>
      </c>
    </row>
    <row r="24" spans="1:12" x14ac:dyDescent="0.4">
      <c r="A24" s="10" t="s">
        <v>14</v>
      </c>
      <c r="B24" s="11" t="s">
        <v>170</v>
      </c>
      <c r="C24" s="11" t="s">
        <v>199</v>
      </c>
      <c r="D24" s="11" t="str">
        <f t="shared" si="0"/>
        <v>D-base</v>
      </c>
      <c r="E24" s="11" t="s">
        <v>192</v>
      </c>
      <c r="F24" s="11" t="s">
        <v>193</v>
      </c>
      <c r="G24" s="11" t="str">
        <f t="shared" si="1"/>
        <v>D-heat</v>
      </c>
      <c r="H24" s="11">
        <v>96</v>
      </c>
      <c r="I24" s="11">
        <v>56</v>
      </c>
      <c r="J24" s="11">
        <v>24</v>
      </c>
      <c r="K24" s="12">
        <v>44392</v>
      </c>
    </row>
    <row r="25" spans="1:12" x14ac:dyDescent="0.4">
      <c r="A25" s="10" t="s">
        <v>16</v>
      </c>
      <c r="B25" s="11" t="s">
        <v>170</v>
      </c>
      <c r="C25" s="11" t="s">
        <v>199</v>
      </c>
      <c r="D25" s="11" t="str">
        <f t="shared" si="0"/>
        <v>D-base</v>
      </c>
      <c r="E25" s="11" t="s">
        <v>192</v>
      </c>
      <c r="F25" s="11" t="s">
        <v>193</v>
      </c>
      <c r="G25" s="11" t="str">
        <f t="shared" si="1"/>
        <v>D-heat</v>
      </c>
      <c r="H25" s="11">
        <v>83</v>
      </c>
      <c r="I25" s="11">
        <v>47</v>
      </c>
      <c r="J25" s="11">
        <v>26</v>
      </c>
      <c r="K25" s="12">
        <v>44392</v>
      </c>
    </row>
    <row r="26" spans="1:12" x14ac:dyDescent="0.4">
      <c r="A26" s="10" t="s">
        <v>19</v>
      </c>
      <c r="B26" s="11" t="s">
        <v>170</v>
      </c>
      <c r="C26" s="11" t="s">
        <v>199</v>
      </c>
      <c r="D26" s="11" t="str">
        <f t="shared" si="0"/>
        <v>D-base</v>
      </c>
      <c r="E26" s="11" t="s">
        <v>192</v>
      </c>
      <c r="F26" s="11" t="s">
        <v>193</v>
      </c>
      <c r="G26" s="11" t="str">
        <f t="shared" si="1"/>
        <v>D-heat</v>
      </c>
      <c r="H26" s="11">
        <v>72</v>
      </c>
      <c r="I26" s="11">
        <v>49</v>
      </c>
      <c r="J26" s="11">
        <v>24</v>
      </c>
      <c r="K26" s="12">
        <v>44392</v>
      </c>
    </row>
    <row r="27" spans="1:12" x14ac:dyDescent="0.4">
      <c r="A27" s="10" t="s">
        <v>207</v>
      </c>
      <c r="B27" s="11" t="s">
        <v>170</v>
      </c>
      <c r="C27" s="11" t="s">
        <v>183</v>
      </c>
      <c r="D27" s="11" t="str">
        <f t="shared" si="0"/>
        <v>D-no</v>
      </c>
      <c r="E27" s="11" t="s">
        <v>192</v>
      </c>
      <c r="F27" s="11" t="s">
        <v>193</v>
      </c>
      <c r="G27" s="11" t="str">
        <f t="shared" si="1"/>
        <v>D-heat</v>
      </c>
      <c r="H27" s="11">
        <v>88</v>
      </c>
      <c r="I27" s="11">
        <v>41</v>
      </c>
      <c r="J27" s="11">
        <v>28</v>
      </c>
      <c r="K27" s="12">
        <v>44392</v>
      </c>
    </row>
    <row r="28" spans="1:12" x14ac:dyDescent="0.4">
      <c r="A28" s="10" t="s">
        <v>45</v>
      </c>
      <c r="B28" s="11" t="s">
        <v>171</v>
      </c>
      <c r="C28" s="11" t="s">
        <v>188</v>
      </c>
      <c r="D28" s="11" t="str">
        <f t="shared" si="0"/>
        <v>T-yes</v>
      </c>
      <c r="E28" s="11" t="s">
        <v>195</v>
      </c>
      <c r="F28" s="11" t="s">
        <v>193</v>
      </c>
      <c r="G28" s="11" t="str">
        <f t="shared" si="1"/>
        <v>T-heat</v>
      </c>
      <c r="H28" s="11">
        <v>81</v>
      </c>
      <c r="I28" s="11">
        <v>52</v>
      </c>
      <c r="J28" s="11">
        <v>32</v>
      </c>
      <c r="K28" s="12">
        <v>44392</v>
      </c>
    </row>
    <row r="29" spans="1:12" x14ac:dyDescent="0.4">
      <c r="A29" s="10" t="s">
        <v>48</v>
      </c>
      <c r="B29" s="11" t="s">
        <v>171</v>
      </c>
      <c r="C29" s="11" t="s">
        <v>188</v>
      </c>
      <c r="D29" s="11" t="str">
        <f t="shared" si="0"/>
        <v>T-yes</v>
      </c>
      <c r="E29" s="11" t="s">
        <v>195</v>
      </c>
      <c r="F29" s="11" t="s">
        <v>193</v>
      </c>
      <c r="G29" s="11" t="str">
        <f t="shared" si="1"/>
        <v>T-heat</v>
      </c>
      <c r="H29" s="11">
        <v>89</v>
      </c>
      <c r="I29" s="11">
        <v>61</v>
      </c>
      <c r="J29" s="11">
        <v>39</v>
      </c>
      <c r="K29" s="12">
        <v>44392</v>
      </c>
    </row>
    <row r="30" spans="1:12" x14ac:dyDescent="0.4">
      <c r="A30" s="10" t="s">
        <v>52</v>
      </c>
      <c r="B30" s="11" t="s">
        <v>171</v>
      </c>
      <c r="C30" s="11" t="s">
        <v>188</v>
      </c>
      <c r="D30" s="11" t="str">
        <f t="shared" si="0"/>
        <v>T-yes</v>
      </c>
      <c r="E30" s="11" t="s">
        <v>195</v>
      </c>
      <c r="F30" s="11" t="s">
        <v>193</v>
      </c>
      <c r="G30" s="11" t="str">
        <f t="shared" si="1"/>
        <v>T-heat</v>
      </c>
      <c r="H30" s="11">
        <v>101</v>
      </c>
      <c r="I30" s="11">
        <v>70</v>
      </c>
      <c r="J30" s="11">
        <v>41</v>
      </c>
      <c r="K30" s="12">
        <v>44392</v>
      </c>
    </row>
    <row r="31" spans="1:12" x14ac:dyDescent="0.4">
      <c r="A31" s="10" t="s">
        <v>55</v>
      </c>
      <c r="B31" s="11" t="s">
        <v>171</v>
      </c>
      <c r="C31" s="11" t="s">
        <v>188</v>
      </c>
      <c r="D31" s="11" t="str">
        <f t="shared" si="0"/>
        <v>T-yes</v>
      </c>
      <c r="E31" s="11" t="s">
        <v>195</v>
      </c>
      <c r="F31" s="11" t="s">
        <v>193</v>
      </c>
      <c r="G31" s="11" t="str">
        <f t="shared" si="1"/>
        <v>T-heat</v>
      </c>
      <c r="H31" s="11">
        <v>81</v>
      </c>
      <c r="I31" s="11">
        <v>60</v>
      </c>
      <c r="J31" s="11">
        <v>25</v>
      </c>
      <c r="K31" s="12">
        <v>44392</v>
      </c>
    </row>
    <row r="32" spans="1:12" x14ac:dyDescent="0.4">
      <c r="A32" s="10" t="s">
        <v>56</v>
      </c>
      <c r="B32" s="11" t="s">
        <v>171</v>
      </c>
      <c r="C32" s="11" t="s">
        <v>188</v>
      </c>
      <c r="D32" s="11" t="str">
        <f t="shared" si="0"/>
        <v>T-yes</v>
      </c>
      <c r="E32" s="11" t="s">
        <v>195</v>
      </c>
      <c r="F32" s="11" t="s">
        <v>193</v>
      </c>
      <c r="G32" s="11" t="str">
        <f t="shared" si="1"/>
        <v>T-heat</v>
      </c>
      <c r="H32" s="11">
        <v>106</v>
      </c>
      <c r="I32" s="11">
        <v>68</v>
      </c>
      <c r="J32" s="11">
        <v>36</v>
      </c>
      <c r="K32" s="12">
        <v>44392</v>
      </c>
    </row>
    <row r="33" spans="1:15" x14ac:dyDescent="0.4">
      <c r="A33" s="10" t="s">
        <v>63</v>
      </c>
      <c r="B33" s="11" t="s">
        <v>171</v>
      </c>
      <c r="C33" s="11" t="s">
        <v>188</v>
      </c>
      <c r="D33" s="11" t="str">
        <f t="shared" si="0"/>
        <v>T-yes</v>
      </c>
      <c r="E33" s="11" t="s">
        <v>195</v>
      </c>
      <c r="F33" s="11" t="s">
        <v>193</v>
      </c>
      <c r="G33" s="11" t="str">
        <f t="shared" si="1"/>
        <v>T-heat</v>
      </c>
      <c r="H33" s="11">
        <v>83</v>
      </c>
      <c r="I33" s="11">
        <v>66</v>
      </c>
      <c r="J33" s="11">
        <v>40</v>
      </c>
      <c r="K33" s="12">
        <v>44392</v>
      </c>
    </row>
    <row r="34" spans="1:15" x14ac:dyDescent="0.4">
      <c r="A34" s="10" t="s">
        <v>65</v>
      </c>
      <c r="B34" s="11" t="s">
        <v>171</v>
      </c>
      <c r="C34" s="11" t="s">
        <v>188</v>
      </c>
      <c r="D34" s="11" t="str">
        <f t="shared" si="0"/>
        <v>T-yes</v>
      </c>
      <c r="E34" s="11" t="s">
        <v>195</v>
      </c>
      <c r="F34" s="11" t="s">
        <v>193</v>
      </c>
      <c r="G34" s="11" t="str">
        <f t="shared" si="1"/>
        <v>T-heat</v>
      </c>
      <c r="H34" s="11">
        <v>83</v>
      </c>
      <c r="I34" s="11">
        <v>62</v>
      </c>
      <c r="J34" s="11">
        <v>34</v>
      </c>
      <c r="K34" s="12">
        <v>44392</v>
      </c>
    </row>
    <row r="35" spans="1:15" x14ac:dyDescent="0.4">
      <c r="A35" s="10" t="s">
        <v>73</v>
      </c>
      <c r="B35" s="11" t="s">
        <v>171</v>
      </c>
      <c r="C35" s="11" t="s">
        <v>188</v>
      </c>
      <c r="D35" s="11" t="str">
        <f t="shared" si="0"/>
        <v>T-yes</v>
      </c>
      <c r="E35" s="11" t="s">
        <v>195</v>
      </c>
      <c r="F35" s="11" t="s">
        <v>193</v>
      </c>
      <c r="G35" s="11" t="str">
        <f t="shared" si="1"/>
        <v>T-heat</v>
      </c>
      <c r="H35" s="11">
        <v>76</v>
      </c>
      <c r="I35" s="11">
        <v>57</v>
      </c>
      <c r="J35" s="11">
        <v>32</v>
      </c>
      <c r="K35" s="12">
        <v>44392</v>
      </c>
    </row>
    <row r="36" spans="1:15" x14ac:dyDescent="0.4">
      <c r="A36" s="10" t="s">
        <v>208</v>
      </c>
      <c r="B36" s="11" t="s">
        <v>171</v>
      </c>
      <c r="C36" s="11" t="s">
        <v>183</v>
      </c>
      <c r="D36" s="11" t="str">
        <f t="shared" si="0"/>
        <v>T-no</v>
      </c>
      <c r="E36" s="11" t="s">
        <v>195</v>
      </c>
      <c r="F36" s="11" t="s">
        <v>193</v>
      </c>
      <c r="G36" s="11" t="str">
        <f t="shared" si="1"/>
        <v>T-heat</v>
      </c>
      <c r="H36" s="11">
        <v>81</v>
      </c>
      <c r="I36" s="11">
        <v>50</v>
      </c>
      <c r="J36" s="11">
        <v>33</v>
      </c>
      <c r="K36" s="12">
        <v>44392</v>
      </c>
    </row>
    <row r="37" spans="1:15" x14ac:dyDescent="0.4">
      <c r="A37" s="10" t="s">
        <v>209</v>
      </c>
      <c r="B37" s="11" t="s">
        <v>171</v>
      </c>
      <c r="C37" s="11" t="s">
        <v>183</v>
      </c>
      <c r="D37" s="11" t="str">
        <f t="shared" si="0"/>
        <v>T-no</v>
      </c>
      <c r="E37" s="11" t="s">
        <v>195</v>
      </c>
      <c r="F37" s="11" t="s">
        <v>193</v>
      </c>
      <c r="G37" s="11" t="str">
        <f t="shared" si="1"/>
        <v>T-heat</v>
      </c>
      <c r="H37" s="11">
        <v>87</v>
      </c>
      <c r="I37" s="11">
        <v>63</v>
      </c>
      <c r="J37" s="11">
        <v>41</v>
      </c>
      <c r="K37" s="12">
        <v>44392</v>
      </c>
    </row>
    <row r="38" spans="1:15" x14ac:dyDescent="0.4">
      <c r="A38" s="10" t="s">
        <v>87</v>
      </c>
      <c r="B38" s="11" t="s">
        <v>171</v>
      </c>
      <c r="C38" s="11" t="s">
        <v>188</v>
      </c>
      <c r="D38" s="11" t="str">
        <f t="shared" si="0"/>
        <v>T-yes</v>
      </c>
      <c r="E38" s="11" t="s">
        <v>184</v>
      </c>
      <c r="F38" s="11" t="s">
        <v>185</v>
      </c>
      <c r="G38" s="11" t="str">
        <f t="shared" si="1"/>
        <v>T-control</v>
      </c>
      <c r="H38" s="11">
        <v>74</v>
      </c>
      <c r="I38" s="11">
        <v>57</v>
      </c>
      <c r="J38" s="11">
        <v>28</v>
      </c>
      <c r="K38" s="12">
        <v>44392</v>
      </c>
    </row>
    <row r="39" spans="1:15" x14ac:dyDescent="0.4">
      <c r="A39" s="10" t="s">
        <v>106</v>
      </c>
      <c r="B39" s="11" t="s">
        <v>171</v>
      </c>
      <c r="C39" s="11" t="s">
        <v>188</v>
      </c>
      <c r="D39" s="11" t="str">
        <f t="shared" si="0"/>
        <v>T-yes</v>
      </c>
      <c r="E39" s="11" t="s">
        <v>184</v>
      </c>
      <c r="F39" s="11" t="s">
        <v>185</v>
      </c>
      <c r="G39" s="11" t="str">
        <f t="shared" si="1"/>
        <v>T-control</v>
      </c>
      <c r="H39" s="11">
        <v>84</v>
      </c>
      <c r="I39" s="11">
        <v>63</v>
      </c>
      <c r="J39" s="11">
        <v>37</v>
      </c>
      <c r="K39" s="12">
        <v>44392</v>
      </c>
    </row>
    <row r="40" spans="1:15" x14ac:dyDescent="0.4">
      <c r="A40" s="10" t="s">
        <v>210</v>
      </c>
      <c r="B40" s="11" t="s">
        <v>171</v>
      </c>
      <c r="C40" s="11" t="s">
        <v>183</v>
      </c>
      <c r="D40" s="11" t="str">
        <f t="shared" si="0"/>
        <v>T-no</v>
      </c>
      <c r="E40" s="11" t="s">
        <v>184</v>
      </c>
      <c r="F40" s="11" t="s">
        <v>185</v>
      </c>
      <c r="G40" s="11" t="str">
        <f t="shared" si="1"/>
        <v>T-control</v>
      </c>
      <c r="H40" s="11">
        <v>70</v>
      </c>
      <c r="I40" s="11">
        <v>63</v>
      </c>
      <c r="J40" s="11">
        <v>30</v>
      </c>
      <c r="K40" s="12">
        <v>44392</v>
      </c>
    </row>
    <row r="41" spans="1:15" x14ac:dyDescent="0.4">
      <c r="A41" s="10" t="s">
        <v>211</v>
      </c>
      <c r="B41" s="11" t="s">
        <v>171</v>
      </c>
      <c r="C41" s="11" t="s">
        <v>199</v>
      </c>
      <c r="D41" s="11" t="str">
        <f t="shared" si="0"/>
        <v>T-base</v>
      </c>
      <c r="E41" s="11" t="s">
        <v>195</v>
      </c>
      <c r="F41" s="11" t="s">
        <v>193</v>
      </c>
      <c r="G41" s="11" t="str">
        <f t="shared" si="1"/>
        <v>T-heat</v>
      </c>
      <c r="H41" s="11">
        <v>75</v>
      </c>
      <c r="I41" s="11">
        <v>47</v>
      </c>
      <c r="J41" s="11">
        <v>27</v>
      </c>
      <c r="K41" s="12">
        <v>44392</v>
      </c>
    </row>
    <row r="42" spans="1:15" x14ac:dyDescent="0.4">
      <c r="A42" s="10" t="s">
        <v>212</v>
      </c>
      <c r="B42" s="11" t="s">
        <v>171</v>
      </c>
      <c r="C42" s="11" t="s">
        <v>199</v>
      </c>
      <c r="D42" s="11" t="str">
        <f t="shared" si="0"/>
        <v>T-base</v>
      </c>
      <c r="E42" s="11" t="s">
        <v>195</v>
      </c>
      <c r="F42" s="11" t="s">
        <v>193</v>
      </c>
      <c r="G42" s="11" t="str">
        <f t="shared" si="1"/>
        <v>T-heat</v>
      </c>
      <c r="H42" s="11">
        <v>80</v>
      </c>
      <c r="I42" s="11">
        <v>61</v>
      </c>
      <c r="J42" s="11">
        <v>37</v>
      </c>
      <c r="K42" s="12">
        <v>44392</v>
      </c>
    </row>
    <row r="43" spans="1:15" x14ac:dyDescent="0.4">
      <c r="A43" s="10" t="s">
        <v>213</v>
      </c>
      <c r="B43" s="11" t="s">
        <v>171</v>
      </c>
      <c r="C43" s="11" t="s">
        <v>199</v>
      </c>
      <c r="D43" s="11" t="str">
        <f t="shared" si="0"/>
        <v>T-base</v>
      </c>
      <c r="E43" s="11" t="s">
        <v>195</v>
      </c>
      <c r="F43" s="11" t="s">
        <v>193</v>
      </c>
      <c r="G43" s="11" t="str">
        <f t="shared" si="1"/>
        <v>T-heat</v>
      </c>
      <c r="H43" s="11">
        <v>83</v>
      </c>
      <c r="I43" s="11">
        <v>50</v>
      </c>
      <c r="J43" s="11">
        <v>27</v>
      </c>
      <c r="K43" s="12">
        <v>44392</v>
      </c>
    </row>
    <row r="44" spans="1:15" x14ac:dyDescent="0.4">
      <c r="A44" s="10" t="s">
        <v>214</v>
      </c>
      <c r="B44" s="11" t="s">
        <v>171</v>
      </c>
      <c r="C44" s="11" t="s">
        <v>199</v>
      </c>
      <c r="D44" s="11" t="str">
        <f t="shared" si="0"/>
        <v>T-base</v>
      </c>
      <c r="E44" s="11" t="s">
        <v>195</v>
      </c>
      <c r="F44" s="11" t="s">
        <v>193</v>
      </c>
      <c r="G44" s="11" t="str">
        <f t="shared" si="1"/>
        <v>T-heat</v>
      </c>
      <c r="H44" s="11">
        <v>75</v>
      </c>
      <c r="I44" s="11">
        <v>66</v>
      </c>
      <c r="J44" s="11">
        <v>34</v>
      </c>
      <c r="K44" s="12">
        <v>44392</v>
      </c>
      <c r="N44" s="11"/>
      <c r="O44" s="11"/>
    </row>
    <row r="45" spans="1:15" x14ac:dyDescent="0.4">
      <c r="A45" s="10" t="s">
        <v>215</v>
      </c>
      <c r="B45" s="11" t="s">
        <v>171</v>
      </c>
      <c r="C45" s="11" t="s">
        <v>199</v>
      </c>
      <c r="D45" s="11" t="str">
        <f t="shared" si="0"/>
        <v>T-base</v>
      </c>
      <c r="E45" s="11" t="s">
        <v>195</v>
      </c>
      <c r="F45" s="11" t="s">
        <v>193</v>
      </c>
      <c r="G45" s="11" t="str">
        <f t="shared" si="1"/>
        <v>T-heat</v>
      </c>
      <c r="H45" s="11">
        <v>80</v>
      </c>
      <c r="I45" s="11">
        <v>38</v>
      </c>
      <c r="J45" s="11">
        <v>22</v>
      </c>
      <c r="K45" s="12">
        <v>44392</v>
      </c>
    </row>
    <row r="46" spans="1:15" x14ac:dyDescent="0.4">
      <c r="A46" s="10" t="s">
        <v>216</v>
      </c>
      <c r="B46" s="11" t="s">
        <v>171</v>
      </c>
      <c r="C46" s="11" t="s">
        <v>183</v>
      </c>
      <c r="D46" s="11" t="str">
        <f t="shared" si="0"/>
        <v>T-no</v>
      </c>
      <c r="E46" s="11" t="s">
        <v>184</v>
      </c>
      <c r="F46" s="11" t="s">
        <v>185</v>
      </c>
      <c r="G46" s="11" t="str">
        <f t="shared" si="1"/>
        <v>T-control</v>
      </c>
      <c r="H46" s="11">
        <v>61</v>
      </c>
      <c r="I46" s="11">
        <v>45</v>
      </c>
      <c r="J46" s="11">
        <v>26</v>
      </c>
      <c r="K46" s="12">
        <v>44392</v>
      </c>
    </row>
    <row r="47" spans="1:15" x14ac:dyDescent="0.4">
      <c r="A47" s="10" t="s">
        <v>26</v>
      </c>
      <c r="B47" s="11" t="s">
        <v>170</v>
      </c>
      <c r="C47" s="11" t="s">
        <v>199</v>
      </c>
      <c r="D47" s="11" t="str">
        <f t="shared" si="0"/>
        <v>D-base</v>
      </c>
      <c r="E47" s="11" t="s">
        <v>192</v>
      </c>
      <c r="F47" s="11" t="s">
        <v>193</v>
      </c>
      <c r="G47" s="11" t="str">
        <f t="shared" si="1"/>
        <v>D-heat</v>
      </c>
      <c r="H47" s="11">
        <v>76</v>
      </c>
      <c r="I47" s="11">
        <v>56</v>
      </c>
      <c r="J47" s="11">
        <v>26</v>
      </c>
      <c r="K47" s="12">
        <v>44396</v>
      </c>
    </row>
    <row r="48" spans="1:15" x14ac:dyDescent="0.4">
      <c r="A48" s="10" t="s">
        <v>217</v>
      </c>
      <c r="B48" s="11" t="s">
        <v>170</v>
      </c>
      <c r="C48" s="11" t="s">
        <v>183</v>
      </c>
      <c r="D48" s="11" t="str">
        <f t="shared" si="0"/>
        <v>D-no</v>
      </c>
      <c r="E48" s="11" t="s">
        <v>192</v>
      </c>
      <c r="F48" s="11" t="s">
        <v>193</v>
      </c>
      <c r="G48" s="11" t="str">
        <f t="shared" si="1"/>
        <v>D-heat</v>
      </c>
      <c r="H48" s="11">
        <v>91</v>
      </c>
      <c r="I48" s="11">
        <v>46</v>
      </c>
      <c r="J48" s="11">
        <v>28</v>
      </c>
      <c r="K48" s="12">
        <v>44396</v>
      </c>
    </row>
    <row r="49" spans="1:12" x14ac:dyDescent="0.4">
      <c r="A49" s="10" t="s">
        <v>218</v>
      </c>
      <c r="B49" s="11" t="s">
        <v>171</v>
      </c>
      <c r="C49" s="11" t="s">
        <v>183</v>
      </c>
      <c r="D49" s="11" t="str">
        <f t="shared" si="0"/>
        <v>T-no</v>
      </c>
      <c r="E49" s="11" t="s">
        <v>195</v>
      </c>
      <c r="F49" s="11" t="s">
        <v>193</v>
      </c>
      <c r="G49" s="11" t="str">
        <f t="shared" si="1"/>
        <v>T-heat</v>
      </c>
      <c r="H49" s="11">
        <v>75</v>
      </c>
      <c r="I49" s="11">
        <v>34</v>
      </c>
      <c r="J49" s="11">
        <v>30</v>
      </c>
      <c r="K49" s="12">
        <v>44396</v>
      </c>
    </row>
    <row r="50" spans="1:12" x14ac:dyDescent="0.4">
      <c r="A50" s="10" t="s">
        <v>219</v>
      </c>
      <c r="B50" s="11" t="s">
        <v>171</v>
      </c>
      <c r="C50" s="11" t="s">
        <v>199</v>
      </c>
      <c r="D50" s="11" t="str">
        <f t="shared" si="0"/>
        <v>T-base</v>
      </c>
      <c r="E50" s="11" t="s">
        <v>195</v>
      </c>
      <c r="F50" s="11" t="s">
        <v>193</v>
      </c>
      <c r="G50" s="11" t="str">
        <f t="shared" si="1"/>
        <v>T-heat</v>
      </c>
      <c r="H50" s="11">
        <v>79</v>
      </c>
      <c r="I50" s="11">
        <v>37</v>
      </c>
      <c r="J50" s="11">
        <v>25</v>
      </c>
      <c r="K50" s="12">
        <v>44396</v>
      </c>
    </row>
    <row r="51" spans="1:12" x14ac:dyDescent="0.4">
      <c r="A51" s="10" t="s">
        <v>220</v>
      </c>
      <c r="B51" s="11" t="s">
        <v>171</v>
      </c>
      <c r="C51" s="11" t="s">
        <v>199</v>
      </c>
      <c r="D51" s="11" t="str">
        <f t="shared" si="0"/>
        <v>T-base</v>
      </c>
      <c r="E51" s="11" t="s">
        <v>195</v>
      </c>
      <c r="F51" s="11" t="s">
        <v>193</v>
      </c>
      <c r="G51" s="11" t="str">
        <f t="shared" si="1"/>
        <v>T-heat</v>
      </c>
      <c r="H51" s="11">
        <v>64</v>
      </c>
      <c r="I51" s="11">
        <v>51</v>
      </c>
      <c r="J51" s="11">
        <v>24</v>
      </c>
      <c r="K51" s="12">
        <v>44396</v>
      </c>
    </row>
    <row r="52" spans="1:12" x14ac:dyDescent="0.4">
      <c r="A52" s="10" t="s">
        <v>221</v>
      </c>
      <c r="B52" s="11" t="s">
        <v>171</v>
      </c>
      <c r="C52" s="11" t="s">
        <v>199</v>
      </c>
      <c r="D52" s="11" t="str">
        <f t="shared" si="0"/>
        <v>T-base</v>
      </c>
      <c r="E52" s="11" t="s">
        <v>195</v>
      </c>
      <c r="F52" s="11" t="s">
        <v>193</v>
      </c>
      <c r="G52" s="11" t="str">
        <f t="shared" si="1"/>
        <v>T-heat</v>
      </c>
      <c r="H52" s="11">
        <v>85</v>
      </c>
      <c r="I52" s="11">
        <v>57</v>
      </c>
      <c r="J52" s="11">
        <v>26</v>
      </c>
      <c r="K52" s="12">
        <v>44396</v>
      </c>
    </row>
    <row r="53" spans="1:12" x14ac:dyDescent="0.4">
      <c r="A53" s="10" t="s">
        <v>222</v>
      </c>
      <c r="B53" s="11" t="s">
        <v>171</v>
      </c>
      <c r="C53" s="11" t="s">
        <v>199</v>
      </c>
      <c r="D53" s="11" t="str">
        <f t="shared" si="0"/>
        <v>T-base</v>
      </c>
      <c r="E53" s="11" t="s">
        <v>195</v>
      </c>
      <c r="F53" s="11" t="s">
        <v>193</v>
      </c>
      <c r="G53" s="11" t="str">
        <f t="shared" si="1"/>
        <v>T-heat</v>
      </c>
      <c r="H53" s="11">
        <v>82</v>
      </c>
      <c r="I53" s="11">
        <v>59</v>
      </c>
      <c r="J53" s="11">
        <v>30</v>
      </c>
      <c r="K53" s="12">
        <v>44396</v>
      </c>
    </row>
    <row r="54" spans="1:12" x14ac:dyDescent="0.4">
      <c r="A54" s="10" t="s">
        <v>223</v>
      </c>
      <c r="B54" s="11" t="s">
        <v>171</v>
      </c>
      <c r="C54" s="11" t="s">
        <v>199</v>
      </c>
      <c r="D54" s="11" t="str">
        <f t="shared" si="0"/>
        <v>T-base</v>
      </c>
      <c r="E54" s="11" t="s">
        <v>195</v>
      </c>
      <c r="F54" s="11" t="s">
        <v>193</v>
      </c>
      <c r="G54" s="11" t="str">
        <f t="shared" si="1"/>
        <v>T-heat</v>
      </c>
      <c r="H54" s="11">
        <v>70</v>
      </c>
      <c r="I54" s="11">
        <v>50</v>
      </c>
      <c r="J54" s="11">
        <v>28</v>
      </c>
      <c r="K54" s="12">
        <v>44396</v>
      </c>
    </row>
    <row r="55" spans="1:12" x14ac:dyDescent="0.4">
      <c r="A55" s="10" t="s">
        <v>224</v>
      </c>
      <c r="B55" s="11" t="s">
        <v>171</v>
      </c>
      <c r="C55" s="11" t="s">
        <v>199</v>
      </c>
      <c r="D55" s="11" t="str">
        <f t="shared" si="0"/>
        <v>T-base</v>
      </c>
      <c r="E55" s="11" t="s">
        <v>195</v>
      </c>
      <c r="F55" s="11" t="s">
        <v>193</v>
      </c>
      <c r="G55" s="11" t="str">
        <f t="shared" si="1"/>
        <v>T-heat</v>
      </c>
      <c r="H55" s="11">
        <v>69</v>
      </c>
      <c r="I55" s="11">
        <v>45</v>
      </c>
      <c r="J55" s="11">
        <v>26</v>
      </c>
      <c r="K55" s="12">
        <v>44396</v>
      </c>
    </row>
    <row r="56" spans="1:12" x14ac:dyDescent="0.4">
      <c r="A56" s="10" t="s">
        <v>225</v>
      </c>
      <c r="B56" s="11" t="s">
        <v>170</v>
      </c>
      <c r="C56" s="11" t="s">
        <v>188</v>
      </c>
      <c r="D56" s="11" t="str">
        <f t="shared" si="0"/>
        <v>D-yes</v>
      </c>
      <c r="E56" s="11" t="s">
        <v>192</v>
      </c>
      <c r="F56" s="11" t="s">
        <v>193</v>
      </c>
      <c r="G56" s="11" t="str">
        <f t="shared" si="1"/>
        <v>D-heat</v>
      </c>
      <c r="H56" s="11">
        <v>93</v>
      </c>
      <c r="I56" s="11">
        <v>70</v>
      </c>
      <c r="J56" s="11">
        <v>31</v>
      </c>
      <c r="K56" s="12">
        <v>44400</v>
      </c>
    </row>
    <row r="57" spans="1:12" x14ac:dyDescent="0.4">
      <c r="A57" s="10" t="s">
        <v>226</v>
      </c>
      <c r="B57" s="11" t="s">
        <v>170</v>
      </c>
      <c r="C57" s="11" t="s">
        <v>188</v>
      </c>
      <c r="D57" s="11" t="str">
        <f t="shared" si="0"/>
        <v>D-yes</v>
      </c>
      <c r="E57" s="11" t="s">
        <v>192</v>
      </c>
      <c r="F57" s="11" t="s">
        <v>193</v>
      </c>
      <c r="G57" s="11" t="str">
        <f t="shared" si="1"/>
        <v>D-heat</v>
      </c>
      <c r="H57" s="11">
        <v>89</v>
      </c>
      <c r="I57" s="11">
        <v>53</v>
      </c>
      <c r="J57" s="11">
        <v>27</v>
      </c>
      <c r="K57" s="12">
        <v>44400</v>
      </c>
    </row>
    <row r="58" spans="1:12" x14ac:dyDescent="0.4">
      <c r="A58" s="10" t="s">
        <v>227</v>
      </c>
      <c r="B58" s="11" t="s">
        <v>170</v>
      </c>
      <c r="C58" s="11" t="s">
        <v>188</v>
      </c>
      <c r="D58" s="11" t="str">
        <f t="shared" si="0"/>
        <v>D-yes</v>
      </c>
      <c r="E58" s="11" t="s">
        <v>192</v>
      </c>
      <c r="F58" s="11" t="s">
        <v>193</v>
      </c>
      <c r="G58" s="11" t="str">
        <f t="shared" si="1"/>
        <v>D-heat</v>
      </c>
      <c r="H58" s="11">
        <v>101</v>
      </c>
      <c r="I58" s="11">
        <v>50</v>
      </c>
      <c r="J58" s="11">
        <v>26</v>
      </c>
      <c r="K58" s="12">
        <v>44400</v>
      </c>
    </row>
    <row r="59" spans="1:12" x14ac:dyDescent="0.4">
      <c r="A59" s="10" t="s">
        <v>62</v>
      </c>
      <c r="B59" s="11" t="s">
        <v>171</v>
      </c>
      <c r="C59" s="11" t="s">
        <v>188</v>
      </c>
      <c r="D59" s="11" t="str">
        <f t="shared" si="0"/>
        <v>T-yes</v>
      </c>
      <c r="E59" s="11" t="s">
        <v>195</v>
      </c>
      <c r="F59" s="11" t="s">
        <v>193</v>
      </c>
      <c r="G59" s="11" t="str">
        <f t="shared" si="1"/>
        <v>T-heat</v>
      </c>
      <c r="H59" s="11">
        <v>92</v>
      </c>
      <c r="I59" s="11">
        <v>76</v>
      </c>
      <c r="J59" s="11">
        <v>34</v>
      </c>
      <c r="K59" s="12">
        <v>44400</v>
      </c>
    </row>
    <row r="60" spans="1:12" x14ac:dyDescent="0.4">
      <c r="A60" s="10" t="s">
        <v>107</v>
      </c>
      <c r="B60" s="11" t="s">
        <v>171</v>
      </c>
      <c r="C60" s="11" t="s">
        <v>188</v>
      </c>
      <c r="D60" s="11" t="str">
        <f t="shared" si="0"/>
        <v>T-yes</v>
      </c>
      <c r="E60" s="11" t="s">
        <v>184</v>
      </c>
      <c r="F60" s="11" t="s">
        <v>185</v>
      </c>
      <c r="G60" s="11" t="str">
        <f t="shared" si="1"/>
        <v>T-control</v>
      </c>
      <c r="H60" s="11">
        <v>71</v>
      </c>
      <c r="I60" s="11">
        <v>54</v>
      </c>
      <c r="J60" s="11">
        <v>28</v>
      </c>
      <c r="K60" s="12">
        <v>44400</v>
      </c>
    </row>
    <row r="61" spans="1:12" x14ac:dyDescent="0.4">
      <c r="A61" s="10" t="s">
        <v>228</v>
      </c>
      <c r="B61" s="11" t="s">
        <v>171</v>
      </c>
      <c r="C61" s="11" t="s">
        <v>183</v>
      </c>
      <c r="D61" s="11" t="str">
        <f t="shared" si="0"/>
        <v>T-no</v>
      </c>
      <c r="E61" s="11" t="s">
        <v>184</v>
      </c>
      <c r="F61" s="11" t="s">
        <v>185</v>
      </c>
      <c r="G61" s="11" t="str">
        <f t="shared" si="1"/>
        <v>T-control</v>
      </c>
      <c r="H61" s="11">
        <v>76</v>
      </c>
      <c r="I61" s="11">
        <v>60</v>
      </c>
      <c r="J61" s="11">
        <v>30</v>
      </c>
      <c r="K61" s="12">
        <v>44400</v>
      </c>
    </row>
    <row r="62" spans="1:12" x14ac:dyDescent="0.4">
      <c r="A62" s="10" t="s">
        <v>148</v>
      </c>
      <c r="B62" s="11" t="s">
        <v>170</v>
      </c>
      <c r="C62" s="11" t="s">
        <v>188</v>
      </c>
      <c r="D62" s="11" t="str">
        <f t="shared" si="0"/>
        <v>D-yes</v>
      </c>
      <c r="E62" s="11" t="s">
        <v>184</v>
      </c>
      <c r="F62" s="11" t="s">
        <v>185</v>
      </c>
      <c r="G62" s="11" t="str">
        <f t="shared" si="1"/>
        <v>D-control</v>
      </c>
      <c r="H62" s="11">
        <v>81</v>
      </c>
      <c r="I62" s="11">
        <v>57</v>
      </c>
      <c r="J62" s="11">
        <v>32</v>
      </c>
      <c r="K62" s="12">
        <v>44403</v>
      </c>
    </row>
    <row r="63" spans="1:12" x14ac:dyDescent="0.4">
      <c r="A63" s="10" t="s">
        <v>229</v>
      </c>
      <c r="B63" s="11" t="s">
        <v>170</v>
      </c>
      <c r="C63" s="11" t="s">
        <v>188</v>
      </c>
      <c r="D63" s="11" t="str">
        <f t="shared" si="0"/>
        <v>D-yes</v>
      </c>
      <c r="E63" s="11" t="s">
        <v>192</v>
      </c>
      <c r="F63" s="11" t="s">
        <v>193</v>
      </c>
      <c r="G63" s="11" t="str">
        <f t="shared" si="1"/>
        <v>D-heat</v>
      </c>
      <c r="H63" s="11">
        <v>97</v>
      </c>
      <c r="I63" s="11">
        <v>65</v>
      </c>
      <c r="J63" s="11">
        <v>29</v>
      </c>
      <c r="K63" s="12">
        <v>44403</v>
      </c>
    </row>
    <row r="64" spans="1:12" x14ac:dyDescent="0.4">
      <c r="A64" s="10" t="s">
        <v>230</v>
      </c>
      <c r="B64" s="11" t="s">
        <v>170</v>
      </c>
      <c r="C64" s="11" t="s">
        <v>183</v>
      </c>
      <c r="D64" s="11" t="str">
        <f t="shared" si="0"/>
        <v>D-no</v>
      </c>
      <c r="E64" s="11" t="s">
        <v>231</v>
      </c>
      <c r="F64" s="11" t="s">
        <v>232</v>
      </c>
      <c r="G64" s="11" t="str">
        <f t="shared" si="1"/>
        <v>D-baseline</v>
      </c>
      <c r="H64" s="11">
        <v>97</v>
      </c>
      <c r="I64" s="11">
        <v>61</v>
      </c>
      <c r="J64" s="11">
        <v>40</v>
      </c>
      <c r="K64" s="11" t="s">
        <v>233</v>
      </c>
      <c r="L64" s="12">
        <v>44370</v>
      </c>
    </row>
    <row r="65" spans="1:12" x14ac:dyDescent="0.4">
      <c r="A65" s="10" t="s">
        <v>234</v>
      </c>
      <c r="B65" s="11" t="s">
        <v>170</v>
      </c>
      <c r="C65" s="11" t="s">
        <v>183</v>
      </c>
      <c r="D65" s="11" t="str">
        <f t="shared" si="0"/>
        <v>D-no</v>
      </c>
      <c r="E65" s="11" t="s">
        <v>231</v>
      </c>
      <c r="F65" s="11" t="s">
        <v>232</v>
      </c>
      <c r="G65" s="11" t="str">
        <f t="shared" si="1"/>
        <v>D-baseline</v>
      </c>
      <c r="H65" s="11">
        <v>80</v>
      </c>
      <c r="I65" s="11">
        <v>59</v>
      </c>
      <c r="J65" s="11">
        <v>36</v>
      </c>
      <c r="K65" s="11" t="s">
        <v>233</v>
      </c>
      <c r="L65" s="12">
        <v>44370</v>
      </c>
    </row>
    <row r="66" spans="1:12" x14ac:dyDescent="0.4">
      <c r="A66" s="10" t="s">
        <v>235</v>
      </c>
      <c r="B66" s="11" t="s">
        <v>170</v>
      </c>
      <c r="C66" s="11" t="s">
        <v>183</v>
      </c>
      <c r="D66" s="11" t="str">
        <f t="shared" ref="D66:D129" si="2">B66&amp;"-"&amp;C66</f>
        <v>D-no</v>
      </c>
      <c r="E66" s="11" t="s">
        <v>231</v>
      </c>
      <c r="F66" s="11" t="s">
        <v>232</v>
      </c>
      <c r="G66" s="11" t="str">
        <f t="shared" ref="G66:G129" si="3">B66&amp;"-"&amp;F66</f>
        <v>D-baseline</v>
      </c>
      <c r="H66" s="11">
        <v>94</v>
      </c>
      <c r="I66" s="11">
        <v>65</v>
      </c>
      <c r="J66" s="11">
        <v>38</v>
      </c>
      <c r="K66" s="11" t="s">
        <v>233</v>
      </c>
      <c r="L66" s="12">
        <v>44370</v>
      </c>
    </row>
    <row r="67" spans="1:12" x14ac:dyDescent="0.4">
      <c r="A67" s="10" t="s">
        <v>236</v>
      </c>
      <c r="B67" s="11" t="s">
        <v>170</v>
      </c>
      <c r="C67" s="11" t="s">
        <v>183</v>
      </c>
      <c r="D67" s="11" t="str">
        <f t="shared" si="2"/>
        <v>D-no</v>
      </c>
      <c r="E67" s="11" t="s">
        <v>231</v>
      </c>
      <c r="F67" s="11" t="s">
        <v>232</v>
      </c>
      <c r="G67" s="11" t="str">
        <f t="shared" si="3"/>
        <v>D-baseline</v>
      </c>
      <c r="H67" s="11">
        <v>84</v>
      </c>
      <c r="I67" s="11">
        <v>55</v>
      </c>
      <c r="J67" s="11">
        <v>34</v>
      </c>
      <c r="K67" s="11" t="s">
        <v>233</v>
      </c>
      <c r="L67" s="12">
        <v>44370</v>
      </c>
    </row>
    <row r="68" spans="1:12" x14ac:dyDescent="0.4">
      <c r="A68" s="10" t="s">
        <v>237</v>
      </c>
      <c r="B68" s="11" t="s">
        <v>170</v>
      </c>
      <c r="C68" s="11" t="s">
        <v>183</v>
      </c>
      <c r="D68" s="11" t="str">
        <f t="shared" si="2"/>
        <v>D-no</v>
      </c>
      <c r="E68" s="11" t="s">
        <v>231</v>
      </c>
      <c r="F68" s="11" t="s">
        <v>232</v>
      </c>
      <c r="G68" s="11" t="str">
        <f t="shared" si="3"/>
        <v>D-baseline</v>
      </c>
      <c r="H68" s="11">
        <v>80</v>
      </c>
      <c r="I68" s="11">
        <v>57</v>
      </c>
      <c r="J68" s="11">
        <v>33</v>
      </c>
      <c r="K68" s="11" t="s">
        <v>233</v>
      </c>
      <c r="L68" s="12">
        <v>44370</v>
      </c>
    </row>
    <row r="69" spans="1:12" x14ac:dyDescent="0.4">
      <c r="A69" s="10" t="s">
        <v>238</v>
      </c>
      <c r="B69" s="11" t="s">
        <v>170</v>
      </c>
      <c r="C69" s="11" t="s">
        <v>183</v>
      </c>
      <c r="D69" s="11" t="str">
        <f t="shared" si="2"/>
        <v>D-no</v>
      </c>
      <c r="E69" s="11" t="s">
        <v>231</v>
      </c>
      <c r="F69" s="11" t="s">
        <v>232</v>
      </c>
      <c r="G69" s="11" t="str">
        <f t="shared" si="3"/>
        <v>D-baseline</v>
      </c>
      <c r="H69" s="11">
        <v>81</v>
      </c>
      <c r="I69" s="11">
        <v>65</v>
      </c>
      <c r="J69" s="11">
        <v>34</v>
      </c>
      <c r="K69" s="11" t="s">
        <v>233</v>
      </c>
      <c r="L69" s="12">
        <v>44370</v>
      </c>
    </row>
    <row r="70" spans="1:12" x14ac:dyDescent="0.4">
      <c r="A70" s="10" t="s">
        <v>239</v>
      </c>
      <c r="B70" s="11" t="s">
        <v>170</v>
      </c>
      <c r="C70" s="11" t="s">
        <v>183</v>
      </c>
      <c r="D70" s="11" t="str">
        <f t="shared" si="2"/>
        <v>D-no</v>
      </c>
      <c r="E70" s="11" t="s">
        <v>231</v>
      </c>
      <c r="F70" s="11" t="s">
        <v>232</v>
      </c>
      <c r="G70" s="11" t="str">
        <f t="shared" si="3"/>
        <v>D-baseline</v>
      </c>
      <c r="H70" s="11">
        <v>96</v>
      </c>
      <c r="I70" s="11">
        <v>60</v>
      </c>
      <c r="J70" s="11">
        <v>31</v>
      </c>
      <c r="K70" s="11" t="s">
        <v>233</v>
      </c>
      <c r="L70" s="12">
        <v>44370</v>
      </c>
    </row>
    <row r="71" spans="1:12" x14ac:dyDescent="0.4">
      <c r="A71" s="10" t="s">
        <v>240</v>
      </c>
      <c r="B71" s="11" t="s">
        <v>170</v>
      </c>
      <c r="C71" s="11" t="s">
        <v>183</v>
      </c>
      <c r="D71" s="11" t="str">
        <f t="shared" si="2"/>
        <v>D-no</v>
      </c>
      <c r="E71" s="11" t="s">
        <v>231</v>
      </c>
      <c r="F71" s="11" t="s">
        <v>232</v>
      </c>
      <c r="G71" s="11" t="str">
        <f t="shared" si="3"/>
        <v>D-baseline</v>
      </c>
      <c r="H71" s="11">
        <v>100</v>
      </c>
      <c r="I71" s="11">
        <v>58</v>
      </c>
      <c r="J71" s="11">
        <v>33</v>
      </c>
      <c r="K71" s="11" t="s">
        <v>233</v>
      </c>
      <c r="L71" s="12">
        <v>44370</v>
      </c>
    </row>
    <row r="72" spans="1:12" x14ac:dyDescent="0.4">
      <c r="A72" s="10" t="s">
        <v>241</v>
      </c>
      <c r="B72" s="11" t="s">
        <v>170</v>
      </c>
      <c r="C72" s="11" t="s">
        <v>183</v>
      </c>
      <c r="D72" s="11" t="str">
        <f t="shared" si="2"/>
        <v>D-no</v>
      </c>
      <c r="E72" s="11" t="s">
        <v>231</v>
      </c>
      <c r="F72" s="11" t="s">
        <v>232</v>
      </c>
      <c r="G72" s="11" t="str">
        <f t="shared" si="3"/>
        <v>D-baseline</v>
      </c>
      <c r="H72" s="11">
        <v>85</v>
      </c>
      <c r="I72" s="11">
        <v>51</v>
      </c>
      <c r="J72" s="11">
        <v>30</v>
      </c>
      <c r="K72" s="11" t="s">
        <v>233</v>
      </c>
      <c r="L72" s="12">
        <v>44370</v>
      </c>
    </row>
    <row r="73" spans="1:12" x14ac:dyDescent="0.4">
      <c r="A73" s="10" t="s">
        <v>242</v>
      </c>
      <c r="B73" s="11" t="s">
        <v>170</v>
      </c>
      <c r="C73" s="11" t="s">
        <v>183</v>
      </c>
      <c r="D73" s="11" t="str">
        <f t="shared" si="2"/>
        <v>D-no</v>
      </c>
      <c r="E73" s="11" t="s">
        <v>231</v>
      </c>
      <c r="F73" s="11" t="s">
        <v>232</v>
      </c>
      <c r="G73" s="11" t="str">
        <f t="shared" si="3"/>
        <v>D-baseline</v>
      </c>
      <c r="H73" s="11">
        <v>91</v>
      </c>
      <c r="I73" s="11">
        <v>57</v>
      </c>
      <c r="J73" s="11">
        <v>37</v>
      </c>
      <c r="K73" s="11" t="s">
        <v>233</v>
      </c>
      <c r="L73" s="12">
        <v>44370</v>
      </c>
    </row>
    <row r="74" spans="1:12" x14ac:dyDescent="0.4">
      <c r="A74" s="10" t="s">
        <v>243</v>
      </c>
      <c r="B74" s="11" t="s">
        <v>170</v>
      </c>
      <c r="C74" s="11" t="s">
        <v>183</v>
      </c>
      <c r="D74" s="11" t="str">
        <f t="shared" si="2"/>
        <v>D-no</v>
      </c>
      <c r="E74" s="11" t="s">
        <v>231</v>
      </c>
      <c r="F74" s="11" t="s">
        <v>232</v>
      </c>
      <c r="G74" s="11" t="str">
        <f t="shared" si="3"/>
        <v>D-baseline</v>
      </c>
      <c r="H74" s="11">
        <v>94</v>
      </c>
      <c r="I74" s="11">
        <v>55</v>
      </c>
      <c r="J74" s="11">
        <v>27</v>
      </c>
      <c r="K74" s="11" t="s">
        <v>233</v>
      </c>
      <c r="L74" s="12">
        <v>44370</v>
      </c>
    </row>
    <row r="75" spans="1:12" x14ac:dyDescent="0.4">
      <c r="A75" s="10" t="s">
        <v>244</v>
      </c>
      <c r="B75" s="11" t="s">
        <v>170</v>
      </c>
      <c r="C75" s="11" t="s">
        <v>183</v>
      </c>
      <c r="D75" s="11" t="str">
        <f t="shared" si="2"/>
        <v>D-no</v>
      </c>
      <c r="E75" s="11" t="s">
        <v>231</v>
      </c>
      <c r="F75" s="11" t="s">
        <v>232</v>
      </c>
      <c r="G75" s="11" t="str">
        <f t="shared" si="3"/>
        <v>D-baseline</v>
      </c>
      <c r="H75" s="11">
        <v>102</v>
      </c>
      <c r="I75" s="11">
        <v>59</v>
      </c>
      <c r="J75" s="11">
        <v>34</v>
      </c>
      <c r="K75" s="11" t="s">
        <v>233</v>
      </c>
      <c r="L75" s="12">
        <v>44370</v>
      </c>
    </row>
    <row r="76" spans="1:12" x14ac:dyDescent="0.4">
      <c r="A76" s="13" t="s">
        <v>245</v>
      </c>
      <c r="B76" s="11" t="s">
        <v>171</v>
      </c>
      <c r="C76" s="11" t="s">
        <v>183</v>
      </c>
      <c r="D76" s="11" t="str">
        <f t="shared" si="2"/>
        <v>T-no</v>
      </c>
      <c r="E76" s="11" t="s">
        <v>231</v>
      </c>
      <c r="F76" s="11" t="s">
        <v>232</v>
      </c>
      <c r="G76" s="11" t="str">
        <f t="shared" si="3"/>
        <v>T-baseline</v>
      </c>
      <c r="H76" s="11">
        <v>90</v>
      </c>
      <c r="I76" s="11">
        <v>72</v>
      </c>
      <c r="J76" s="11">
        <v>34</v>
      </c>
      <c r="K76" s="11" t="s">
        <v>233</v>
      </c>
      <c r="L76" s="12">
        <v>44370</v>
      </c>
    </row>
    <row r="77" spans="1:12" x14ac:dyDescent="0.4">
      <c r="A77" s="13" t="s">
        <v>246</v>
      </c>
      <c r="B77" s="11" t="s">
        <v>171</v>
      </c>
      <c r="C77" s="11" t="s">
        <v>183</v>
      </c>
      <c r="D77" s="11" t="str">
        <f t="shared" si="2"/>
        <v>T-no</v>
      </c>
      <c r="E77" s="11" t="s">
        <v>231</v>
      </c>
      <c r="F77" s="11" t="s">
        <v>232</v>
      </c>
      <c r="G77" s="11" t="str">
        <f t="shared" si="3"/>
        <v>T-baseline</v>
      </c>
      <c r="H77" s="11">
        <v>91</v>
      </c>
      <c r="I77" s="11">
        <v>61</v>
      </c>
      <c r="J77" s="11">
        <v>32</v>
      </c>
      <c r="K77" s="11" t="s">
        <v>233</v>
      </c>
      <c r="L77" s="12">
        <v>44370</v>
      </c>
    </row>
    <row r="78" spans="1:12" x14ac:dyDescent="0.4">
      <c r="A78" s="13" t="s">
        <v>247</v>
      </c>
      <c r="B78" s="11" t="s">
        <v>171</v>
      </c>
      <c r="C78" s="11" t="s">
        <v>183</v>
      </c>
      <c r="D78" s="11" t="str">
        <f t="shared" si="2"/>
        <v>T-no</v>
      </c>
      <c r="E78" s="11" t="s">
        <v>231</v>
      </c>
      <c r="F78" s="11" t="s">
        <v>232</v>
      </c>
      <c r="G78" s="11" t="str">
        <f t="shared" si="3"/>
        <v>T-baseline</v>
      </c>
      <c r="H78" s="11">
        <v>81</v>
      </c>
      <c r="I78" s="11">
        <v>56</v>
      </c>
      <c r="J78" s="11">
        <v>36</v>
      </c>
      <c r="K78" s="11" t="s">
        <v>233</v>
      </c>
      <c r="L78" s="12">
        <v>44370</v>
      </c>
    </row>
    <row r="79" spans="1:12" x14ac:dyDescent="0.4">
      <c r="A79" s="13" t="s">
        <v>248</v>
      </c>
      <c r="B79" s="11" t="s">
        <v>171</v>
      </c>
      <c r="C79" s="11" t="s">
        <v>183</v>
      </c>
      <c r="D79" s="11" t="str">
        <f t="shared" si="2"/>
        <v>T-no</v>
      </c>
      <c r="E79" s="11" t="s">
        <v>231</v>
      </c>
      <c r="F79" s="11" t="s">
        <v>232</v>
      </c>
      <c r="G79" s="11" t="str">
        <f t="shared" si="3"/>
        <v>T-baseline</v>
      </c>
      <c r="H79" s="11">
        <v>80</v>
      </c>
      <c r="I79" s="11">
        <v>60</v>
      </c>
      <c r="J79" s="11">
        <v>29</v>
      </c>
      <c r="K79" s="11" t="s">
        <v>233</v>
      </c>
      <c r="L79" s="12">
        <v>44370</v>
      </c>
    </row>
    <row r="80" spans="1:12" x14ac:dyDescent="0.4">
      <c r="A80" s="13" t="s">
        <v>249</v>
      </c>
      <c r="B80" s="11" t="s">
        <v>171</v>
      </c>
      <c r="C80" s="11" t="s">
        <v>183</v>
      </c>
      <c r="D80" s="11" t="str">
        <f t="shared" si="2"/>
        <v>T-no</v>
      </c>
      <c r="E80" s="11" t="s">
        <v>231</v>
      </c>
      <c r="F80" s="11" t="s">
        <v>232</v>
      </c>
      <c r="G80" s="11" t="str">
        <f t="shared" si="3"/>
        <v>T-baseline</v>
      </c>
      <c r="H80" s="11">
        <v>76</v>
      </c>
      <c r="I80" s="11">
        <v>72</v>
      </c>
      <c r="J80" s="11">
        <v>28</v>
      </c>
      <c r="K80" s="11" t="s">
        <v>233</v>
      </c>
      <c r="L80" s="12">
        <v>44370</v>
      </c>
    </row>
    <row r="81" spans="1:12" x14ac:dyDescent="0.4">
      <c r="A81" s="13" t="s">
        <v>250</v>
      </c>
      <c r="B81" s="11" t="s">
        <v>171</v>
      </c>
      <c r="C81" s="11" t="s">
        <v>183</v>
      </c>
      <c r="D81" s="11" t="str">
        <f t="shared" si="2"/>
        <v>T-no</v>
      </c>
      <c r="E81" s="11" t="s">
        <v>231</v>
      </c>
      <c r="F81" s="11" t="s">
        <v>232</v>
      </c>
      <c r="G81" s="11" t="str">
        <f t="shared" si="3"/>
        <v>T-baseline</v>
      </c>
      <c r="H81" s="11">
        <v>79</v>
      </c>
      <c r="I81" s="11">
        <v>64</v>
      </c>
      <c r="J81" s="11">
        <v>31</v>
      </c>
      <c r="K81" s="11" t="s">
        <v>233</v>
      </c>
      <c r="L81" s="12">
        <v>44370</v>
      </c>
    </row>
    <row r="82" spans="1:12" x14ac:dyDescent="0.4">
      <c r="A82" s="13" t="s">
        <v>251</v>
      </c>
      <c r="B82" s="11" t="s">
        <v>171</v>
      </c>
      <c r="C82" s="11" t="s">
        <v>183</v>
      </c>
      <c r="D82" s="11" t="str">
        <f t="shared" si="2"/>
        <v>T-no</v>
      </c>
      <c r="E82" s="11" t="s">
        <v>231</v>
      </c>
      <c r="F82" s="11" t="s">
        <v>232</v>
      </c>
      <c r="G82" s="11" t="str">
        <f t="shared" si="3"/>
        <v>T-baseline</v>
      </c>
      <c r="H82" s="11">
        <v>70</v>
      </c>
      <c r="I82" s="11">
        <v>53</v>
      </c>
      <c r="J82" s="11">
        <v>25</v>
      </c>
      <c r="K82" s="11" t="s">
        <v>233</v>
      </c>
      <c r="L82" s="12">
        <v>44370</v>
      </c>
    </row>
    <row r="83" spans="1:12" x14ac:dyDescent="0.4">
      <c r="A83" s="13" t="s">
        <v>252</v>
      </c>
      <c r="B83" s="11" t="s">
        <v>171</v>
      </c>
      <c r="C83" s="11" t="s">
        <v>183</v>
      </c>
      <c r="D83" s="11" t="str">
        <f t="shared" si="2"/>
        <v>T-no</v>
      </c>
      <c r="E83" s="11" t="s">
        <v>231</v>
      </c>
      <c r="F83" s="11" t="s">
        <v>232</v>
      </c>
      <c r="G83" s="11" t="str">
        <f t="shared" si="3"/>
        <v>T-baseline</v>
      </c>
      <c r="H83" s="11">
        <v>75</v>
      </c>
      <c r="I83" s="11">
        <v>53</v>
      </c>
      <c r="J83" s="11">
        <v>28</v>
      </c>
      <c r="K83" s="11" t="s">
        <v>233</v>
      </c>
      <c r="L83" s="12">
        <v>44370</v>
      </c>
    </row>
    <row r="84" spans="1:12" x14ac:dyDescent="0.4">
      <c r="A84" s="13" t="s">
        <v>253</v>
      </c>
      <c r="B84" s="11" t="s">
        <v>171</v>
      </c>
      <c r="C84" s="11" t="s">
        <v>183</v>
      </c>
      <c r="D84" s="11" t="str">
        <f t="shared" si="2"/>
        <v>T-no</v>
      </c>
      <c r="E84" s="11" t="s">
        <v>231</v>
      </c>
      <c r="F84" s="11" t="s">
        <v>232</v>
      </c>
      <c r="G84" s="11" t="str">
        <f t="shared" si="3"/>
        <v>T-baseline</v>
      </c>
      <c r="H84" s="11">
        <v>83</v>
      </c>
      <c r="I84" s="11">
        <v>77</v>
      </c>
      <c r="J84" s="11">
        <v>35</v>
      </c>
      <c r="K84" s="11" t="s">
        <v>233</v>
      </c>
      <c r="L84" s="12">
        <v>44370</v>
      </c>
    </row>
    <row r="85" spans="1:12" x14ac:dyDescent="0.4">
      <c r="A85" s="13" t="s">
        <v>254</v>
      </c>
      <c r="B85" s="11" t="s">
        <v>171</v>
      </c>
      <c r="C85" s="11" t="s">
        <v>183</v>
      </c>
      <c r="D85" s="11" t="str">
        <f t="shared" si="2"/>
        <v>T-no</v>
      </c>
      <c r="E85" s="11" t="s">
        <v>231</v>
      </c>
      <c r="F85" s="11" t="s">
        <v>232</v>
      </c>
      <c r="G85" s="11" t="str">
        <f t="shared" si="3"/>
        <v>T-baseline</v>
      </c>
      <c r="H85" s="11">
        <v>77</v>
      </c>
      <c r="I85" s="11">
        <v>57</v>
      </c>
      <c r="J85" s="11">
        <v>24</v>
      </c>
      <c r="K85" s="11" t="s">
        <v>233</v>
      </c>
      <c r="L85" s="12">
        <v>44370</v>
      </c>
    </row>
    <row r="86" spans="1:12" x14ac:dyDescent="0.4">
      <c r="A86" s="13" t="s">
        <v>255</v>
      </c>
      <c r="B86" s="11" t="s">
        <v>171</v>
      </c>
      <c r="C86" s="11" t="s">
        <v>183</v>
      </c>
      <c r="D86" s="11" t="str">
        <f t="shared" si="2"/>
        <v>T-no</v>
      </c>
      <c r="E86" s="11" t="s">
        <v>231</v>
      </c>
      <c r="F86" s="11" t="s">
        <v>232</v>
      </c>
      <c r="G86" s="11" t="str">
        <f t="shared" si="3"/>
        <v>T-baseline</v>
      </c>
      <c r="H86" s="11">
        <v>81</v>
      </c>
      <c r="I86" s="11">
        <v>50</v>
      </c>
      <c r="J86" s="11">
        <v>31</v>
      </c>
      <c r="K86" s="11" t="s">
        <v>233</v>
      </c>
      <c r="L86" s="12">
        <v>44370</v>
      </c>
    </row>
    <row r="87" spans="1:12" x14ac:dyDescent="0.4">
      <c r="A87" s="13" t="s">
        <v>256</v>
      </c>
      <c r="B87" s="11" t="s">
        <v>171</v>
      </c>
      <c r="C87" s="11" t="s">
        <v>183</v>
      </c>
      <c r="D87" s="11" t="str">
        <f t="shared" si="2"/>
        <v>T-no</v>
      </c>
      <c r="E87" s="11" t="s">
        <v>231</v>
      </c>
      <c r="F87" s="11" t="s">
        <v>232</v>
      </c>
      <c r="G87" s="11" t="str">
        <f t="shared" si="3"/>
        <v>T-baseline</v>
      </c>
      <c r="H87" s="11">
        <v>89</v>
      </c>
      <c r="I87" s="11">
        <v>66</v>
      </c>
      <c r="J87" s="11">
        <v>32</v>
      </c>
      <c r="K87" s="11" t="s">
        <v>233</v>
      </c>
      <c r="L87" s="12">
        <v>44370</v>
      </c>
    </row>
    <row r="88" spans="1:12" x14ac:dyDescent="0.4">
      <c r="A88" s="10" t="s">
        <v>257</v>
      </c>
      <c r="B88" s="11" t="s">
        <v>170</v>
      </c>
      <c r="C88" s="11" t="s">
        <v>183</v>
      </c>
      <c r="D88" s="11" t="str">
        <f t="shared" si="2"/>
        <v>D-no</v>
      </c>
      <c r="E88" s="11" t="s">
        <v>231</v>
      </c>
      <c r="F88" s="11" t="s">
        <v>185</v>
      </c>
      <c r="G88" s="11" t="str">
        <f t="shared" si="3"/>
        <v>D-control</v>
      </c>
      <c r="H88" s="11">
        <v>83</v>
      </c>
      <c r="I88" s="11">
        <v>60</v>
      </c>
      <c r="J88" s="11">
        <v>29</v>
      </c>
      <c r="K88" s="11" t="s">
        <v>233</v>
      </c>
      <c r="L88" s="12">
        <v>44389</v>
      </c>
    </row>
    <row r="89" spans="1:12" x14ac:dyDescent="0.4">
      <c r="A89" s="10" t="s">
        <v>258</v>
      </c>
      <c r="B89" s="11" t="s">
        <v>170</v>
      </c>
      <c r="C89" s="11" t="s">
        <v>183</v>
      </c>
      <c r="D89" s="11" t="str">
        <f t="shared" si="2"/>
        <v>D-no</v>
      </c>
      <c r="E89" s="11" t="s">
        <v>231</v>
      </c>
      <c r="F89" s="11" t="s">
        <v>185</v>
      </c>
      <c r="G89" s="11" t="str">
        <f t="shared" si="3"/>
        <v>D-control</v>
      </c>
      <c r="H89" s="11">
        <v>96</v>
      </c>
      <c r="I89" s="11">
        <v>39</v>
      </c>
      <c r="J89" s="11">
        <v>28</v>
      </c>
      <c r="K89" s="11" t="s">
        <v>233</v>
      </c>
      <c r="L89" s="12">
        <v>44389</v>
      </c>
    </row>
    <row r="90" spans="1:12" x14ac:dyDescent="0.4">
      <c r="A90" s="10" t="s">
        <v>259</v>
      </c>
      <c r="B90" s="11" t="s">
        <v>170</v>
      </c>
      <c r="C90" s="11" t="s">
        <v>183</v>
      </c>
      <c r="D90" s="11" t="str">
        <f t="shared" si="2"/>
        <v>D-no</v>
      </c>
      <c r="E90" s="11" t="s">
        <v>231</v>
      </c>
      <c r="F90" s="11" t="s">
        <v>185</v>
      </c>
      <c r="G90" s="11" t="str">
        <f t="shared" si="3"/>
        <v>D-control</v>
      </c>
      <c r="H90" s="11">
        <v>82</v>
      </c>
      <c r="I90" s="11">
        <v>50</v>
      </c>
      <c r="J90" s="11">
        <v>30</v>
      </c>
      <c r="K90" s="11" t="s">
        <v>233</v>
      </c>
      <c r="L90" s="12">
        <v>44389</v>
      </c>
    </row>
    <row r="91" spans="1:12" x14ac:dyDescent="0.4">
      <c r="A91" s="10" t="s">
        <v>260</v>
      </c>
      <c r="B91" s="11" t="s">
        <v>170</v>
      </c>
      <c r="C91" s="11" t="s">
        <v>183</v>
      </c>
      <c r="D91" s="11" t="str">
        <f t="shared" si="2"/>
        <v>D-no</v>
      </c>
      <c r="E91" s="11" t="s">
        <v>231</v>
      </c>
      <c r="F91" s="11" t="s">
        <v>185</v>
      </c>
      <c r="G91" s="11" t="str">
        <f t="shared" si="3"/>
        <v>D-control</v>
      </c>
      <c r="H91" s="11">
        <v>87</v>
      </c>
      <c r="I91" s="11">
        <v>55</v>
      </c>
      <c r="J91" s="11">
        <v>27</v>
      </c>
      <c r="K91" s="11" t="s">
        <v>233</v>
      </c>
      <c r="L91" s="12">
        <v>44389</v>
      </c>
    </row>
    <row r="92" spans="1:12" x14ac:dyDescent="0.4">
      <c r="A92" s="10" t="s">
        <v>261</v>
      </c>
      <c r="B92" s="11" t="s">
        <v>170</v>
      </c>
      <c r="C92" s="11" t="s">
        <v>183</v>
      </c>
      <c r="D92" s="11" t="str">
        <f t="shared" si="2"/>
        <v>D-no</v>
      </c>
      <c r="E92" s="11" t="s">
        <v>231</v>
      </c>
      <c r="F92" s="11" t="s">
        <v>185</v>
      </c>
      <c r="G92" s="11" t="str">
        <f t="shared" si="3"/>
        <v>D-control</v>
      </c>
      <c r="H92" s="11">
        <v>81</v>
      </c>
      <c r="I92" s="11">
        <v>65</v>
      </c>
      <c r="J92" s="11">
        <v>23</v>
      </c>
      <c r="K92" s="11" t="s">
        <v>233</v>
      </c>
      <c r="L92" s="12">
        <v>44389</v>
      </c>
    </row>
    <row r="93" spans="1:12" x14ac:dyDescent="0.4">
      <c r="A93" s="10" t="s">
        <v>262</v>
      </c>
      <c r="B93" s="11" t="s">
        <v>170</v>
      </c>
      <c r="C93" s="11" t="s">
        <v>183</v>
      </c>
      <c r="D93" s="11" t="str">
        <f t="shared" si="2"/>
        <v>D-no</v>
      </c>
      <c r="E93" s="11" t="s">
        <v>231</v>
      </c>
      <c r="F93" s="11" t="s">
        <v>185</v>
      </c>
      <c r="G93" s="11" t="str">
        <f t="shared" si="3"/>
        <v>D-control</v>
      </c>
      <c r="H93" s="11">
        <v>79</v>
      </c>
      <c r="I93" s="11">
        <v>60</v>
      </c>
      <c r="J93" s="11">
        <v>32</v>
      </c>
      <c r="K93" s="11" t="s">
        <v>233</v>
      </c>
      <c r="L93" s="12">
        <v>44389</v>
      </c>
    </row>
    <row r="94" spans="1:12" x14ac:dyDescent="0.4">
      <c r="A94" s="10" t="s">
        <v>263</v>
      </c>
      <c r="B94" s="11" t="s">
        <v>170</v>
      </c>
      <c r="C94" s="11" t="s">
        <v>183</v>
      </c>
      <c r="D94" s="11" t="str">
        <f t="shared" si="2"/>
        <v>D-no</v>
      </c>
      <c r="E94" s="11" t="s">
        <v>192</v>
      </c>
      <c r="F94" s="11" t="s">
        <v>193</v>
      </c>
      <c r="G94" s="11" t="str">
        <f t="shared" si="3"/>
        <v>D-heat</v>
      </c>
      <c r="H94" s="11">
        <v>74</v>
      </c>
      <c r="I94" s="11">
        <v>59</v>
      </c>
      <c r="J94" s="11">
        <v>30</v>
      </c>
      <c r="K94" s="11" t="s">
        <v>233</v>
      </c>
      <c r="L94" s="12">
        <v>44389</v>
      </c>
    </row>
    <row r="95" spans="1:12" x14ac:dyDescent="0.4">
      <c r="A95" s="10" t="s">
        <v>264</v>
      </c>
      <c r="B95" s="11" t="s">
        <v>170</v>
      </c>
      <c r="C95" s="11" t="s">
        <v>183</v>
      </c>
      <c r="D95" s="11" t="str">
        <f t="shared" si="2"/>
        <v>D-no</v>
      </c>
      <c r="E95" s="11" t="s">
        <v>192</v>
      </c>
      <c r="F95" s="11" t="s">
        <v>193</v>
      </c>
      <c r="G95" s="11" t="str">
        <f t="shared" si="3"/>
        <v>D-heat</v>
      </c>
      <c r="H95" s="11">
        <v>78</v>
      </c>
      <c r="I95" s="11">
        <v>52</v>
      </c>
      <c r="J95" s="11">
        <v>31</v>
      </c>
      <c r="K95" s="11" t="s">
        <v>233</v>
      </c>
      <c r="L95" s="12">
        <v>44389</v>
      </c>
    </row>
    <row r="96" spans="1:12" x14ac:dyDescent="0.4">
      <c r="A96" s="10" t="s">
        <v>265</v>
      </c>
      <c r="B96" s="11" t="s">
        <v>170</v>
      </c>
      <c r="C96" s="11" t="s">
        <v>183</v>
      </c>
      <c r="D96" s="11" t="str">
        <f t="shared" si="2"/>
        <v>D-no</v>
      </c>
      <c r="E96" s="11" t="s">
        <v>192</v>
      </c>
      <c r="F96" s="11" t="s">
        <v>193</v>
      </c>
      <c r="G96" s="11" t="str">
        <f t="shared" si="3"/>
        <v>D-heat</v>
      </c>
      <c r="H96" s="11">
        <v>90</v>
      </c>
      <c r="I96" s="11">
        <v>49</v>
      </c>
      <c r="J96" s="11">
        <v>26</v>
      </c>
      <c r="K96" s="11" t="s">
        <v>233</v>
      </c>
      <c r="L96" s="12">
        <v>44389</v>
      </c>
    </row>
    <row r="97" spans="1:12" x14ac:dyDescent="0.4">
      <c r="A97" s="10" t="s">
        <v>266</v>
      </c>
      <c r="B97" s="11" t="s">
        <v>170</v>
      </c>
      <c r="C97" s="11" t="s">
        <v>183</v>
      </c>
      <c r="D97" s="11" t="str">
        <f t="shared" si="2"/>
        <v>D-no</v>
      </c>
      <c r="E97" s="11" t="s">
        <v>192</v>
      </c>
      <c r="F97" s="11" t="s">
        <v>193</v>
      </c>
      <c r="G97" s="11" t="str">
        <f t="shared" si="3"/>
        <v>D-heat</v>
      </c>
      <c r="H97" s="11">
        <v>89</v>
      </c>
      <c r="I97" s="11">
        <v>46</v>
      </c>
      <c r="J97" s="11">
        <v>29</v>
      </c>
      <c r="K97" s="11" t="s">
        <v>233</v>
      </c>
      <c r="L97" s="12">
        <v>44389</v>
      </c>
    </row>
    <row r="98" spans="1:12" x14ac:dyDescent="0.4">
      <c r="A98" s="10" t="s">
        <v>267</v>
      </c>
      <c r="B98" s="11" t="s">
        <v>170</v>
      </c>
      <c r="C98" s="11" t="s">
        <v>183</v>
      </c>
      <c r="D98" s="11" t="str">
        <f t="shared" si="2"/>
        <v>D-no</v>
      </c>
      <c r="E98" s="11" t="s">
        <v>231</v>
      </c>
      <c r="F98" s="11" t="s">
        <v>185</v>
      </c>
      <c r="G98" s="11" t="str">
        <f t="shared" si="3"/>
        <v>D-control</v>
      </c>
      <c r="H98" s="11">
        <v>103</v>
      </c>
      <c r="I98" s="11">
        <v>52</v>
      </c>
      <c r="J98" s="11">
        <v>24</v>
      </c>
      <c r="K98" s="11" t="s">
        <v>233</v>
      </c>
      <c r="L98" s="12">
        <v>44389</v>
      </c>
    </row>
    <row r="99" spans="1:12" x14ac:dyDescent="0.4">
      <c r="A99" s="10" t="s">
        <v>268</v>
      </c>
      <c r="B99" s="11" t="s">
        <v>170</v>
      </c>
      <c r="C99" s="11" t="s">
        <v>183</v>
      </c>
      <c r="D99" s="11" t="str">
        <f t="shared" si="2"/>
        <v>D-no</v>
      </c>
      <c r="E99" s="11" t="s">
        <v>231</v>
      </c>
      <c r="F99" s="11" t="s">
        <v>185</v>
      </c>
      <c r="G99" s="11" t="str">
        <f t="shared" si="3"/>
        <v>D-control</v>
      </c>
      <c r="H99" s="11">
        <v>92</v>
      </c>
      <c r="I99" s="11">
        <v>46</v>
      </c>
      <c r="J99" s="11">
        <v>29</v>
      </c>
      <c r="K99" s="11" t="s">
        <v>233</v>
      </c>
      <c r="L99" s="12">
        <v>44389</v>
      </c>
    </row>
    <row r="100" spans="1:12" x14ac:dyDescent="0.4">
      <c r="A100" s="10" t="s">
        <v>269</v>
      </c>
      <c r="B100" s="11" t="s">
        <v>170</v>
      </c>
      <c r="C100" s="11" t="s">
        <v>183</v>
      </c>
      <c r="D100" s="11" t="str">
        <f t="shared" si="2"/>
        <v>D-no</v>
      </c>
      <c r="E100" s="11" t="s">
        <v>195</v>
      </c>
      <c r="F100" s="11" t="s">
        <v>193</v>
      </c>
      <c r="G100" s="11" t="str">
        <f t="shared" si="3"/>
        <v>D-heat</v>
      </c>
      <c r="H100" s="11">
        <v>82</v>
      </c>
      <c r="I100" s="11">
        <v>50</v>
      </c>
      <c r="J100" s="11">
        <v>27</v>
      </c>
      <c r="K100" s="11" t="s">
        <v>233</v>
      </c>
      <c r="L100" s="12">
        <v>44389</v>
      </c>
    </row>
    <row r="101" spans="1:12" x14ac:dyDescent="0.4">
      <c r="A101" s="10" t="s">
        <v>270</v>
      </c>
      <c r="B101" s="11" t="s">
        <v>170</v>
      </c>
      <c r="C101" s="11" t="s">
        <v>183</v>
      </c>
      <c r="D101" s="11" t="str">
        <f t="shared" si="2"/>
        <v>D-no</v>
      </c>
      <c r="E101" s="11" t="s">
        <v>231</v>
      </c>
      <c r="F101" s="11" t="s">
        <v>185</v>
      </c>
      <c r="G101" s="11" t="str">
        <f t="shared" si="3"/>
        <v>D-control</v>
      </c>
      <c r="H101" s="11">
        <v>84</v>
      </c>
      <c r="I101" s="11">
        <v>50</v>
      </c>
      <c r="J101" s="11">
        <v>36</v>
      </c>
      <c r="K101" s="11" t="s">
        <v>233</v>
      </c>
      <c r="L101" s="12">
        <v>44389</v>
      </c>
    </row>
    <row r="102" spans="1:12" x14ac:dyDescent="0.4">
      <c r="A102" s="10" t="s">
        <v>271</v>
      </c>
      <c r="B102" s="11" t="s">
        <v>170</v>
      </c>
      <c r="C102" s="11" t="s">
        <v>183</v>
      </c>
      <c r="D102" s="11" t="str">
        <f t="shared" si="2"/>
        <v>D-no</v>
      </c>
      <c r="E102" s="11" t="s">
        <v>231</v>
      </c>
      <c r="F102" s="11" t="s">
        <v>185</v>
      </c>
      <c r="G102" s="11" t="str">
        <f t="shared" si="3"/>
        <v>D-control</v>
      </c>
      <c r="H102" s="11">
        <v>81</v>
      </c>
      <c r="I102" s="11">
        <v>54</v>
      </c>
      <c r="J102" s="11">
        <v>30</v>
      </c>
      <c r="K102" s="11" t="s">
        <v>233</v>
      </c>
      <c r="L102" s="12">
        <v>44389</v>
      </c>
    </row>
    <row r="103" spans="1:12" x14ac:dyDescent="0.4">
      <c r="A103" s="10" t="s">
        <v>272</v>
      </c>
      <c r="B103" s="11" t="s">
        <v>170</v>
      </c>
      <c r="C103" s="11" t="s">
        <v>183</v>
      </c>
      <c r="D103" s="11" t="str">
        <f t="shared" si="2"/>
        <v>D-no</v>
      </c>
      <c r="E103" s="11" t="s">
        <v>231</v>
      </c>
      <c r="F103" s="11" t="s">
        <v>185</v>
      </c>
      <c r="G103" s="11" t="str">
        <f t="shared" si="3"/>
        <v>D-control</v>
      </c>
      <c r="H103" s="11">
        <v>82</v>
      </c>
      <c r="I103" s="11">
        <v>47</v>
      </c>
      <c r="J103" s="11">
        <v>29</v>
      </c>
      <c r="K103" s="11" t="s">
        <v>233</v>
      </c>
      <c r="L103" s="12">
        <v>44389</v>
      </c>
    </row>
    <row r="104" spans="1:12" x14ac:dyDescent="0.4">
      <c r="A104" s="10" t="s">
        <v>273</v>
      </c>
      <c r="B104" s="11" t="s">
        <v>170</v>
      </c>
      <c r="C104" s="11" t="s">
        <v>183</v>
      </c>
      <c r="D104" s="11" t="str">
        <f t="shared" si="2"/>
        <v>D-no</v>
      </c>
      <c r="E104" s="11" t="s">
        <v>231</v>
      </c>
      <c r="F104" s="11" t="s">
        <v>185</v>
      </c>
      <c r="G104" s="11" t="str">
        <f t="shared" si="3"/>
        <v>D-control</v>
      </c>
      <c r="H104" s="11">
        <v>87</v>
      </c>
      <c r="I104" s="11">
        <v>57</v>
      </c>
      <c r="J104" s="11">
        <v>33</v>
      </c>
      <c r="K104" s="11" t="s">
        <v>233</v>
      </c>
      <c r="L104" s="12">
        <v>44389</v>
      </c>
    </row>
    <row r="105" spans="1:12" x14ac:dyDescent="0.4">
      <c r="A105" s="10" t="s">
        <v>274</v>
      </c>
      <c r="B105" s="11" t="s">
        <v>170</v>
      </c>
      <c r="C105" s="11" t="s">
        <v>183</v>
      </c>
      <c r="D105" s="11" t="str">
        <f t="shared" si="2"/>
        <v>D-no</v>
      </c>
      <c r="E105" s="11" t="s">
        <v>192</v>
      </c>
      <c r="F105" s="11" t="s">
        <v>193</v>
      </c>
      <c r="G105" s="11" t="str">
        <f t="shared" si="3"/>
        <v>D-heat</v>
      </c>
      <c r="H105" s="11">
        <v>95</v>
      </c>
      <c r="I105" s="11">
        <v>53</v>
      </c>
      <c r="J105" s="11">
        <v>27</v>
      </c>
      <c r="K105" s="11" t="s">
        <v>233</v>
      </c>
      <c r="L105" s="12">
        <v>44389</v>
      </c>
    </row>
    <row r="106" spans="1:12" x14ac:dyDescent="0.4">
      <c r="A106" s="10" t="s">
        <v>275</v>
      </c>
      <c r="B106" s="11" t="s">
        <v>170</v>
      </c>
      <c r="C106" s="11" t="s">
        <v>183</v>
      </c>
      <c r="D106" s="11" t="str">
        <f t="shared" si="2"/>
        <v>D-no</v>
      </c>
      <c r="E106" s="11" t="s">
        <v>192</v>
      </c>
      <c r="F106" s="11" t="s">
        <v>193</v>
      </c>
      <c r="G106" s="11" t="str">
        <f t="shared" si="3"/>
        <v>D-heat</v>
      </c>
      <c r="H106" s="11">
        <v>85</v>
      </c>
      <c r="I106" s="11">
        <v>61</v>
      </c>
      <c r="J106" s="11">
        <v>33</v>
      </c>
      <c r="K106" s="11" t="s">
        <v>233</v>
      </c>
      <c r="L106" s="12">
        <v>44389</v>
      </c>
    </row>
    <row r="107" spans="1:12" x14ac:dyDescent="0.4">
      <c r="A107" s="10" t="s">
        <v>276</v>
      </c>
      <c r="B107" s="11" t="s">
        <v>170</v>
      </c>
      <c r="C107" s="11" t="s">
        <v>183</v>
      </c>
      <c r="D107" s="11" t="str">
        <f t="shared" si="2"/>
        <v>D-no</v>
      </c>
      <c r="E107" s="11" t="s">
        <v>192</v>
      </c>
      <c r="F107" s="11" t="s">
        <v>193</v>
      </c>
      <c r="G107" s="11" t="str">
        <f t="shared" si="3"/>
        <v>D-heat</v>
      </c>
      <c r="H107" s="11">
        <v>93</v>
      </c>
      <c r="I107" s="11">
        <v>48</v>
      </c>
      <c r="J107" s="11">
        <v>27</v>
      </c>
      <c r="K107" s="11" t="s">
        <v>233</v>
      </c>
      <c r="L107" s="12">
        <v>44389</v>
      </c>
    </row>
    <row r="108" spans="1:12" x14ac:dyDescent="0.4">
      <c r="A108" s="10" t="s">
        <v>277</v>
      </c>
      <c r="B108" s="11" t="s">
        <v>170</v>
      </c>
      <c r="C108" s="11" t="s">
        <v>183</v>
      </c>
      <c r="D108" s="11" t="str">
        <f t="shared" si="2"/>
        <v>D-no</v>
      </c>
      <c r="E108" s="11" t="s">
        <v>192</v>
      </c>
      <c r="F108" s="11" t="s">
        <v>193</v>
      </c>
      <c r="G108" s="11" t="str">
        <f t="shared" si="3"/>
        <v>D-heat</v>
      </c>
      <c r="H108" s="11">
        <v>91</v>
      </c>
      <c r="I108" s="11">
        <v>50</v>
      </c>
      <c r="J108" s="11">
        <v>32</v>
      </c>
      <c r="K108" s="11" t="s">
        <v>233</v>
      </c>
      <c r="L108" s="12">
        <v>44389</v>
      </c>
    </row>
    <row r="109" spans="1:12" x14ac:dyDescent="0.4">
      <c r="A109" s="10" t="s">
        <v>278</v>
      </c>
      <c r="B109" s="11" t="s">
        <v>170</v>
      </c>
      <c r="C109" s="11" t="s">
        <v>183</v>
      </c>
      <c r="D109" s="11" t="str">
        <f t="shared" si="2"/>
        <v>D-no</v>
      </c>
      <c r="E109" s="11" t="s">
        <v>192</v>
      </c>
      <c r="F109" s="11" t="s">
        <v>193</v>
      </c>
      <c r="G109" s="11" t="str">
        <f t="shared" si="3"/>
        <v>D-heat</v>
      </c>
      <c r="H109" s="11">
        <v>92</v>
      </c>
      <c r="I109" s="11">
        <v>49</v>
      </c>
      <c r="J109" s="11">
        <v>30</v>
      </c>
      <c r="K109" s="11" t="s">
        <v>233</v>
      </c>
      <c r="L109" s="12">
        <v>44389</v>
      </c>
    </row>
    <row r="110" spans="1:12" x14ac:dyDescent="0.4">
      <c r="A110" s="10" t="s">
        <v>279</v>
      </c>
      <c r="B110" s="11" t="s">
        <v>170</v>
      </c>
      <c r="C110" s="11" t="s">
        <v>183</v>
      </c>
      <c r="D110" s="11" t="str">
        <f t="shared" si="2"/>
        <v>D-no</v>
      </c>
      <c r="E110" s="11" t="s">
        <v>192</v>
      </c>
      <c r="F110" s="11" t="s">
        <v>193</v>
      </c>
      <c r="G110" s="11" t="str">
        <f t="shared" si="3"/>
        <v>D-heat</v>
      </c>
      <c r="H110" s="11">
        <v>93</v>
      </c>
      <c r="I110" s="11">
        <v>55</v>
      </c>
      <c r="J110" s="11">
        <v>30</v>
      </c>
      <c r="K110" s="11" t="s">
        <v>233</v>
      </c>
      <c r="L110" s="12">
        <v>44389</v>
      </c>
    </row>
    <row r="111" spans="1:12" x14ac:dyDescent="0.4">
      <c r="A111" s="10" t="s">
        <v>280</v>
      </c>
      <c r="B111" s="11" t="s">
        <v>170</v>
      </c>
      <c r="C111" s="11" t="s">
        <v>183</v>
      </c>
      <c r="D111" s="11" t="str">
        <f t="shared" si="2"/>
        <v>D-no</v>
      </c>
      <c r="E111" s="11" t="s">
        <v>192</v>
      </c>
      <c r="F111" s="11" t="s">
        <v>193</v>
      </c>
      <c r="G111" s="11" t="str">
        <f t="shared" si="3"/>
        <v>D-heat</v>
      </c>
      <c r="H111" s="11">
        <v>99</v>
      </c>
      <c r="I111" s="11">
        <v>56</v>
      </c>
      <c r="J111" s="11">
        <v>32</v>
      </c>
      <c r="K111" s="11" t="s">
        <v>233</v>
      </c>
      <c r="L111" s="12">
        <v>44389</v>
      </c>
    </row>
    <row r="112" spans="1:12" x14ac:dyDescent="0.4">
      <c r="A112" s="10" t="s">
        <v>281</v>
      </c>
      <c r="B112" s="11" t="s">
        <v>171</v>
      </c>
      <c r="C112" s="11" t="s">
        <v>183</v>
      </c>
      <c r="D112" s="11" t="str">
        <f t="shared" si="2"/>
        <v>T-no</v>
      </c>
      <c r="E112" s="11" t="s">
        <v>195</v>
      </c>
      <c r="F112" s="11" t="s">
        <v>193</v>
      </c>
      <c r="G112" s="11" t="str">
        <f t="shared" si="3"/>
        <v>T-heat</v>
      </c>
      <c r="H112" s="11">
        <v>89</v>
      </c>
      <c r="I112" s="11">
        <v>59</v>
      </c>
      <c r="J112" s="11">
        <v>31</v>
      </c>
      <c r="K112" s="11" t="s">
        <v>233</v>
      </c>
      <c r="L112" s="12">
        <v>44389</v>
      </c>
    </row>
    <row r="113" spans="1:12" x14ac:dyDescent="0.4">
      <c r="A113" s="10" t="s">
        <v>282</v>
      </c>
      <c r="B113" s="11" t="s">
        <v>171</v>
      </c>
      <c r="C113" s="11" t="s">
        <v>183</v>
      </c>
      <c r="D113" s="11" t="str">
        <f t="shared" si="2"/>
        <v>T-no</v>
      </c>
      <c r="E113" s="11" t="s">
        <v>195</v>
      </c>
      <c r="F113" s="11" t="s">
        <v>193</v>
      </c>
      <c r="G113" s="11" t="str">
        <f t="shared" si="3"/>
        <v>T-heat</v>
      </c>
      <c r="H113" s="11">
        <v>90</v>
      </c>
      <c r="I113" s="11">
        <v>71</v>
      </c>
      <c r="J113" s="11">
        <v>41</v>
      </c>
      <c r="K113" s="11" t="s">
        <v>233</v>
      </c>
      <c r="L113" s="12">
        <v>44389</v>
      </c>
    </row>
    <row r="114" spans="1:12" x14ac:dyDescent="0.4">
      <c r="A114" s="10" t="s">
        <v>283</v>
      </c>
      <c r="B114" s="11" t="s">
        <v>171</v>
      </c>
      <c r="C114" s="11" t="s">
        <v>183</v>
      </c>
      <c r="D114" s="11" t="str">
        <f t="shared" si="2"/>
        <v>T-no</v>
      </c>
      <c r="E114" s="11" t="s">
        <v>195</v>
      </c>
      <c r="F114" s="11" t="s">
        <v>193</v>
      </c>
      <c r="G114" s="11" t="str">
        <f t="shared" si="3"/>
        <v>T-heat</v>
      </c>
      <c r="H114" s="11">
        <v>79</v>
      </c>
      <c r="I114" s="11">
        <v>51</v>
      </c>
      <c r="J114" s="11">
        <v>26</v>
      </c>
      <c r="K114" s="11" t="s">
        <v>233</v>
      </c>
      <c r="L114" s="12">
        <v>44389</v>
      </c>
    </row>
    <row r="115" spans="1:12" x14ac:dyDescent="0.4">
      <c r="A115" s="10" t="s">
        <v>284</v>
      </c>
      <c r="B115" s="11" t="s">
        <v>171</v>
      </c>
      <c r="C115" s="11" t="s">
        <v>183</v>
      </c>
      <c r="D115" s="11" t="str">
        <f t="shared" si="2"/>
        <v>T-no</v>
      </c>
      <c r="E115" s="11" t="s">
        <v>195</v>
      </c>
      <c r="F115" s="11" t="s">
        <v>193</v>
      </c>
      <c r="G115" s="11" t="str">
        <f t="shared" si="3"/>
        <v>T-heat</v>
      </c>
      <c r="H115" s="11">
        <v>73</v>
      </c>
      <c r="I115" s="11">
        <v>53</v>
      </c>
      <c r="J115" s="11">
        <v>25</v>
      </c>
      <c r="K115" s="11" t="s">
        <v>233</v>
      </c>
      <c r="L115" s="12">
        <v>44389</v>
      </c>
    </row>
    <row r="116" spans="1:12" x14ac:dyDescent="0.4">
      <c r="A116" s="10" t="s">
        <v>285</v>
      </c>
      <c r="B116" s="11" t="s">
        <v>171</v>
      </c>
      <c r="C116" s="11" t="s">
        <v>183</v>
      </c>
      <c r="D116" s="11" t="str">
        <f t="shared" si="2"/>
        <v>T-no</v>
      </c>
      <c r="E116" s="11" t="s">
        <v>195</v>
      </c>
      <c r="F116" s="11" t="s">
        <v>193</v>
      </c>
      <c r="G116" s="11" t="str">
        <f t="shared" si="3"/>
        <v>T-heat</v>
      </c>
      <c r="H116" s="11">
        <v>87</v>
      </c>
      <c r="I116" s="11">
        <v>56</v>
      </c>
      <c r="J116" s="11">
        <v>32</v>
      </c>
      <c r="K116" s="11" t="s">
        <v>233</v>
      </c>
      <c r="L116" s="12">
        <v>44389</v>
      </c>
    </row>
    <row r="117" spans="1:12" x14ac:dyDescent="0.4">
      <c r="A117" s="10" t="s">
        <v>286</v>
      </c>
      <c r="B117" s="11" t="s">
        <v>171</v>
      </c>
      <c r="C117" s="11" t="s">
        <v>183</v>
      </c>
      <c r="D117" s="11" t="str">
        <f t="shared" si="2"/>
        <v>T-no</v>
      </c>
      <c r="E117" s="11" t="s">
        <v>195</v>
      </c>
      <c r="F117" s="11" t="s">
        <v>193</v>
      </c>
      <c r="G117" s="11" t="str">
        <f t="shared" si="3"/>
        <v>T-heat</v>
      </c>
      <c r="H117" s="11">
        <v>96</v>
      </c>
      <c r="I117" s="11">
        <v>74</v>
      </c>
      <c r="J117" s="11">
        <v>36</v>
      </c>
      <c r="K117" s="11" t="s">
        <v>233</v>
      </c>
      <c r="L117" s="12">
        <v>44389</v>
      </c>
    </row>
    <row r="118" spans="1:12" x14ac:dyDescent="0.4">
      <c r="A118" s="10" t="s">
        <v>287</v>
      </c>
      <c r="B118" s="11" t="s">
        <v>171</v>
      </c>
      <c r="C118" s="11" t="s">
        <v>183</v>
      </c>
      <c r="D118" s="11" t="str">
        <f t="shared" si="2"/>
        <v>T-no</v>
      </c>
      <c r="E118" s="11" t="s">
        <v>195</v>
      </c>
      <c r="F118" s="11" t="s">
        <v>193</v>
      </c>
      <c r="G118" s="11" t="str">
        <f t="shared" si="3"/>
        <v>T-heat</v>
      </c>
      <c r="H118" s="11">
        <v>73</v>
      </c>
      <c r="I118" s="11">
        <v>47</v>
      </c>
      <c r="J118" s="11">
        <v>26</v>
      </c>
      <c r="K118" s="11" t="s">
        <v>233</v>
      </c>
      <c r="L118" s="12">
        <v>44389</v>
      </c>
    </row>
    <row r="119" spans="1:12" x14ac:dyDescent="0.4">
      <c r="A119" s="10" t="s">
        <v>288</v>
      </c>
      <c r="B119" s="11" t="s">
        <v>171</v>
      </c>
      <c r="C119" s="11" t="s">
        <v>183</v>
      </c>
      <c r="D119" s="11" t="str">
        <f t="shared" si="2"/>
        <v>T-no</v>
      </c>
      <c r="E119" s="11" t="s">
        <v>195</v>
      </c>
      <c r="F119" s="11" t="s">
        <v>193</v>
      </c>
      <c r="G119" s="11" t="str">
        <f t="shared" si="3"/>
        <v>T-heat</v>
      </c>
      <c r="H119" s="11">
        <v>78</v>
      </c>
      <c r="I119" s="11">
        <v>55</v>
      </c>
      <c r="J119" s="11">
        <v>33</v>
      </c>
      <c r="K119" s="11" t="s">
        <v>233</v>
      </c>
      <c r="L119" s="12">
        <v>44389</v>
      </c>
    </row>
    <row r="120" spans="1:12" x14ac:dyDescent="0.4">
      <c r="A120" s="10" t="s">
        <v>289</v>
      </c>
      <c r="B120" s="11" t="s">
        <v>171</v>
      </c>
      <c r="C120" s="11" t="s">
        <v>183</v>
      </c>
      <c r="D120" s="11" t="str">
        <f t="shared" si="2"/>
        <v>T-no</v>
      </c>
      <c r="E120" s="11" t="s">
        <v>184</v>
      </c>
      <c r="F120" s="11" t="s">
        <v>185</v>
      </c>
      <c r="G120" s="11" t="str">
        <f t="shared" si="3"/>
        <v>T-control</v>
      </c>
      <c r="H120" s="11">
        <v>79</v>
      </c>
      <c r="I120" s="11">
        <v>51</v>
      </c>
      <c r="J120" s="11">
        <v>26</v>
      </c>
      <c r="K120" s="11" t="s">
        <v>233</v>
      </c>
      <c r="L120" s="12">
        <v>44389</v>
      </c>
    </row>
    <row r="121" spans="1:12" x14ac:dyDescent="0.4">
      <c r="A121" s="10" t="s">
        <v>290</v>
      </c>
      <c r="B121" s="11" t="s">
        <v>171</v>
      </c>
      <c r="C121" s="11" t="s">
        <v>183</v>
      </c>
      <c r="D121" s="11" t="str">
        <f t="shared" si="2"/>
        <v>T-no</v>
      </c>
      <c r="E121" s="11" t="s">
        <v>184</v>
      </c>
      <c r="F121" s="11" t="s">
        <v>185</v>
      </c>
      <c r="G121" s="11" t="str">
        <f t="shared" si="3"/>
        <v>T-control</v>
      </c>
      <c r="H121" s="11">
        <v>83</v>
      </c>
      <c r="I121" s="11">
        <v>65</v>
      </c>
      <c r="J121" s="11">
        <v>32</v>
      </c>
      <c r="K121" s="11" t="s">
        <v>233</v>
      </c>
      <c r="L121" s="12">
        <v>44389</v>
      </c>
    </row>
    <row r="122" spans="1:12" x14ac:dyDescent="0.4">
      <c r="A122" s="10" t="s">
        <v>291</v>
      </c>
      <c r="B122" s="11" t="s">
        <v>171</v>
      </c>
      <c r="C122" s="11" t="s">
        <v>183</v>
      </c>
      <c r="D122" s="11" t="str">
        <f t="shared" si="2"/>
        <v>T-no</v>
      </c>
      <c r="E122" s="11" t="s">
        <v>184</v>
      </c>
      <c r="F122" s="11" t="s">
        <v>185</v>
      </c>
      <c r="G122" s="11" t="str">
        <f t="shared" si="3"/>
        <v>T-control</v>
      </c>
      <c r="H122" s="11">
        <v>79</v>
      </c>
      <c r="I122" s="11">
        <v>58</v>
      </c>
      <c r="J122" s="11">
        <v>30</v>
      </c>
      <c r="K122" s="11" t="s">
        <v>233</v>
      </c>
      <c r="L122" s="12">
        <v>44389</v>
      </c>
    </row>
    <row r="123" spans="1:12" x14ac:dyDescent="0.4">
      <c r="A123" s="10" t="s">
        <v>292</v>
      </c>
      <c r="B123" s="11" t="s">
        <v>171</v>
      </c>
      <c r="C123" s="11" t="s">
        <v>183</v>
      </c>
      <c r="D123" s="11" t="str">
        <f t="shared" si="2"/>
        <v>T-no</v>
      </c>
      <c r="E123" s="11" t="s">
        <v>184</v>
      </c>
      <c r="F123" s="11" t="s">
        <v>185</v>
      </c>
      <c r="G123" s="11" t="str">
        <f t="shared" si="3"/>
        <v>T-control</v>
      </c>
      <c r="H123" s="11">
        <v>63</v>
      </c>
      <c r="I123" s="11">
        <v>61</v>
      </c>
      <c r="J123" s="11">
        <v>26</v>
      </c>
      <c r="K123" s="11" t="s">
        <v>233</v>
      </c>
      <c r="L123" s="12">
        <v>44389</v>
      </c>
    </row>
    <row r="124" spans="1:12" x14ac:dyDescent="0.4">
      <c r="A124" s="10" t="s">
        <v>293</v>
      </c>
      <c r="B124" s="11" t="s">
        <v>171</v>
      </c>
      <c r="C124" s="11" t="s">
        <v>183</v>
      </c>
      <c r="D124" s="11" t="str">
        <f t="shared" si="2"/>
        <v>T-no</v>
      </c>
      <c r="E124" s="11" t="s">
        <v>184</v>
      </c>
      <c r="F124" s="11" t="s">
        <v>185</v>
      </c>
      <c r="G124" s="11" t="str">
        <f t="shared" si="3"/>
        <v>T-control</v>
      </c>
      <c r="H124" s="11">
        <v>89</v>
      </c>
      <c r="I124" s="11">
        <v>74</v>
      </c>
      <c r="J124" s="11">
        <v>35</v>
      </c>
      <c r="K124" s="11" t="s">
        <v>233</v>
      </c>
      <c r="L124" s="12">
        <v>44389</v>
      </c>
    </row>
    <row r="125" spans="1:12" x14ac:dyDescent="0.4">
      <c r="A125" s="10" t="s">
        <v>294</v>
      </c>
      <c r="B125" s="11" t="s">
        <v>171</v>
      </c>
      <c r="C125" s="11" t="s">
        <v>183</v>
      </c>
      <c r="D125" s="11" t="str">
        <f t="shared" si="2"/>
        <v>T-no</v>
      </c>
      <c r="E125" s="11" t="s">
        <v>184</v>
      </c>
      <c r="F125" s="11" t="s">
        <v>185</v>
      </c>
      <c r="G125" s="11" t="str">
        <f t="shared" si="3"/>
        <v>T-control</v>
      </c>
      <c r="H125" s="11">
        <v>83</v>
      </c>
      <c r="I125" s="11">
        <v>46</v>
      </c>
      <c r="J125" s="11">
        <v>30</v>
      </c>
      <c r="K125" s="11" t="s">
        <v>233</v>
      </c>
      <c r="L125" s="12">
        <v>44389</v>
      </c>
    </row>
    <row r="126" spans="1:12" x14ac:dyDescent="0.4">
      <c r="A126" s="10" t="s">
        <v>295</v>
      </c>
      <c r="B126" s="11" t="s">
        <v>171</v>
      </c>
      <c r="C126" s="11" t="s">
        <v>183</v>
      </c>
      <c r="D126" s="11" t="str">
        <f t="shared" si="2"/>
        <v>T-no</v>
      </c>
      <c r="E126" s="11" t="s">
        <v>184</v>
      </c>
      <c r="F126" s="11" t="s">
        <v>185</v>
      </c>
      <c r="G126" s="11" t="str">
        <f t="shared" si="3"/>
        <v>T-control</v>
      </c>
      <c r="H126" s="11">
        <v>80</v>
      </c>
      <c r="I126" s="11">
        <v>52</v>
      </c>
      <c r="J126" s="11">
        <v>35</v>
      </c>
      <c r="K126" s="11" t="s">
        <v>233</v>
      </c>
      <c r="L126" s="12">
        <v>44389</v>
      </c>
    </row>
    <row r="127" spans="1:12" x14ac:dyDescent="0.4">
      <c r="A127" s="10" t="s">
        <v>296</v>
      </c>
      <c r="B127" s="11" t="s">
        <v>171</v>
      </c>
      <c r="C127" s="11" t="s">
        <v>183</v>
      </c>
      <c r="D127" s="11" t="str">
        <f t="shared" si="2"/>
        <v>T-no</v>
      </c>
      <c r="E127" s="11" t="s">
        <v>184</v>
      </c>
      <c r="F127" s="11" t="s">
        <v>185</v>
      </c>
      <c r="G127" s="11" t="str">
        <f t="shared" si="3"/>
        <v>T-control</v>
      </c>
      <c r="H127" s="11">
        <v>84</v>
      </c>
      <c r="I127" s="11">
        <v>57</v>
      </c>
      <c r="J127" s="11">
        <v>35</v>
      </c>
      <c r="K127" s="11" t="s">
        <v>233</v>
      </c>
      <c r="L127" s="12">
        <v>44389</v>
      </c>
    </row>
    <row r="128" spans="1:12" x14ac:dyDescent="0.4">
      <c r="A128" s="10" t="s">
        <v>297</v>
      </c>
      <c r="B128" s="11" t="s">
        <v>171</v>
      </c>
      <c r="C128" s="11" t="s">
        <v>183</v>
      </c>
      <c r="D128" s="11" t="str">
        <f t="shared" si="2"/>
        <v>T-no</v>
      </c>
      <c r="E128" s="11" t="s">
        <v>195</v>
      </c>
      <c r="F128" s="11" t="s">
        <v>193</v>
      </c>
      <c r="G128" s="11" t="str">
        <f t="shared" si="3"/>
        <v>T-heat</v>
      </c>
      <c r="H128" s="11">
        <v>95</v>
      </c>
      <c r="I128" s="11">
        <v>75</v>
      </c>
      <c r="J128" s="11">
        <v>39</v>
      </c>
      <c r="K128" s="11" t="s">
        <v>233</v>
      </c>
      <c r="L128" s="12">
        <v>44389</v>
      </c>
    </row>
    <row r="129" spans="1:12" x14ac:dyDescent="0.4">
      <c r="A129" s="10" t="s">
        <v>298</v>
      </c>
      <c r="B129" s="11" t="s">
        <v>171</v>
      </c>
      <c r="C129" s="11" t="s">
        <v>183</v>
      </c>
      <c r="D129" s="11" t="str">
        <f t="shared" si="2"/>
        <v>T-no</v>
      </c>
      <c r="E129" s="11" t="s">
        <v>195</v>
      </c>
      <c r="F129" s="11" t="s">
        <v>193</v>
      </c>
      <c r="G129" s="11" t="str">
        <f t="shared" si="3"/>
        <v>T-heat</v>
      </c>
      <c r="H129" s="11">
        <v>93</v>
      </c>
      <c r="I129" s="11">
        <v>71</v>
      </c>
      <c r="J129" s="11">
        <v>45</v>
      </c>
      <c r="K129" s="11" t="s">
        <v>233</v>
      </c>
      <c r="L129" s="12">
        <v>44389</v>
      </c>
    </row>
    <row r="130" spans="1:12" x14ac:dyDescent="0.4">
      <c r="A130" s="10" t="s">
        <v>299</v>
      </c>
      <c r="B130" s="11" t="s">
        <v>171</v>
      </c>
      <c r="C130" s="11" t="s">
        <v>183</v>
      </c>
      <c r="D130" s="11" t="str">
        <f t="shared" ref="D130:D193" si="4">B130&amp;"-"&amp;C130</f>
        <v>T-no</v>
      </c>
      <c r="E130" s="11" t="s">
        <v>195</v>
      </c>
      <c r="F130" s="11" t="s">
        <v>193</v>
      </c>
      <c r="G130" s="11" t="str">
        <f t="shared" ref="G130:G193" si="5">B130&amp;"-"&amp;F130</f>
        <v>T-heat</v>
      </c>
      <c r="H130" s="11">
        <v>86</v>
      </c>
      <c r="I130" s="11">
        <v>49</v>
      </c>
      <c r="J130" s="11">
        <v>29</v>
      </c>
      <c r="K130" s="11" t="s">
        <v>233</v>
      </c>
      <c r="L130" s="12">
        <v>44389</v>
      </c>
    </row>
    <row r="131" spans="1:12" x14ac:dyDescent="0.4">
      <c r="A131" s="10" t="s">
        <v>300</v>
      </c>
      <c r="B131" s="11" t="s">
        <v>171</v>
      </c>
      <c r="C131" s="11" t="s">
        <v>183</v>
      </c>
      <c r="D131" s="11" t="str">
        <f t="shared" si="4"/>
        <v>T-no</v>
      </c>
      <c r="E131" s="11" t="s">
        <v>195</v>
      </c>
      <c r="F131" s="11" t="s">
        <v>193</v>
      </c>
      <c r="G131" s="11" t="str">
        <f t="shared" si="5"/>
        <v>T-heat</v>
      </c>
      <c r="H131" s="11">
        <v>67</v>
      </c>
      <c r="I131" s="11">
        <v>50</v>
      </c>
      <c r="J131" s="11">
        <v>30</v>
      </c>
      <c r="K131" s="11" t="s">
        <v>233</v>
      </c>
      <c r="L131" s="12">
        <v>44389</v>
      </c>
    </row>
    <row r="132" spans="1:12" x14ac:dyDescent="0.4">
      <c r="A132" s="10" t="s">
        <v>301</v>
      </c>
      <c r="B132" s="11" t="s">
        <v>171</v>
      </c>
      <c r="C132" s="11" t="s">
        <v>183</v>
      </c>
      <c r="D132" s="11" t="str">
        <f t="shared" si="4"/>
        <v>T-no</v>
      </c>
      <c r="E132" s="11" t="s">
        <v>184</v>
      </c>
      <c r="F132" s="11" t="s">
        <v>185</v>
      </c>
      <c r="G132" s="11" t="str">
        <f t="shared" si="5"/>
        <v>T-control</v>
      </c>
      <c r="H132" s="11">
        <v>83</v>
      </c>
      <c r="I132" s="11">
        <v>52</v>
      </c>
      <c r="J132" s="11">
        <v>30</v>
      </c>
      <c r="K132" s="11" t="s">
        <v>233</v>
      </c>
      <c r="L132" s="12">
        <v>44389</v>
      </c>
    </row>
    <row r="133" spans="1:12" x14ac:dyDescent="0.4">
      <c r="A133" s="10" t="s">
        <v>302</v>
      </c>
      <c r="B133" s="11" t="s">
        <v>171</v>
      </c>
      <c r="C133" s="11" t="s">
        <v>183</v>
      </c>
      <c r="D133" s="11" t="str">
        <f t="shared" si="4"/>
        <v>T-no</v>
      </c>
      <c r="E133" s="11" t="s">
        <v>184</v>
      </c>
      <c r="F133" s="11" t="s">
        <v>185</v>
      </c>
      <c r="G133" s="11" t="str">
        <f t="shared" si="5"/>
        <v>T-control</v>
      </c>
      <c r="H133" s="11">
        <v>81</v>
      </c>
      <c r="I133" s="11">
        <v>51</v>
      </c>
      <c r="J133" s="11">
        <v>31</v>
      </c>
      <c r="K133" s="11" t="s">
        <v>233</v>
      </c>
      <c r="L133" s="12">
        <v>44389</v>
      </c>
    </row>
    <row r="134" spans="1:12" x14ac:dyDescent="0.4">
      <c r="A134" s="10" t="s">
        <v>303</v>
      </c>
      <c r="B134" s="11" t="s">
        <v>171</v>
      </c>
      <c r="C134" s="11" t="s">
        <v>183</v>
      </c>
      <c r="D134" s="11" t="str">
        <f t="shared" si="4"/>
        <v>T-no</v>
      </c>
      <c r="E134" s="11" t="s">
        <v>184</v>
      </c>
      <c r="F134" s="11" t="s">
        <v>185</v>
      </c>
      <c r="G134" s="11" t="str">
        <f t="shared" si="5"/>
        <v>T-control</v>
      </c>
      <c r="H134" s="11">
        <v>88</v>
      </c>
      <c r="I134" s="11">
        <v>63</v>
      </c>
      <c r="J134" s="11">
        <v>29</v>
      </c>
      <c r="K134" s="11" t="s">
        <v>233</v>
      </c>
      <c r="L134" s="12">
        <v>44389</v>
      </c>
    </row>
    <row r="135" spans="1:12" x14ac:dyDescent="0.4">
      <c r="A135" s="10" t="s">
        <v>304</v>
      </c>
      <c r="B135" s="11" t="s">
        <v>171</v>
      </c>
      <c r="C135" s="11" t="s">
        <v>183</v>
      </c>
      <c r="D135" s="11" t="str">
        <f t="shared" si="4"/>
        <v>T-no</v>
      </c>
      <c r="E135" s="11" t="s">
        <v>184</v>
      </c>
      <c r="F135" s="11" t="s">
        <v>185</v>
      </c>
      <c r="G135" s="11" t="str">
        <f t="shared" si="5"/>
        <v>T-control</v>
      </c>
      <c r="H135" s="11">
        <v>66</v>
      </c>
      <c r="I135" s="11">
        <v>51</v>
      </c>
      <c r="J135" s="11">
        <v>30</v>
      </c>
      <c r="K135" s="11" t="s">
        <v>233</v>
      </c>
      <c r="L135" s="12">
        <v>44389</v>
      </c>
    </row>
    <row r="136" spans="1:12" x14ac:dyDescent="0.4">
      <c r="A136" s="10" t="s">
        <v>305</v>
      </c>
      <c r="B136" s="11" t="s">
        <v>170</v>
      </c>
      <c r="C136" s="11" t="s">
        <v>183</v>
      </c>
      <c r="D136" s="11" t="str">
        <f t="shared" si="4"/>
        <v>D-no</v>
      </c>
      <c r="E136" s="11" t="s">
        <v>192</v>
      </c>
      <c r="F136" s="11" t="s">
        <v>193</v>
      </c>
      <c r="G136" s="11" t="str">
        <f t="shared" si="5"/>
        <v>D-heat</v>
      </c>
      <c r="H136" s="11">
        <v>82</v>
      </c>
      <c r="I136" s="11">
        <v>52</v>
      </c>
      <c r="J136" s="11">
        <v>29</v>
      </c>
      <c r="K136" s="11" t="s">
        <v>233</v>
      </c>
      <c r="L136" s="12">
        <v>44390</v>
      </c>
    </row>
    <row r="137" spans="1:12" x14ac:dyDescent="0.4">
      <c r="A137" s="10" t="s">
        <v>306</v>
      </c>
      <c r="B137" s="11" t="s">
        <v>170</v>
      </c>
      <c r="C137" s="11" t="s">
        <v>183</v>
      </c>
      <c r="D137" s="11" t="str">
        <f t="shared" si="4"/>
        <v>D-no</v>
      </c>
      <c r="E137" s="11" t="s">
        <v>192</v>
      </c>
      <c r="F137" s="11" t="s">
        <v>193</v>
      </c>
      <c r="G137" s="11" t="str">
        <f t="shared" si="5"/>
        <v>D-heat</v>
      </c>
      <c r="H137" s="11">
        <v>90</v>
      </c>
      <c r="I137" s="11">
        <v>55</v>
      </c>
      <c r="J137" s="11">
        <v>31</v>
      </c>
      <c r="K137" s="11" t="s">
        <v>233</v>
      </c>
      <c r="L137" s="12">
        <v>44390</v>
      </c>
    </row>
    <row r="138" spans="1:12" x14ac:dyDescent="0.4">
      <c r="A138" s="10" t="s">
        <v>307</v>
      </c>
      <c r="B138" s="11" t="s">
        <v>170</v>
      </c>
      <c r="C138" s="11" t="s">
        <v>183</v>
      </c>
      <c r="D138" s="11" t="str">
        <f t="shared" si="4"/>
        <v>D-no</v>
      </c>
      <c r="E138" s="11" t="s">
        <v>192</v>
      </c>
      <c r="F138" s="11" t="s">
        <v>193</v>
      </c>
      <c r="G138" s="11" t="str">
        <f t="shared" si="5"/>
        <v>D-heat</v>
      </c>
      <c r="H138" s="11">
        <v>91</v>
      </c>
      <c r="I138" s="11">
        <v>55</v>
      </c>
      <c r="J138" s="11">
        <v>32</v>
      </c>
      <c r="K138" s="11" t="s">
        <v>233</v>
      </c>
      <c r="L138" s="12">
        <v>44390</v>
      </c>
    </row>
    <row r="139" spans="1:12" x14ac:dyDescent="0.4">
      <c r="A139" s="10" t="s">
        <v>308</v>
      </c>
      <c r="B139" s="11" t="s">
        <v>170</v>
      </c>
      <c r="C139" s="11" t="s">
        <v>183</v>
      </c>
      <c r="D139" s="11" t="str">
        <f t="shared" si="4"/>
        <v>D-no</v>
      </c>
      <c r="E139" s="11" t="s">
        <v>192</v>
      </c>
      <c r="F139" s="11" t="s">
        <v>193</v>
      </c>
      <c r="G139" s="11" t="str">
        <f t="shared" si="5"/>
        <v>D-heat</v>
      </c>
      <c r="H139" s="11">
        <v>72</v>
      </c>
      <c r="I139" s="11">
        <v>59</v>
      </c>
      <c r="J139" s="11">
        <v>32</v>
      </c>
      <c r="K139" s="11" t="s">
        <v>233</v>
      </c>
      <c r="L139" s="12">
        <v>44390</v>
      </c>
    </row>
    <row r="140" spans="1:12" x14ac:dyDescent="0.4">
      <c r="A140" s="10" t="s">
        <v>309</v>
      </c>
      <c r="B140" s="11" t="s">
        <v>170</v>
      </c>
      <c r="C140" s="11" t="s">
        <v>183</v>
      </c>
      <c r="D140" s="11" t="str">
        <f t="shared" si="4"/>
        <v>D-no</v>
      </c>
      <c r="E140" s="11" t="s">
        <v>192</v>
      </c>
      <c r="F140" s="11" t="s">
        <v>193</v>
      </c>
      <c r="G140" s="11" t="str">
        <f t="shared" si="5"/>
        <v>D-heat</v>
      </c>
      <c r="H140" s="11">
        <v>80</v>
      </c>
      <c r="I140" s="11">
        <v>56</v>
      </c>
      <c r="J140" s="11">
        <v>28</v>
      </c>
      <c r="K140" s="11" t="s">
        <v>233</v>
      </c>
      <c r="L140" s="12">
        <v>44390</v>
      </c>
    </row>
    <row r="141" spans="1:12" x14ac:dyDescent="0.4">
      <c r="A141" s="10" t="s">
        <v>310</v>
      </c>
      <c r="B141" s="11" t="s">
        <v>170</v>
      </c>
      <c r="C141" s="11" t="s">
        <v>183</v>
      </c>
      <c r="D141" s="11" t="str">
        <f t="shared" si="4"/>
        <v>D-no</v>
      </c>
      <c r="E141" s="11" t="s">
        <v>192</v>
      </c>
      <c r="F141" s="11" t="s">
        <v>193</v>
      </c>
      <c r="G141" s="11" t="str">
        <f t="shared" si="5"/>
        <v>D-heat</v>
      </c>
      <c r="H141" s="11">
        <v>103</v>
      </c>
      <c r="I141" s="11">
        <v>56</v>
      </c>
      <c r="J141" s="11">
        <v>37</v>
      </c>
      <c r="K141" s="11" t="s">
        <v>233</v>
      </c>
      <c r="L141" s="12">
        <v>44390</v>
      </c>
    </row>
    <row r="142" spans="1:12" x14ac:dyDescent="0.4">
      <c r="A142" s="10" t="s">
        <v>311</v>
      </c>
      <c r="B142" s="11" t="s">
        <v>170</v>
      </c>
      <c r="C142" s="11" t="s">
        <v>183</v>
      </c>
      <c r="D142" s="11" t="str">
        <f t="shared" si="4"/>
        <v>D-no</v>
      </c>
      <c r="E142" s="11" t="s">
        <v>192</v>
      </c>
      <c r="F142" s="11" t="s">
        <v>193</v>
      </c>
      <c r="G142" s="11" t="str">
        <f t="shared" si="5"/>
        <v>D-heat</v>
      </c>
      <c r="H142" s="11">
        <v>83</v>
      </c>
      <c r="I142" s="11">
        <v>54</v>
      </c>
      <c r="J142" s="11">
        <v>35</v>
      </c>
      <c r="K142" s="11" t="s">
        <v>233</v>
      </c>
      <c r="L142" s="12">
        <v>44390</v>
      </c>
    </row>
    <row r="143" spans="1:12" x14ac:dyDescent="0.4">
      <c r="A143" s="10" t="s">
        <v>312</v>
      </c>
      <c r="B143" s="11" t="s">
        <v>170</v>
      </c>
      <c r="C143" s="11" t="s">
        <v>183</v>
      </c>
      <c r="D143" s="11" t="str">
        <f t="shared" si="4"/>
        <v>D-no</v>
      </c>
      <c r="E143" s="11" t="s">
        <v>192</v>
      </c>
      <c r="F143" s="11" t="s">
        <v>193</v>
      </c>
      <c r="G143" s="11" t="str">
        <f t="shared" si="5"/>
        <v>D-heat</v>
      </c>
      <c r="H143" s="11">
        <v>98</v>
      </c>
      <c r="I143" s="11">
        <v>54</v>
      </c>
      <c r="J143" s="11">
        <v>34</v>
      </c>
      <c r="K143" s="11" t="s">
        <v>233</v>
      </c>
      <c r="L143" s="12">
        <v>44390</v>
      </c>
    </row>
    <row r="144" spans="1:12" x14ac:dyDescent="0.4">
      <c r="A144" s="10" t="s">
        <v>313</v>
      </c>
      <c r="B144" s="11" t="s">
        <v>170</v>
      </c>
      <c r="C144" s="11" t="s">
        <v>183</v>
      </c>
      <c r="D144" s="11" t="str">
        <f t="shared" si="4"/>
        <v>D-no</v>
      </c>
      <c r="E144" s="11" t="s">
        <v>192</v>
      </c>
      <c r="F144" s="11" t="s">
        <v>193</v>
      </c>
      <c r="G144" s="11" t="str">
        <f t="shared" si="5"/>
        <v>D-heat</v>
      </c>
      <c r="H144" s="11">
        <v>94</v>
      </c>
      <c r="I144" s="11">
        <v>61</v>
      </c>
      <c r="J144" s="11">
        <v>42</v>
      </c>
      <c r="K144" s="11" t="s">
        <v>233</v>
      </c>
      <c r="L144" s="12">
        <v>44390</v>
      </c>
    </row>
    <row r="145" spans="1:12" x14ac:dyDescent="0.4">
      <c r="A145" s="10" t="s">
        <v>314</v>
      </c>
      <c r="B145" s="11" t="s">
        <v>170</v>
      </c>
      <c r="C145" s="11" t="s">
        <v>183</v>
      </c>
      <c r="D145" s="11" t="str">
        <f t="shared" si="4"/>
        <v>D-no</v>
      </c>
      <c r="E145" s="11" t="s">
        <v>192</v>
      </c>
      <c r="F145" s="11" t="s">
        <v>193</v>
      </c>
      <c r="G145" s="11" t="str">
        <f t="shared" si="5"/>
        <v>D-heat</v>
      </c>
      <c r="H145" s="11">
        <v>88</v>
      </c>
      <c r="I145" s="11">
        <v>54</v>
      </c>
      <c r="J145" s="11">
        <v>30</v>
      </c>
      <c r="K145" s="11" t="s">
        <v>233</v>
      </c>
      <c r="L145" s="12">
        <v>44390</v>
      </c>
    </row>
    <row r="146" spans="1:12" x14ac:dyDescent="0.4">
      <c r="A146" s="10" t="s">
        <v>315</v>
      </c>
      <c r="B146" s="11" t="s">
        <v>170</v>
      </c>
      <c r="C146" s="11" t="s">
        <v>183</v>
      </c>
      <c r="D146" s="11" t="str">
        <f t="shared" si="4"/>
        <v>D-no</v>
      </c>
      <c r="E146" s="11" t="s">
        <v>192</v>
      </c>
      <c r="F146" s="11" t="s">
        <v>193</v>
      </c>
      <c r="G146" s="11" t="str">
        <f t="shared" si="5"/>
        <v>D-heat</v>
      </c>
      <c r="H146" s="11">
        <v>94</v>
      </c>
      <c r="I146" s="11">
        <v>52</v>
      </c>
      <c r="J146" s="11">
        <v>28</v>
      </c>
      <c r="K146" s="11" t="s">
        <v>233</v>
      </c>
      <c r="L146" s="12">
        <v>44390</v>
      </c>
    </row>
    <row r="147" spans="1:12" x14ac:dyDescent="0.4">
      <c r="A147" s="10" t="s">
        <v>316</v>
      </c>
      <c r="B147" s="11" t="s">
        <v>171</v>
      </c>
      <c r="C147" s="11" t="s">
        <v>183</v>
      </c>
      <c r="D147" s="11" t="str">
        <f t="shared" si="4"/>
        <v>T-no</v>
      </c>
      <c r="E147" s="11" t="s">
        <v>195</v>
      </c>
      <c r="F147" s="11" t="s">
        <v>193</v>
      </c>
      <c r="G147" s="11" t="str">
        <f t="shared" si="5"/>
        <v>T-heat</v>
      </c>
      <c r="H147" s="11">
        <v>81</v>
      </c>
      <c r="I147" s="11">
        <v>55</v>
      </c>
      <c r="J147" s="11">
        <v>29</v>
      </c>
      <c r="K147" s="11" t="s">
        <v>233</v>
      </c>
      <c r="L147" s="12">
        <v>44390</v>
      </c>
    </row>
    <row r="148" spans="1:12" x14ac:dyDescent="0.4">
      <c r="A148" s="10" t="s">
        <v>317</v>
      </c>
      <c r="B148" s="11" t="s">
        <v>171</v>
      </c>
      <c r="C148" s="11" t="s">
        <v>183</v>
      </c>
      <c r="D148" s="11" t="str">
        <f t="shared" si="4"/>
        <v>T-no</v>
      </c>
      <c r="E148" s="11" t="s">
        <v>195</v>
      </c>
      <c r="F148" s="11" t="s">
        <v>193</v>
      </c>
      <c r="G148" s="11" t="str">
        <f t="shared" si="5"/>
        <v>T-heat</v>
      </c>
      <c r="H148" s="11">
        <v>80</v>
      </c>
      <c r="I148" s="11">
        <v>57</v>
      </c>
      <c r="J148" s="11">
        <v>30</v>
      </c>
      <c r="K148" s="11" t="s">
        <v>233</v>
      </c>
      <c r="L148" s="12">
        <v>44390</v>
      </c>
    </row>
    <row r="149" spans="1:12" x14ac:dyDescent="0.4">
      <c r="A149" s="10" t="s">
        <v>318</v>
      </c>
      <c r="B149" s="11" t="s">
        <v>171</v>
      </c>
      <c r="C149" s="11" t="s">
        <v>183</v>
      </c>
      <c r="D149" s="11" t="str">
        <f t="shared" si="4"/>
        <v>T-no</v>
      </c>
      <c r="E149" s="11" t="s">
        <v>195</v>
      </c>
      <c r="F149" s="11" t="s">
        <v>193</v>
      </c>
      <c r="G149" s="11" t="str">
        <f t="shared" si="5"/>
        <v>T-heat</v>
      </c>
      <c r="H149" s="11">
        <v>72</v>
      </c>
      <c r="I149" s="11">
        <v>42</v>
      </c>
      <c r="J149" s="11">
        <v>28</v>
      </c>
      <c r="K149" s="11" t="s">
        <v>233</v>
      </c>
      <c r="L149" s="12">
        <v>44390</v>
      </c>
    </row>
    <row r="150" spans="1:12" x14ac:dyDescent="0.4">
      <c r="A150" s="10" t="s">
        <v>319</v>
      </c>
      <c r="B150" s="11" t="s">
        <v>171</v>
      </c>
      <c r="C150" s="11" t="s">
        <v>183</v>
      </c>
      <c r="D150" s="11" t="str">
        <f t="shared" si="4"/>
        <v>T-no</v>
      </c>
      <c r="E150" s="11" t="s">
        <v>195</v>
      </c>
      <c r="F150" s="11" t="s">
        <v>193</v>
      </c>
      <c r="G150" s="11" t="str">
        <f t="shared" si="5"/>
        <v>T-heat</v>
      </c>
      <c r="H150" s="11">
        <v>87</v>
      </c>
      <c r="I150" s="11">
        <v>66</v>
      </c>
      <c r="J150" s="11">
        <v>31</v>
      </c>
      <c r="K150" s="11" t="s">
        <v>233</v>
      </c>
      <c r="L150" s="12">
        <v>44390</v>
      </c>
    </row>
    <row r="151" spans="1:12" x14ac:dyDescent="0.4">
      <c r="A151" s="10" t="s">
        <v>320</v>
      </c>
      <c r="B151" s="11" t="s">
        <v>171</v>
      </c>
      <c r="C151" s="11" t="s">
        <v>183</v>
      </c>
      <c r="D151" s="11" t="str">
        <f t="shared" si="4"/>
        <v>T-no</v>
      </c>
      <c r="E151" s="11" t="s">
        <v>195</v>
      </c>
      <c r="F151" s="11" t="s">
        <v>193</v>
      </c>
      <c r="G151" s="11" t="str">
        <f t="shared" si="5"/>
        <v>T-heat</v>
      </c>
      <c r="H151" s="11">
        <v>77</v>
      </c>
      <c r="I151" s="11">
        <v>56</v>
      </c>
      <c r="J151" s="11">
        <v>24</v>
      </c>
      <c r="K151" s="11" t="s">
        <v>233</v>
      </c>
      <c r="L151" s="12">
        <v>44390</v>
      </c>
    </row>
    <row r="152" spans="1:12" x14ac:dyDescent="0.4">
      <c r="A152" s="10" t="s">
        <v>321</v>
      </c>
      <c r="B152" s="11" t="s">
        <v>171</v>
      </c>
      <c r="C152" s="11" t="s">
        <v>183</v>
      </c>
      <c r="D152" s="11" t="str">
        <f t="shared" si="4"/>
        <v>T-no</v>
      </c>
      <c r="E152" s="11" t="s">
        <v>195</v>
      </c>
      <c r="F152" s="11" t="s">
        <v>193</v>
      </c>
      <c r="G152" s="11" t="str">
        <f t="shared" si="5"/>
        <v>T-heat</v>
      </c>
      <c r="H152" s="11">
        <v>74</v>
      </c>
      <c r="I152" s="11">
        <v>51</v>
      </c>
      <c r="J152" s="11">
        <v>32</v>
      </c>
      <c r="K152" s="11" t="s">
        <v>233</v>
      </c>
      <c r="L152" s="12">
        <v>44390</v>
      </c>
    </row>
    <row r="153" spans="1:12" x14ac:dyDescent="0.4">
      <c r="A153" s="10" t="s">
        <v>322</v>
      </c>
      <c r="B153" s="11" t="s">
        <v>171</v>
      </c>
      <c r="C153" s="11" t="s">
        <v>183</v>
      </c>
      <c r="D153" s="11" t="str">
        <f t="shared" si="4"/>
        <v>T-no</v>
      </c>
      <c r="E153" s="11" t="s">
        <v>195</v>
      </c>
      <c r="F153" s="11" t="s">
        <v>193</v>
      </c>
      <c r="G153" s="11" t="str">
        <f t="shared" si="5"/>
        <v>T-heat</v>
      </c>
      <c r="H153" s="11">
        <v>93</v>
      </c>
      <c r="I153" s="11">
        <v>80</v>
      </c>
      <c r="J153" s="11">
        <v>38</v>
      </c>
      <c r="K153" s="11" t="s">
        <v>233</v>
      </c>
      <c r="L153" s="12">
        <v>44390</v>
      </c>
    </row>
    <row r="154" spans="1:12" x14ac:dyDescent="0.4">
      <c r="A154" s="10" t="s">
        <v>323</v>
      </c>
      <c r="B154" s="11" t="s">
        <v>171</v>
      </c>
      <c r="C154" s="11" t="s">
        <v>183</v>
      </c>
      <c r="D154" s="11" t="str">
        <f t="shared" si="4"/>
        <v>T-no</v>
      </c>
      <c r="E154" s="11" t="s">
        <v>195</v>
      </c>
      <c r="F154" s="11" t="s">
        <v>193</v>
      </c>
      <c r="G154" s="11" t="str">
        <f t="shared" si="5"/>
        <v>T-heat</v>
      </c>
      <c r="H154" s="11">
        <v>99</v>
      </c>
      <c r="I154" s="11">
        <v>65</v>
      </c>
      <c r="J154" s="11">
        <v>36</v>
      </c>
      <c r="K154" s="11" t="s">
        <v>233</v>
      </c>
      <c r="L154" s="12">
        <v>44390</v>
      </c>
    </row>
    <row r="155" spans="1:12" x14ac:dyDescent="0.4">
      <c r="A155" s="10" t="s">
        <v>324</v>
      </c>
      <c r="B155" s="11" t="s">
        <v>171</v>
      </c>
      <c r="C155" s="11" t="s">
        <v>183</v>
      </c>
      <c r="D155" s="11" t="str">
        <f t="shared" si="4"/>
        <v>T-no</v>
      </c>
      <c r="E155" s="11" t="s">
        <v>195</v>
      </c>
      <c r="F155" s="11" t="s">
        <v>193</v>
      </c>
      <c r="G155" s="11" t="str">
        <f t="shared" si="5"/>
        <v>T-heat</v>
      </c>
      <c r="H155" s="11">
        <v>80</v>
      </c>
      <c r="I155" s="11">
        <v>76</v>
      </c>
      <c r="J155" s="11">
        <v>27</v>
      </c>
      <c r="K155" s="11" t="s">
        <v>233</v>
      </c>
      <c r="L155" s="12">
        <v>44390</v>
      </c>
    </row>
    <row r="156" spans="1:12" x14ac:dyDescent="0.4">
      <c r="A156" s="10" t="s">
        <v>325</v>
      </c>
      <c r="B156" s="11" t="s">
        <v>171</v>
      </c>
      <c r="C156" s="11" t="s">
        <v>183</v>
      </c>
      <c r="D156" s="11" t="str">
        <f t="shared" si="4"/>
        <v>T-no</v>
      </c>
      <c r="E156" s="11" t="s">
        <v>195</v>
      </c>
      <c r="F156" s="11" t="s">
        <v>193</v>
      </c>
      <c r="G156" s="11" t="str">
        <f t="shared" si="5"/>
        <v>T-heat</v>
      </c>
      <c r="H156" s="11">
        <v>73</v>
      </c>
      <c r="I156" s="11">
        <v>53</v>
      </c>
      <c r="J156" s="11">
        <v>29</v>
      </c>
      <c r="K156" s="11" t="s">
        <v>233</v>
      </c>
      <c r="L156" s="12">
        <v>44390</v>
      </c>
    </row>
    <row r="157" spans="1:12" x14ac:dyDescent="0.4">
      <c r="A157" s="10" t="s">
        <v>326</v>
      </c>
      <c r="B157" s="11" t="s">
        <v>171</v>
      </c>
      <c r="C157" s="11" t="s">
        <v>183</v>
      </c>
      <c r="D157" s="11" t="str">
        <f t="shared" si="4"/>
        <v>T-no</v>
      </c>
      <c r="E157" s="11" t="s">
        <v>195</v>
      </c>
      <c r="F157" s="11" t="s">
        <v>193</v>
      </c>
      <c r="G157" s="11" t="str">
        <f t="shared" si="5"/>
        <v>T-heat</v>
      </c>
      <c r="H157" s="11">
        <v>80</v>
      </c>
      <c r="I157" s="11">
        <v>62</v>
      </c>
      <c r="J157" s="11">
        <v>26</v>
      </c>
      <c r="K157" s="11" t="s">
        <v>233</v>
      </c>
      <c r="L157" s="12">
        <v>44390</v>
      </c>
    </row>
    <row r="158" spans="1:12" x14ac:dyDescent="0.4">
      <c r="A158" s="10" t="s">
        <v>327</v>
      </c>
      <c r="B158" s="11" t="s">
        <v>171</v>
      </c>
      <c r="C158" s="11" t="s">
        <v>183</v>
      </c>
      <c r="D158" s="11" t="str">
        <f t="shared" si="4"/>
        <v>T-no</v>
      </c>
      <c r="E158" s="11" t="s">
        <v>195</v>
      </c>
      <c r="F158" s="11" t="s">
        <v>193</v>
      </c>
      <c r="G158" s="11" t="str">
        <f t="shared" si="5"/>
        <v>T-heat</v>
      </c>
      <c r="H158" s="11">
        <v>91</v>
      </c>
      <c r="I158" s="11">
        <v>76</v>
      </c>
      <c r="J158" s="11">
        <v>35</v>
      </c>
      <c r="K158" s="11" t="s">
        <v>233</v>
      </c>
      <c r="L158" s="12">
        <v>44390</v>
      </c>
    </row>
    <row r="159" spans="1:12" x14ac:dyDescent="0.4">
      <c r="A159" s="10" t="s">
        <v>328</v>
      </c>
      <c r="B159" s="11" t="s">
        <v>170</v>
      </c>
      <c r="C159" s="11" t="s">
        <v>183</v>
      </c>
      <c r="D159" s="11" t="str">
        <f t="shared" si="4"/>
        <v>D-no</v>
      </c>
      <c r="E159" s="11" t="s">
        <v>192</v>
      </c>
      <c r="F159" s="11" t="s">
        <v>193</v>
      </c>
      <c r="G159" s="11" t="str">
        <f t="shared" si="5"/>
        <v>D-heat</v>
      </c>
      <c r="H159" s="11">
        <v>85</v>
      </c>
      <c r="I159" s="11">
        <v>44</v>
      </c>
      <c r="J159" s="11">
        <v>22</v>
      </c>
      <c r="K159" s="11" t="s">
        <v>233</v>
      </c>
      <c r="L159" s="12">
        <v>44396</v>
      </c>
    </row>
    <row r="160" spans="1:12" x14ac:dyDescent="0.4">
      <c r="A160" s="10" t="s">
        <v>329</v>
      </c>
      <c r="B160" s="11" t="s">
        <v>170</v>
      </c>
      <c r="C160" s="11" t="s">
        <v>183</v>
      </c>
      <c r="D160" s="11" t="str">
        <f t="shared" si="4"/>
        <v>D-no</v>
      </c>
      <c r="E160" s="11" t="s">
        <v>192</v>
      </c>
      <c r="F160" s="11" t="s">
        <v>193</v>
      </c>
      <c r="G160" s="11" t="str">
        <f t="shared" si="5"/>
        <v>D-heat</v>
      </c>
      <c r="H160" s="11">
        <v>88</v>
      </c>
      <c r="I160" s="11">
        <v>50</v>
      </c>
      <c r="J160" s="11">
        <v>24</v>
      </c>
      <c r="K160" s="11" t="s">
        <v>233</v>
      </c>
      <c r="L160" s="12">
        <v>44396</v>
      </c>
    </row>
    <row r="161" spans="1:12" x14ac:dyDescent="0.4">
      <c r="A161" s="10" t="s">
        <v>330</v>
      </c>
      <c r="B161" s="11" t="s">
        <v>170</v>
      </c>
      <c r="C161" s="11" t="s">
        <v>183</v>
      </c>
      <c r="D161" s="11" t="str">
        <f t="shared" si="4"/>
        <v>D-no</v>
      </c>
      <c r="E161" s="11" t="s">
        <v>192</v>
      </c>
      <c r="F161" s="11" t="s">
        <v>193</v>
      </c>
      <c r="G161" s="11" t="str">
        <f t="shared" si="5"/>
        <v>D-heat</v>
      </c>
      <c r="H161" s="11">
        <v>85</v>
      </c>
      <c r="I161" s="11">
        <v>53</v>
      </c>
      <c r="J161" s="11">
        <v>30</v>
      </c>
      <c r="K161" s="11" t="s">
        <v>233</v>
      </c>
      <c r="L161" s="12">
        <v>44396</v>
      </c>
    </row>
    <row r="162" spans="1:12" x14ac:dyDescent="0.4">
      <c r="A162" s="10" t="s">
        <v>331</v>
      </c>
      <c r="B162" s="11" t="s">
        <v>170</v>
      </c>
      <c r="C162" s="11" t="s">
        <v>183</v>
      </c>
      <c r="D162" s="11" t="str">
        <f t="shared" si="4"/>
        <v>D-no</v>
      </c>
      <c r="E162" s="11" t="s">
        <v>192</v>
      </c>
      <c r="F162" s="11" t="s">
        <v>193</v>
      </c>
      <c r="G162" s="11" t="str">
        <f t="shared" si="5"/>
        <v>D-heat</v>
      </c>
      <c r="H162" s="11">
        <v>90</v>
      </c>
      <c r="I162" s="11">
        <v>59</v>
      </c>
      <c r="J162" s="11">
        <v>26</v>
      </c>
      <c r="K162" s="11" t="s">
        <v>233</v>
      </c>
      <c r="L162" s="12">
        <v>44396</v>
      </c>
    </row>
    <row r="163" spans="1:12" x14ac:dyDescent="0.4">
      <c r="A163" s="10" t="s">
        <v>332</v>
      </c>
      <c r="B163" s="11" t="s">
        <v>170</v>
      </c>
      <c r="C163" s="11" t="s">
        <v>183</v>
      </c>
      <c r="D163" s="11" t="str">
        <f t="shared" si="4"/>
        <v>D-no</v>
      </c>
      <c r="E163" s="11" t="s">
        <v>192</v>
      </c>
      <c r="F163" s="11" t="s">
        <v>193</v>
      </c>
      <c r="G163" s="11" t="str">
        <f t="shared" si="5"/>
        <v>D-heat</v>
      </c>
      <c r="H163" s="11">
        <v>90</v>
      </c>
      <c r="I163" s="11">
        <v>53</v>
      </c>
      <c r="J163" s="11">
        <v>31</v>
      </c>
      <c r="K163" s="11" t="s">
        <v>233</v>
      </c>
      <c r="L163" s="12">
        <v>44396</v>
      </c>
    </row>
    <row r="164" spans="1:12" x14ac:dyDescent="0.4">
      <c r="A164" s="10" t="s">
        <v>333</v>
      </c>
      <c r="B164" s="11" t="s">
        <v>170</v>
      </c>
      <c r="C164" s="11" t="s">
        <v>183</v>
      </c>
      <c r="D164" s="11" t="str">
        <f t="shared" si="4"/>
        <v>D-no</v>
      </c>
      <c r="E164" s="11" t="s">
        <v>192</v>
      </c>
      <c r="F164" s="11" t="s">
        <v>193</v>
      </c>
      <c r="G164" s="11" t="str">
        <f t="shared" si="5"/>
        <v>D-heat</v>
      </c>
      <c r="H164" s="11">
        <v>89</v>
      </c>
      <c r="I164" s="11">
        <v>57</v>
      </c>
      <c r="J164" s="11">
        <v>36</v>
      </c>
      <c r="K164" s="11" t="s">
        <v>233</v>
      </c>
      <c r="L164" s="12">
        <v>44396</v>
      </c>
    </row>
    <row r="165" spans="1:12" x14ac:dyDescent="0.4">
      <c r="A165" s="10" t="s">
        <v>334</v>
      </c>
      <c r="B165" s="11" t="s">
        <v>170</v>
      </c>
      <c r="C165" s="11" t="s">
        <v>183</v>
      </c>
      <c r="D165" s="11" t="str">
        <f t="shared" si="4"/>
        <v>D-no</v>
      </c>
      <c r="E165" s="11" t="s">
        <v>192</v>
      </c>
      <c r="F165" s="11" t="s">
        <v>193</v>
      </c>
      <c r="G165" s="11" t="str">
        <f t="shared" si="5"/>
        <v>D-heat</v>
      </c>
      <c r="H165" s="11">
        <v>82</v>
      </c>
      <c r="I165" s="11">
        <v>59</v>
      </c>
      <c r="J165" s="11">
        <v>37</v>
      </c>
      <c r="K165" s="11" t="s">
        <v>233</v>
      </c>
      <c r="L165" s="12">
        <v>44396</v>
      </c>
    </row>
    <row r="166" spans="1:12" x14ac:dyDescent="0.4">
      <c r="A166" s="10" t="s">
        <v>335</v>
      </c>
      <c r="B166" s="11" t="s">
        <v>170</v>
      </c>
      <c r="C166" s="11" t="s">
        <v>183</v>
      </c>
      <c r="D166" s="11" t="str">
        <f t="shared" si="4"/>
        <v>D-no</v>
      </c>
      <c r="E166" s="11" t="s">
        <v>192</v>
      </c>
      <c r="F166" s="11" t="s">
        <v>193</v>
      </c>
      <c r="G166" s="11" t="str">
        <f t="shared" si="5"/>
        <v>D-heat</v>
      </c>
      <c r="H166" s="11">
        <v>82</v>
      </c>
      <c r="I166" s="11">
        <v>50</v>
      </c>
      <c r="J166" s="11">
        <v>28</v>
      </c>
      <c r="K166" s="11" t="s">
        <v>233</v>
      </c>
      <c r="L166" s="12">
        <v>44396</v>
      </c>
    </row>
    <row r="167" spans="1:12" x14ac:dyDescent="0.4">
      <c r="A167" s="10" t="s">
        <v>336</v>
      </c>
      <c r="B167" s="11" t="s">
        <v>170</v>
      </c>
      <c r="C167" s="11" t="s">
        <v>183</v>
      </c>
      <c r="D167" s="11" t="str">
        <f t="shared" si="4"/>
        <v>D-no</v>
      </c>
      <c r="E167" s="11" t="s">
        <v>192</v>
      </c>
      <c r="F167" s="11" t="s">
        <v>193</v>
      </c>
      <c r="G167" s="11" t="str">
        <f t="shared" si="5"/>
        <v>D-heat</v>
      </c>
      <c r="H167" s="11">
        <v>75</v>
      </c>
      <c r="I167" s="11">
        <v>41</v>
      </c>
      <c r="J167" s="11">
        <v>32</v>
      </c>
      <c r="K167" s="11" t="s">
        <v>233</v>
      </c>
      <c r="L167" s="12">
        <v>44396</v>
      </c>
    </row>
    <row r="168" spans="1:12" x14ac:dyDescent="0.4">
      <c r="A168" s="10" t="s">
        <v>337</v>
      </c>
      <c r="B168" s="11" t="s">
        <v>170</v>
      </c>
      <c r="C168" s="11" t="s">
        <v>183</v>
      </c>
      <c r="D168" s="11" t="str">
        <f t="shared" si="4"/>
        <v>D-no</v>
      </c>
      <c r="E168" s="11" t="s">
        <v>192</v>
      </c>
      <c r="F168" s="11" t="s">
        <v>193</v>
      </c>
      <c r="G168" s="11" t="str">
        <f t="shared" si="5"/>
        <v>D-heat</v>
      </c>
      <c r="H168" s="11">
        <v>86</v>
      </c>
      <c r="I168" s="11">
        <v>41</v>
      </c>
      <c r="J168" s="11">
        <v>30</v>
      </c>
      <c r="K168" s="11" t="s">
        <v>233</v>
      </c>
      <c r="L168" s="12">
        <v>44396</v>
      </c>
    </row>
    <row r="169" spans="1:12" x14ac:dyDescent="0.4">
      <c r="A169" s="10" t="s">
        <v>338</v>
      </c>
      <c r="B169" s="11" t="s">
        <v>170</v>
      </c>
      <c r="C169" s="11" t="s">
        <v>183</v>
      </c>
      <c r="D169" s="11" t="str">
        <f t="shared" si="4"/>
        <v>D-no</v>
      </c>
      <c r="E169" s="11" t="s">
        <v>192</v>
      </c>
      <c r="F169" s="11" t="s">
        <v>193</v>
      </c>
      <c r="G169" s="11" t="str">
        <f t="shared" si="5"/>
        <v>D-heat</v>
      </c>
      <c r="H169" s="11">
        <v>66</v>
      </c>
      <c r="I169" s="11">
        <v>49</v>
      </c>
      <c r="J169" s="11">
        <v>26</v>
      </c>
      <c r="K169" s="11" t="s">
        <v>233</v>
      </c>
      <c r="L169" s="12">
        <v>44396</v>
      </c>
    </row>
    <row r="170" spans="1:12" x14ac:dyDescent="0.4">
      <c r="A170" s="10" t="s">
        <v>339</v>
      </c>
      <c r="B170" s="11" t="s">
        <v>170</v>
      </c>
      <c r="C170" s="11" t="s">
        <v>183</v>
      </c>
      <c r="D170" s="11" t="str">
        <f t="shared" si="4"/>
        <v>D-no</v>
      </c>
      <c r="E170" s="11" t="s">
        <v>192</v>
      </c>
      <c r="F170" s="11" t="s">
        <v>193</v>
      </c>
      <c r="G170" s="11" t="str">
        <f t="shared" si="5"/>
        <v>D-heat</v>
      </c>
      <c r="H170" s="11">
        <v>76</v>
      </c>
      <c r="I170" s="11">
        <v>45</v>
      </c>
      <c r="J170" s="11">
        <v>26</v>
      </c>
      <c r="K170" s="11" t="s">
        <v>233</v>
      </c>
      <c r="L170" s="12">
        <v>44396</v>
      </c>
    </row>
    <row r="171" spans="1:12" x14ac:dyDescent="0.4">
      <c r="A171" s="10" t="s">
        <v>340</v>
      </c>
      <c r="B171" s="11" t="s">
        <v>170</v>
      </c>
      <c r="C171" s="11" t="s">
        <v>183</v>
      </c>
      <c r="D171" s="11" t="str">
        <f t="shared" si="4"/>
        <v>D-no</v>
      </c>
      <c r="E171" s="11" t="s">
        <v>192</v>
      </c>
      <c r="F171" s="11" t="s">
        <v>193</v>
      </c>
      <c r="G171" s="11" t="str">
        <f t="shared" si="5"/>
        <v>D-heat</v>
      </c>
      <c r="H171" s="11">
        <v>76</v>
      </c>
      <c r="I171" s="11">
        <v>41</v>
      </c>
      <c r="J171" s="11">
        <v>26</v>
      </c>
      <c r="K171" s="11" t="s">
        <v>233</v>
      </c>
      <c r="L171" s="12">
        <v>44396</v>
      </c>
    </row>
    <row r="172" spans="1:12" x14ac:dyDescent="0.4">
      <c r="A172" s="10" t="s">
        <v>341</v>
      </c>
      <c r="B172" s="11" t="s">
        <v>171</v>
      </c>
      <c r="C172" s="11" t="s">
        <v>183</v>
      </c>
      <c r="D172" s="11" t="str">
        <f t="shared" si="4"/>
        <v>T-no</v>
      </c>
      <c r="E172" s="11" t="s">
        <v>195</v>
      </c>
      <c r="F172" s="11" t="s">
        <v>193</v>
      </c>
      <c r="G172" s="11" t="str">
        <f t="shared" si="5"/>
        <v>T-heat</v>
      </c>
      <c r="H172" s="11">
        <v>87</v>
      </c>
      <c r="I172" s="11">
        <v>63</v>
      </c>
      <c r="J172" s="11">
        <v>29</v>
      </c>
      <c r="K172" s="11" t="s">
        <v>233</v>
      </c>
      <c r="L172" s="12">
        <v>44396</v>
      </c>
    </row>
    <row r="173" spans="1:12" x14ac:dyDescent="0.4">
      <c r="A173" s="10" t="s">
        <v>342</v>
      </c>
      <c r="B173" s="11" t="s">
        <v>171</v>
      </c>
      <c r="C173" s="11" t="s">
        <v>183</v>
      </c>
      <c r="D173" s="11" t="str">
        <f t="shared" si="4"/>
        <v>T-no</v>
      </c>
      <c r="E173" s="11" t="s">
        <v>195</v>
      </c>
      <c r="F173" s="11" t="s">
        <v>193</v>
      </c>
      <c r="G173" s="11" t="str">
        <f t="shared" si="5"/>
        <v>T-heat</v>
      </c>
      <c r="H173" s="11">
        <v>95</v>
      </c>
      <c r="I173" s="11">
        <v>61</v>
      </c>
      <c r="J173" s="11">
        <v>37</v>
      </c>
      <c r="K173" s="11" t="s">
        <v>233</v>
      </c>
      <c r="L173" s="12">
        <v>44396</v>
      </c>
    </row>
    <row r="174" spans="1:12" x14ac:dyDescent="0.4">
      <c r="A174" s="10" t="s">
        <v>343</v>
      </c>
      <c r="B174" s="11" t="s">
        <v>171</v>
      </c>
      <c r="C174" s="11" t="s">
        <v>183</v>
      </c>
      <c r="D174" s="11" t="str">
        <f t="shared" si="4"/>
        <v>T-no</v>
      </c>
      <c r="E174" s="11" t="s">
        <v>195</v>
      </c>
      <c r="F174" s="11" t="s">
        <v>193</v>
      </c>
      <c r="G174" s="11" t="str">
        <f t="shared" si="5"/>
        <v>T-heat</v>
      </c>
      <c r="H174" s="11">
        <v>89</v>
      </c>
      <c r="I174" s="11">
        <v>65</v>
      </c>
      <c r="J174" s="11">
        <v>36</v>
      </c>
      <c r="K174" s="11" t="s">
        <v>233</v>
      </c>
      <c r="L174" s="12">
        <v>44396</v>
      </c>
    </row>
    <row r="175" spans="1:12" x14ac:dyDescent="0.4">
      <c r="A175" s="10" t="s">
        <v>344</v>
      </c>
      <c r="B175" s="11" t="s">
        <v>171</v>
      </c>
      <c r="C175" s="11" t="s">
        <v>183</v>
      </c>
      <c r="D175" s="11" t="str">
        <f t="shared" si="4"/>
        <v>T-no</v>
      </c>
      <c r="E175" s="11" t="s">
        <v>195</v>
      </c>
      <c r="F175" s="11" t="s">
        <v>193</v>
      </c>
      <c r="G175" s="11" t="str">
        <f t="shared" si="5"/>
        <v>T-heat</v>
      </c>
      <c r="H175" s="11">
        <v>74</v>
      </c>
      <c r="I175" s="11">
        <v>46</v>
      </c>
      <c r="J175" s="11">
        <v>29</v>
      </c>
      <c r="K175" s="11" t="s">
        <v>233</v>
      </c>
      <c r="L175" s="12">
        <v>44396</v>
      </c>
    </row>
    <row r="176" spans="1:12" x14ac:dyDescent="0.4">
      <c r="A176" s="10" t="s">
        <v>345</v>
      </c>
      <c r="B176" s="11" t="s">
        <v>171</v>
      </c>
      <c r="C176" s="11" t="s">
        <v>183</v>
      </c>
      <c r="D176" s="11" t="str">
        <f t="shared" si="4"/>
        <v>T-no</v>
      </c>
      <c r="E176" s="11" t="s">
        <v>195</v>
      </c>
      <c r="F176" s="11" t="s">
        <v>193</v>
      </c>
      <c r="G176" s="11" t="str">
        <f t="shared" si="5"/>
        <v>T-heat</v>
      </c>
      <c r="H176" s="11">
        <v>99</v>
      </c>
      <c r="I176" s="11">
        <v>74</v>
      </c>
      <c r="J176" s="11">
        <v>38</v>
      </c>
      <c r="K176" s="11" t="s">
        <v>233</v>
      </c>
      <c r="L176" s="12">
        <v>44396</v>
      </c>
    </row>
    <row r="177" spans="1:12" x14ac:dyDescent="0.4">
      <c r="A177" s="10" t="s">
        <v>346</v>
      </c>
      <c r="B177" s="11" t="s">
        <v>171</v>
      </c>
      <c r="C177" s="11" t="s">
        <v>183</v>
      </c>
      <c r="D177" s="11" t="str">
        <f t="shared" si="4"/>
        <v>T-no</v>
      </c>
      <c r="E177" s="11" t="s">
        <v>195</v>
      </c>
      <c r="F177" s="11" t="s">
        <v>193</v>
      </c>
      <c r="G177" s="11" t="str">
        <f t="shared" si="5"/>
        <v>T-heat</v>
      </c>
      <c r="H177" s="11">
        <v>90</v>
      </c>
      <c r="I177" s="11">
        <v>73</v>
      </c>
      <c r="J177" s="11">
        <v>35</v>
      </c>
      <c r="K177" s="11" t="s">
        <v>233</v>
      </c>
      <c r="L177" s="12">
        <v>44396</v>
      </c>
    </row>
    <row r="178" spans="1:12" x14ac:dyDescent="0.4">
      <c r="A178" s="10" t="s">
        <v>347</v>
      </c>
      <c r="B178" s="11" t="s">
        <v>171</v>
      </c>
      <c r="C178" s="11" t="s">
        <v>183</v>
      </c>
      <c r="D178" s="11" t="str">
        <f t="shared" si="4"/>
        <v>T-no</v>
      </c>
      <c r="E178" s="11" t="s">
        <v>195</v>
      </c>
      <c r="F178" s="11" t="s">
        <v>193</v>
      </c>
      <c r="G178" s="11" t="str">
        <f t="shared" si="5"/>
        <v>T-heat</v>
      </c>
      <c r="H178" s="11">
        <v>102</v>
      </c>
      <c r="I178" s="11">
        <v>66</v>
      </c>
      <c r="J178" s="11">
        <v>43</v>
      </c>
      <c r="K178" s="11" t="s">
        <v>233</v>
      </c>
      <c r="L178" s="12">
        <v>44396</v>
      </c>
    </row>
    <row r="179" spans="1:12" x14ac:dyDescent="0.4">
      <c r="A179" s="10" t="s">
        <v>348</v>
      </c>
      <c r="B179" s="11" t="s">
        <v>171</v>
      </c>
      <c r="C179" s="11" t="s">
        <v>183</v>
      </c>
      <c r="D179" s="11" t="str">
        <f t="shared" si="4"/>
        <v>T-no</v>
      </c>
      <c r="E179" s="11" t="s">
        <v>195</v>
      </c>
      <c r="F179" s="11" t="s">
        <v>193</v>
      </c>
      <c r="G179" s="11" t="str">
        <f t="shared" si="5"/>
        <v>T-heat</v>
      </c>
      <c r="H179" s="11">
        <v>101</v>
      </c>
      <c r="I179" s="11">
        <v>70</v>
      </c>
      <c r="J179" s="11">
        <v>36</v>
      </c>
      <c r="K179" s="11" t="s">
        <v>233</v>
      </c>
      <c r="L179" s="12">
        <v>44396</v>
      </c>
    </row>
    <row r="180" spans="1:12" x14ac:dyDescent="0.4">
      <c r="A180" s="10" t="s">
        <v>349</v>
      </c>
      <c r="B180" s="11" t="s">
        <v>171</v>
      </c>
      <c r="C180" s="11" t="s">
        <v>183</v>
      </c>
      <c r="D180" s="11" t="str">
        <f t="shared" si="4"/>
        <v>T-no</v>
      </c>
      <c r="E180" s="11" t="s">
        <v>195</v>
      </c>
      <c r="F180" s="11" t="s">
        <v>193</v>
      </c>
      <c r="G180" s="11" t="str">
        <f t="shared" si="5"/>
        <v>T-heat</v>
      </c>
      <c r="H180" s="11">
        <v>73</v>
      </c>
      <c r="I180" s="11">
        <v>51</v>
      </c>
      <c r="J180" s="11">
        <v>32</v>
      </c>
      <c r="K180" s="11" t="s">
        <v>233</v>
      </c>
      <c r="L180" s="12">
        <v>44396</v>
      </c>
    </row>
    <row r="181" spans="1:12" x14ac:dyDescent="0.4">
      <c r="A181" s="10" t="s">
        <v>350</v>
      </c>
      <c r="B181" s="11" t="s">
        <v>171</v>
      </c>
      <c r="C181" s="11" t="s">
        <v>183</v>
      </c>
      <c r="D181" s="11" t="str">
        <f t="shared" si="4"/>
        <v>T-no</v>
      </c>
      <c r="E181" s="11" t="s">
        <v>195</v>
      </c>
      <c r="F181" s="11" t="s">
        <v>193</v>
      </c>
      <c r="G181" s="11" t="str">
        <f t="shared" si="5"/>
        <v>T-heat</v>
      </c>
      <c r="H181" s="11">
        <v>77</v>
      </c>
      <c r="I181" s="11">
        <v>55</v>
      </c>
      <c r="J181" s="11">
        <v>34</v>
      </c>
      <c r="K181" s="11" t="s">
        <v>233</v>
      </c>
      <c r="L181" s="12">
        <v>44396</v>
      </c>
    </row>
    <row r="182" spans="1:12" x14ac:dyDescent="0.4">
      <c r="A182" s="10" t="s">
        <v>351</v>
      </c>
      <c r="B182" s="11" t="s">
        <v>171</v>
      </c>
      <c r="C182" s="11" t="s">
        <v>183</v>
      </c>
      <c r="D182" s="11" t="str">
        <f t="shared" si="4"/>
        <v>T-no</v>
      </c>
      <c r="E182" s="11" t="s">
        <v>195</v>
      </c>
      <c r="F182" s="11" t="s">
        <v>193</v>
      </c>
      <c r="G182" s="11" t="str">
        <f t="shared" si="5"/>
        <v>T-heat</v>
      </c>
      <c r="H182" s="11">
        <v>84</v>
      </c>
      <c r="I182" s="11">
        <v>45</v>
      </c>
      <c r="J182" s="11">
        <v>28</v>
      </c>
      <c r="K182" s="11" t="s">
        <v>233</v>
      </c>
      <c r="L182" s="12">
        <v>44396</v>
      </c>
    </row>
    <row r="183" spans="1:12" x14ac:dyDescent="0.4">
      <c r="A183" s="10" t="s">
        <v>352</v>
      </c>
      <c r="B183" s="11" t="s">
        <v>171</v>
      </c>
      <c r="C183" s="11" t="s">
        <v>183</v>
      </c>
      <c r="D183" s="11" t="str">
        <f t="shared" si="4"/>
        <v>T-no</v>
      </c>
      <c r="E183" s="11" t="s">
        <v>195</v>
      </c>
      <c r="F183" s="11" t="s">
        <v>193</v>
      </c>
      <c r="G183" s="11" t="str">
        <f t="shared" si="5"/>
        <v>T-heat</v>
      </c>
      <c r="H183" s="11">
        <v>82</v>
      </c>
      <c r="I183" s="11">
        <v>44</v>
      </c>
      <c r="J183" s="11">
        <v>27</v>
      </c>
      <c r="K183" s="12" t="s">
        <v>233</v>
      </c>
      <c r="L183" s="12">
        <v>44396</v>
      </c>
    </row>
    <row r="184" spans="1:12" x14ac:dyDescent="0.4">
      <c r="A184" s="10" t="s">
        <v>36</v>
      </c>
      <c r="B184" s="11" t="s">
        <v>170</v>
      </c>
      <c r="C184" s="11" t="s">
        <v>199</v>
      </c>
      <c r="D184" s="11" t="str">
        <f t="shared" si="4"/>
        <v>D-base</v>
      </c>
      <c r="E184" s="11" t="s">
        <v>192</v>
      </c>
      <c r="F184" s="11" t="s">
        <v>193</v>
      </c>
      <c r="G184" s="11" t="str">
        <f t="shared" si="5"/>
        <v>D-heat</v>
      </c>
      <c r="H184" s="11">
        <v>96</v>
      </c>
      <c r="I184" s="11">
        <v>55</v>
      </c>
      <c r="J184" s="11">
        <v>29</v>
      </c>
      <c r="L184" s="12">
        <v>44400</v>
      </c>
    </row>
    <row r="185" spans="1:12" x14ac:dyDescent="0.4">
      <c r="A185" s="10" t="s">
        <v>37</v>
      </c>
      <c r="B185" s="11" t="s">
        <v>170</v>
      </c>
      <c r="C185" s="11" t="s">
        <v>199</v>
      </c>
      <c r="D185" s="11" t="str">
        <f t="shared" si="4"/>
        <v>D-base</v>
      </c>
      <c r="E185" s="11" t="s">
        <v>192</v>
      </c>
      <c r="F185" s="11" t="s">
        <v>193</v>
      </c>
      <c r="G185" s="11" t="str">
        <f t="shared" si="5"/>
        <v>D-heat</v>
      </c>
      <c r="H185" s="11">
        <v>79</v>
      </c>
      <c r="I185" s="11">
        <v>55</v>
      </c>
      <c r="J185" s="11">
        <v>29</v>
      </c>
      <c r="L185" s="12">
        <v>44400</v>
      </c>
    </row>
    <row r="186" spans="1:12" x14ac:dyDescent="0.4">
      <c r="A186" s="10" t="s">
        <v>38</v>
      </c>
      <c r="B186" s="11" t="s">
        <v>170</v>
      </c>
      <c r="C186" s="11" t="s">
        <v>199</v>
      </c>
      <c r="D186" s="11" t="str">
        <f t="shared" si="4"/>
        <v>D-base</v>
      </c>
      <c r="E186" s="11" t="s">
        <v>192</v>
      </c>
      <c r="F186" s="11" t="s">
        <v>193</v>
      </c>
      <c r="G186" s="11" t="str">
        <f t="shared" si="5"/>
        <v>D-heat</v>
      </c>
      <c r="H186" s="11">
        <v>110</v>
      </c>
      <c r="I186" s="11">
        <v>45</v>
      </c>
      <c r="J186" s="11">
        <v>27</v>
      </c>
      <c r="L186" s="12">
        <v>44400</v>
      </c>
    </row>
    <row r="187" spans="1:12" x14ac:dyDescent="0.4">
      <c r="A187" s="10" t="s">
        <v>39</v>
      </c>
      <c r="B187" s="11" t="s">
        <v>170</v>
      </c>
      <c r="C187" s="11" t="s">
        <v>199</v>
      </c>
      <c r="D187" s="11" t="str">
        <f t="shared" si="4"/>
        <v>D-base</v>
      </c>
      <c r="E187" s="11" t="s">
        <v>192</v>
      </c>
      <c r="F187" s="11" t="s">
        <v>193</v>
      </c>
      <c r="G187" s="11" t="str">
        <f t="shared" si="5"/>
        <v>D-heat</v>
      </c>
      <c r="H187" s="11">
        <v>79</v>
      </c>
      <c r="I187" s="11">
        <v>56</v>
      </c>
      <c r="J187" s="11">
        <v>27</v>
      </c>
      <c r="L187" s="12">
        <v>44400</v>
      </c>
    </row>
    <row r="188" spans="1:12" x14ac:dyDescent="0.4">
      <c r="A188" s="10" t="s">
        <v>40</v>
      </c>
      <c r="B188" s="11" t="s">
        <v>170</v>
      </c>
      <c r="C188" s="11" t="s">
        <v>199</v>
      </c>
      <c r="D188" s="11" t="str">
        <f t="shared" si="4"/>
        <v>D-base</v>
      </c>
      <c r="E188" s="11" t="s">
        <v>192</v>
      </c>
      <c r="F188" s="11" t="s">
        <v>193</v>
      </c>
      <c r="G188" s="11" t="str">
        <f t="shared" si="5"/>
        <v>D-heat</v>
      </c>
      <c r="H188" s="11">
        <v>84</v>
      </c>
      <c r="I188" s="11">
        <v>50</v>
      </c>
      <c r="J188" s="11">
        <v>27</v>
      </c>
      <c r="L188" s="12">
        <v>44400</v>
      </c>
    </row>
    <row r="189" spans="1:12" x14ac:dyDescent="0.4">
      <c r="A189" s="10" t="s">
        <v>41</v>
      </c>
      <c r="B189" s="11" t="s">
        <v>170</v>
      </c>
      <c r="C189" s="11" t="s">
        <v>199</v>
      </c>
      <c r="D189" s="11" t="str">
        <f t="shared" si="4"/>
        <v>D-base</v>
      </c>
      <c r="E189" s="11" t="s">
        <v>192</v>
      </c>
      <c r="F189" s="11" t="s">
        <v>193</v>
      </c>
      <c r="G189" s="11" t="str">
        <f t="shared" si="5"/>
        <v>D-heat</v>
      </c>
      <c r="H189" s="11">
        <v>98</v>
      </c>
      <c r="I189" s="11">
        <v>54</v>
      </c>
      <c r="J189" s="11">
        <v>28</v>
      </c>
      <c r="L189" s="12">
        <v>44400</v>
      </c>
    </row>
    <row r="190" spans="1:12" x14ac:dyDescent="0.4">
      <c r="A190" s="10" t="s">
        <v>353</v>
      </c>
      <c r="B190" s="11" t="s">
        <v>170</v>
      </c>
      <c r="C190" s="11" t="s">
        <v>183</v>
      </c>
      <c r="D190" s="11" t="str">
        <f t="shared" si="4"/>
        <v>D-no</v>
      </c>
      <c r="E190" s="11" t="s">
        <v>192</v>
      </c>
      <c r="F190" s="11" t="s">
        <v>193</v>
      </c>
      <c r="G190" s="11" t="str">
        <f t="shared" si="5"/>
        <v>D-heat</v>
      </c>
      <c r="H190" s="11">
        <v>70</v>
      </c>
      <c r="I190" s="11">
        <v>44</v>
      </c>
      <c r="J190" s="11">
        <v>25</v>
      </c>
      <c r="L190" s="12">
        <v>44400</v>
      </c>
    </row>
    <row r="191" spans="1:12" x14ac:dyDescent="0.4">
      <c r="A191" s="10" t="s">
        <v>354</v>
      </c>
      <c r="B191" s="11" t="s">
        <v>170</v>
      </c>
      <c r="C191" s="11" t="s">
        <v>183</v>
      </c>
      <c r="D191" s="11" t="str">
        <f t="shared" si="4"/>
        <v>D-no</v>
      </c>
      <c r="E191" s="11" t="s">
        <v>192</v>
      </c>
      <c r="F191" s="11" t="s">
        <v>193</v>
      </c>
      <c r="G191" s="11" t="str">
        <f t="shared" si="5"/>
        <v>D-heat</v>
      </c>
      <c r="H191" s="11">
        <v>76</v>
      </c>
      <c r="I191" s="11">
        <v>46</v>
      </c>
      <c r="J191" s="11">
        <v>27</v>
      </c>
      <c r="L191" s="12">
        <v>44400</v>
      </c>
    </row>
    <row r="192" spans="1:12" x14ac:dyDescent="0.4">
      <c r="A192" s="10" t="s">
        <v>355</v>
      </c>
      <c r="B192" s="11" t="s">
        <v>170</v>
      </c>
      <c r="C192" s="11" t="s">
        <v>183</v>
      </c>
      <c r="D192" s="11" t="str">
        <f t="shared" si="4"/>
        <v>D-no</v>
      </c>
      <c r="E192" s="11" t="s">
        <v>192</v>
      </c>
      <c r="F192" s="11" t="s">
        <v>193</v>
      </c>
      <c r="G192" s="11" t="str">
        <f t="shared" si="5"/>
        <v>D-heat</v>
      </c>
      <c r="H192" s="11">
        <v>71</v>
      </c>
      <c r="I192" s="11">
        <v>56</v>
      </c>
      <c r="J192" s="11">
        <v>31</v>
      </c>
      <c r="L192" s="12">
        <v>44400</v>
      </c>
    </row>
    <row r="193" spans="1:12" x14ac:dyDescent="0.4">
      <c r="A193" s="10" t="s">
        <v>356</v>
      </c>
      <c r="B193" s="11" t="s">
        <v>170</v>
      </c>
      <c r="C193" s="11" t="s">
        <v>183</v>
      </c>
      <c r="D193" s="11" t="str">
        <f t="shared" si="4"/>
        <v>D-no</v>
      </c>
      <c r="E193" s="11" t="s">
        <v>192</v>
      </c>
      <c r="F193" s="11" t="s">
        <v>193</v>
      </c>
      <c r="G193" s="11" t="str">
        <f t="shared" si="5"/>
        <v>D-heat</v>
      </c>
      <c r="H193" s="11">
        <v>68</v>
      </c>
      <c r="I193" s="11">
        <v>43</v>
      </c>
      <c r="J193" s="11">
        <v>28</v>
      </c>
      <c r="L193" s="12">
        <v>44400</v>
      </c>
    </row>
    <row r="194" spans="1:12" x14ac:dyDescent="0.4">
      <c r="A194" s="10" t="s">
        <v>357</v>
      </c>
      <c r="B194" s="11" t="s">
        <v>170</v>
      </c>
      <c r="C194" s="11" t="s">
        <v>183</v>
      </c>
      <c r="D194" s="11" t="str">
        <f t="shared" ref="D194:D257" si="6">B194&amp;"-"&amp;C194</f>
        <v>D-no</v>
      </c>
      <c r="E194" s="11" t="s">
        <v>192</v>
      </c>
      <c r="F194" s="11" t="s">
        <v>193</v>
      </c>
      <c r="G194" s="11" t="str">
        <f t="shared" ref="G194:G257" si="7">B194&amp;"-"&amp;F194</f>
        <v>D-heat</v>
      </c>
      <c r="H194" s="11">
        <v>78</v>
      </c>
      <c r="I194" s="11">
        <v>41</v>
      </c>
      <c r="J194" s="11">
        <v>23</v>
      </c>
      <c r="L194" s="12">
        <v>44400</v>
      </c>
    </row>
    <row r="195" spans="1:12" x14ac:dyDescent="0.4">
      <c r="A195" s="10" t="s">
        <v>358</v>
      </c>
      <c r="B195" s="11" t="s">
        <v>171</v>
      </c>
      <c r="C195" s="11" t="s">
        <v>183</v>
      </c>
      <c r="D195" s="11" t="str">
        <f t="shared" si="6"/>
        <v>T-no</v>
      </c>
      <c r="E195" s="11" t="s">
        <v>195</v>
      </c>
      <c r="F195" s="11" t="s">
        <v>193</v>
      </c>
      <c r="G195" s="11" t="str">
        <f t="shared" si="7"/>
        <v>T-heat</v>
      </c>
      <c r="H195" s="11">
        <v>74</v>
      </c>
      <c r="I195" s="11">
        <v>60</v>
      </c>
      <c r="J195" s="11">
        <v>22</v>
      </c>
      <c r="L195" s="12">
        <v>44400</v>
      </c>
    </row>
    <row r="196" spans="1:12" x14ac:dyDescent="0.4">
      <c r="A196" s="10" t="s">
        <v>359</v>
      </c>
      <c r="B196" s="11" t="s">
        <v>171</v>
      </c>
      <c r="C196" s="11" t="s">
        <v>183</v>
      </c>
      <c r="D196" s="11" t="str">
        <f t="shared" si="6"/>
        <v>T-no</v>
      </c>
      <c r="E196" s="11" t="s">
        <v>195</v>
      </c>
      <c r="F196" s="11" t="s">
        <v>193</v>
      </c>
      <c r="G196" s="11" t="str">
        <f t="shared" si="7"/>
        <v>T-heat</v>
      </c>
      <c r="H196" s="11">
        <v>70</v>
      </c>
      <c r="I196" s="11">
        <v>55</v>
      </c>
      <c r="J196" s="11">
        <v>26</v>
      </c>
      <c r="L196" s="12">
        <v>44400</v>
      </c>
    </row>
    <row r="197" spans="1:12" x14ac:dyDescent="0.4">
      <c r="A197" s="10" t="s">
        <v>360</v>
      </c>
      <c r="B197" s="11" t="s">
        <v>171</v>
      </c>
      <c r="C197" s="11" t="s">
        <v>183</v>
      </c>
      <c r="D197" s="11" t="str">
        <f t="shared" si="6"/>
        <v>T-no</v>
      </c>
      <c r="E197" s="11" t="s">
        <v>195</v>
      </c>
      <c r="F197" s="11" t="s">
        <v>193</v>
      </c>
      <c r="G197" s="11" t="str">
        <f t="shared" si="7"/>
        <v>T-heat</v>
      </c>
      <c r="H197" s="11">
        <v>71</v>
      </c>
      <c r="I197" s="11">
        <v>57</v>
      </c>
      <c r="J197" s="11">
        <v>28</v>
      </c>
      <c r="L197" s="12">
        <v>44400</v>
      </c>
    </row>
    <row r="198" spans="1:12" x14ac:dyDescent="0.4">
      <c r="A198" s="10" t="s">
        <v>361</v>
      </c>
      <c r="B198" s="11" t="s">
        <v>171</v>
      </c>
      <c r="C198" s="11" t="s">
        <v>183</v>
      </c>
      <c r="D198" s="11" t="str">
        <f t="shared" si="6"/>
        <v>T-no</v>
      </c>
      <c r="E198" s="11" t="s">
        <v>195</v>
      </c>
      <c r="F198" s="11" t="s">
        <v>193</v>
      </c>
      <c r="G198" s="11" t="str">
        <f t="shared" si="7"/>
        <v>T-heat</v>
      </c>
      <c r="H198" s="11">
        <v>86</v>
      </c>
      <c r="I198" s="11">
        <v>61</v>
      </c>
      <c r="J198" s="11">
        <v>26</v>
      </c>
      <c r="L198" s="12">
        <v>44400</v>
      </c>
    </row>
    <row r="199" spans="1:12" x14ac:dyDescent="0.4">
      <c r="A199" s="10" t="s">
        <v>362</v>
      </c>
      <c r="B199" s="11" t="s">
        <v>171</v>
      </c>
      <c r="C199" s="11" t="s">
        <v>183</v>
      </c>
      <c r="D199" s="11" t="str">
        <f t="shared" si="6"/>
        <v>T-no</v>
      </c>
      <c r="E199" s="11" t="s">
        <v>195</v>
      </c>
      <c r="F199" s="11" t="s">
        <v>193</v>
      </c>
      <c r="G199" s="11" t="str">
        <f t="shared" si="7"/>
        <v>T-heat</v>
      </c>
      <c r="H199" s="11">
        <v>64</v>
      </c>
      <c r="I199" s="11">
        <v>57</v>
      </c>
      <c r="J199" s="11">
        <v>27</v>
      </c>
      <c r="L199" s="12">
        <v>44400</v>
      </c>
    </row>
    <row r="200" spans="1:12" x14ac:dyDescent="0.4">
      <c r="A200" s="10" t="s">
        <v>363</v>
      </c>
      <c r="B200" s="11" t="s">
        <v>171</v>
      </c>
      <c r="C200" s="11" t="s">
        <v>183</v>
      </c>
      <c r="D200" s="11" t="str">
        <f t="shared" si="6"/>
        <v>T-no</v>
      </c>
      <c r="E200" s="11" t="s">
        <v>195</v>
      </c>
      <c r="F200" s="11" t="s">
        <v>193</v>
      </c>
      <c r="G200" s="11" t="str">
        <f t="shared" si="7"/>
        <v>T-heat</v>
      </c>
      <c r="H200" s="11">
        <v>82</v>
      </c>
      <c r="I200" s="11">
        <v>60</v>
      </c>
      <c r="J200" s="11">
        <v>36</v>
      </c>
      <c r="L200" s="12">
        <v>44400</v>
      </c>
    </row>
    <row r="201" spans="1:12" x14ac:dyDescent="0.4">
      <c r="A201" s="10" t="s">
        <v>364</v>
      </c>
      <c r="B201" s="11" t="s">
        <v>171</v>
      </c>
      <c r="C201" s="11" t="s">
        <v>183</v>
      </c>
      <c r="D201" s="11" t="str">
        <f t="shared" si="6"/>
        <v>T-no</v>
      </c>
      <c r="E201" s="11" t="s">
        <v>195</v>
      </c>
      <c r="F201" s="11" t="s">
        <v>193</v>
      </c>
      <c r="G201" s="11" t="str">
        <f t="shared" si="7"/>
        <v>T-heat</v>
      </c>
      <c r="H201" s="11">
        <v>74</v>
      </c>
      <c r="I201" s="11">
        <v>49</v>
      </c>
      <c r="J201" s="11">
        <v>29</v>
      </c>
      <c r="L201" s="12">
        <v>44400</v>
      </c>
    </row>
    <row r="202" spans="1:12" x14ac:dyDescent="0.4">
      <c r="A202" s="10" t="s">
        <v>365</v>
      </c>
      <c r="B202" s="11" t="s">
        <v>171</v>
      </c>
      <c r="C202" s="11" t="s">
        <v>183</v>
      </c>
      <c r="D202" s="11" t="str">
        <f t="shared" si="6"/>
        <v>T-no</v>
      </c>
      <c r="E202" s="11" t="s">
        <v>195</v>
      </c>
      <c r="F202" s="11" t="s">
        <v>193</v>
      </c>
      <c r="G202" s="11" t="str">
        <f t="shared" si="7"/>
        <v>T-heat</v>
      </c>
      <c r="H202" s="11">
        <v>85</v>
      </c>
      <c r="I202" s="11">
        <v>56</v>
      </c>
      <c r="J202" s="11">
        <v>29</v>
      </c>
      <c r="L202" s="12">
        <v>44400</v>
      </c>
    </row>
    <row r="203" spans="1:12" x14ac:dyDescent="0.4">
      <c r="A203" s="10" t="s">
        <v>366</v>
      </c>
      <c r="B203" s="11" t="s">
        <v>171</v>
      </c>
      <c r="C203" s="11" t="s">
        <v>183</v>
      </c>
      <c r="D203" s="11" t="str">
        <f t="shared" si="6"/>
        <v>T-no</v>
      </c>
      <c r="E203" s="11" t="s">
        <v>195</v>
      </c>
      <c r="F203" s="11" t="s">
        <v>193</v>
      </c>
      <c r="G203" s="11" t="str">
        <f t="shared" si="7"/>
        <v>T-heat</v>
      </c>
      <c r="H203" s="11">
        <v>91</v>
      </c>
      <c r="I203" s="11">
        <v>57</v>
      </c>
      <c r="J203" s="11">
        <v>31</v>
      </c>
      <c r="L203" s="12">
        <v>44400</v>
      </c>
    </row>
    <row r="204" spans="1:12" x14ac:dyDescent="0.4">
      <c r="A204" s="10" t="s">
        <v>367</v>
      </c>
      <c r="B204" s="11" t="s">
        <v>171</v>
      </c>
      <c r="C204" s="11" t="s">
        <v>183</v>
      </c>
      <c r="D204" s="11" t="str">
        <f t="shared" si="6"/>
        <v>T-no</v>
      </c>
      <c r="E204" s="11" t="s">
        <v>195</v>
      </c>
      <c r="F204" s="11" t="s">
        <v>193</v>
      </c>
      <c r="G204" s="11" t="str">
        <f t="shared" si="7"/>
        <v>T-heat</v>
      </c>
      <c r="H204" s="11">
        <v>76</v>
      </c>
      <c r="I204" s="11">
        <v>40</v>
      </c>
      <c r="J204" s="11">
        <v>25</v>
      </c>
      <c r="L204" s="12">
        <v>44400</v>
      </c>
    </row>
    <row r="205" spans="1:12" x14ac:dyDescent="0.4">
      <c r="A205" s="10" t="s">
        <v>368</v>
      </c>
      <c r="B205" s="11" t="s">
        <v>171</v>
      </c>
      <c r="C205" s="11" t="s">
        <v>183</v>
      </c>
      <c r="D205" s="11" t="str">
        <f t="shared" si="6"/>
        <v>T-no</v>
      </c>
      <c r="E205" s="11" t="s">
        <v>195</v>
      </c>
      <c r="F205" s="11" t="s">
        <v>193</v>
      </c>
      <c r="G205" s="11" t="str">
        <f t="shared" si="7"/>
        <v>T-heat</v>
      </c>
      <c r="H205" s="11">
        <v>86</v>
      </c>
      <c r="I205" s="11">
        <v>70</v>
      </c>
      <c r="J205" s="11">
        <v>35</v>
      </c>
      <c r="L205" s="12">
        <v>44400</v>
      </c>
    </row>
    <row r="206" spans="1:12" x14ac:dyDescent="0.4">
      <c r="A206" s="10" t="s">
        <v>369</v>
      </c>
      <c r="B206" s="11" t="s">
        <v>170</v>
      </c>
      <c r="C206" s="11" t="s">
        <v>183</v>
      </c>
      <c r="D206" s="11" t="str">
        <f t="shared" si="6"/>
        <v>D-no</v>
      </c>
      <c r="E206" s="11" t="s">
        <v>231</v>
      </c>
      <c r="F206" s="11" t="s">
        <v>185</v>
      </c>
      <c r="G206" s="11" t="str">
        <f t="shared" si="7"/>
        <v>D-control</v>
      </c>
      <c r="H206" s="11">
        <v>98</v>
      </c>
      <c r="I206" s="11">
        <v>51</v>
      </c>
      <c r="J206" s="11">
        <v>30</v>
      </c>
      <c r="L206" s="12">
        <v>44403</v>
      </c>
    </row>
    <row r="207" spans="1:12" x14ac:dyDescent="0.4">
      <c r="A207" s="10" t="s">
        <v>370</v>
      </c>
      <c r="B207" s="11" t="s">
        <v>170</v>
      </c>
      <c r="C207" s="11" t="s">
        <v>183</v>
      </c>
      <c r="D207" s="11" t="str">
        <f t="shared" si="6"/>
        <v>D-no</v>
      </c>
      <c r="E207" s="11" t="s">
        <v>231</v>
      </c>
      <c r="F207" s="11" t="s">
        <v>185</v>
      </c>
      <c r="G207" s="11" t="str">
        <f t="shared" si="7"/>
        <v>D-control</v>
      </c>
      <c r="H207" s="11">
        <v>100</v>
      </c>
      <c r="I207" s="11">
        <v>51</v>
      </c>
      <c r="J207" s="11">
        <v>32</v>
      </c>
      <c r="L207" s="12">
        <v>44403</v>
      </c>
    </row>
    <row r="208" spans="1:12" x14ac:dyDescent="0.4">
      <c r="A208" s="10" t="s">
        <v>371</v>
      </c>
      <c r="B208" s="11" t="s">
        <v>170</v>
      </c>
      <c r="C208" s="11" t="s">
        <v>183</v>
      </c>
      <c r="D208" s="11" t="str">
        <f t="shared" si="6"/>
        <v>D-no</v>
      </c>
      <c r="E208" s="11" t="s">
        <v>231</v>
      </c>
      <c r="F208" s="11" t="s">
        <v>185</v>
      </c>
      <c r="G208" s="11" t="str">
        <f t="shared" si="7"/>
        <v>D-control</v>
      </c>
      <c r="H208" s="11">
        <v>80</v>
      </c>
      <c r="I208" s="11">
        <v>49</v>
      </c>
      <c r="J208" s="11">
        <v>33</v>
      </c>
      <c r="L208" s="12">
        <v>44403</v>
      </c>
    </row>
    <row r="209" spans="1:12" x14ac:dyDescent="0.4">
      <c r="A209" s="10" t="s">
        <v>372</v>
      </c>
      <c r="B209" s="11" t="s">
        <v>170</v>
      </c>
      <c r="C209" s="11" t="s">
        <v>183</v>
      </c>
      <c r="D209" s="11" t="str">
        <f t="shared" si="6"/>
        <v>D-no</v>
      </c>
      <c r="E209" s="11" t="s">
        <v>231</v>
      </c>
      <c r="F209" s="11" t="s">
        <v>185</v>
      </c>
      <c r="G209" s="11" t="str">
        <f t="shared" si="7"/>
        <v>D-control</v>
      </c>
      <c r="H209" s="11">
        <v>86</v>
      </c>
      <c r="I209" s="11">
        <v>52</v>
      </c>
      <c r="J209" s="11">
        <v>33</v>
      </c>
      <c r="L209" s="12">
        <v>44403</v>
      </c>
    </row>
    <row r="210" spans="1:12" x14ac:dyDescent="0.4">
      <c r="A210" s="10" t="s">
        <v>373</v>
      </c>
      <c r="B210" s="11" t="s">
        <v>170</v>
      </c>
      <c r="C210" s="11" t="s">
        <v>183</v>
      </c>
      <c r="D210" s="11" t="str">
        <f t="shared" si="6"/>
        <v>D-no</v>
      </c>
      <c r="E210" s="11" t="s">
        <v>231</v>
      </c>
      <c r="F210" s="11" t="s">
        <v>185</v>
      </c>
      <c r="G210" s="11" t="str">
        <f t="shared" si="7"/>
        <v>D-control</v>
      </c>
      <c r="H210" s="11">
        <v>101</v>
      </c>
      <c r="I210" s="11">
        <v>54</v>
      </c>
      <c r="J210" s="11">
        <v>26</v>
      </c>
      <c r="L210" s="12">
        <v>44403</v>
      </c>
    </row>
    <row r="211" spans="1:12" x14ac:dyDescent="0.4">
      <c r="A211" s="10" t="s">
        <v>374</v>
      </c>
      <c r="B211" s="11" t="s">
        <v>170</v>
      </c>
      <c r="C211" s="11" t="s">
        <v>183</v>
      </c>
      <c r="D211" s="11" t="str">
        <f t="shared" si="6"/>
        <v>D-no</v>
      </c>
      <c r="E211" s="11" t="s">
        <v>231</v>
      </c>
      <c r="F211" s="11" t="s">
        <v>185</v>
      </c>
      <c r="G211" s="11" t="str">
        <f t="shared" si="7"/>
        <v>D-control</v>
      </c>
      <c r="H211" s="11">
        <v>89</v>
      </c>
      <c r="I211" s="11">
        <v>55</v>
      </c>
      <c r="J211" s="11">
        <v>30</v>
      </c>
      <c r="L211" s="12">
        <v>44403</v>
      </c>
    </row>
    <row r="212" spans="1:12" x14ac:dyDescent="0.4">
      <c r="A212" s="10" t="s">
        <v>375</v>
      </c>
      <c r="B212" s="11" t="s">
        <v>170</v>
      </c>
      <c r="C212" s="11" t="s">
        <v>183</v>
      </c>
      <c r="D212" s="11" t="str">
        <f t="shared" si="6"/>
        <v>D-no</v>
      </c>
      <c r="E212" s="11" t="s">
        <v>231</v>
      </c>
      <c r="F212" s="11" t="s">
        <v>185</v>
      </c>
      <c r="G212" s="11" t="str">
        <f t="shared" si="7"/>
        <v>D-control</v>
      </c>
      <c r="H212" s="11">
        <v>87</v>
      </c>
      <c r="I212" s="11">
        <v>55</v>
      </c>
      <c r="J212" s="11">
        <v>30</v>
      </c>
      <c r="L212" s="12">
        <v>44403</v>
      </c>
    </row>
    <row r="213" spans="1:12" x14ac:dyDescent="0.4">
      <c r="A213" s="10" t="s">
        <v>376</v>
      </c>
      <c r="B213" s="11" t="s">
        <v>170</v>
      </c>
      <c r="C213" s="11" t="s">
        <v>183</v>
      </c>
      <c r="D213" s="11" t="str">
        <f t="shared" si="6"/>
        <v>D-no</v>
      </c>
      <c r="E213" s="11" t="s">
        <v>231</v>
      </c>
      <c r="F213" s="11" t="s">
        <v>185</v>
      </c>
      <c r="G213" s="11" t="str">
        <f t="shared" si="7"/>
        <v>D-control</v>
      </c>
      <c r="H213" s="11">
        <v>84</v>
      </c>
      <c r="I213" s="11">
        <v>58</v>
      </c>
      <c r="J213" s="11">
        <v>29</v>
      </c>
      <c r="L213" s="12">
        <v>44403</v>
      </c>
    </row>
    <row r="214" spans="1:12" x14ac:dyDescent="0.4">
      <c r="A214" s="10" t="s">
        <v>377</v>
      </c>
      <c r="B214" s="11" t="s">
        <v>170</v>
      </c>
      <c r="C214" s="11" t="s">
        <v>183</v>
      </c>
      <c r="D214" s="11" t="str">
        <f t="shared" si="6"/>
        <v>D-no</v>
      </c>
      <c r="E214" s="11" t="s">
        <v>231</v>
      </c>
      <c r="F214" s="11" t="s">
        <v>185</v>
      </c>
      <c r="G214" s="11" t="str">
        <f t="shared" si="7"/>
        <v>D-control</v>
      </c>
      <c r="H214" s="11">
        <v>81</v>
      </c>
      <c r="I214" s="11">
        <v>50</v>
      </c>
      <c r="J214" s="11">
        <v>25</v>
      </c>
      <c r="L214" s="12">
        <v>44403</v>
      </c>
    </row>
    <row r="215" spans="1:12" x14ac:dyDescent="0.4">
      <c r="A215" s="10" t="s">
        <v>378</v>
      </c>
      <c r="B215" s="11" t="s">
        <v>170</v>
      </c>
      <c r="C215" s="11" t="s">
        <v>183</v>
      </c>
      <c r="D215" s="11" t="str">
        <f t="shared" si="6"/>
        <v>D-no</v>
      </c>
      <c r="E215" s="11" t="s">
        <v>231</v>
      </c>
      <c r="F215" s="11" t="s">
        <v>185</v>
      </c>
      <c r="G215" s="11" t="str">
        <f t="shared" si="7"/>
        <v>D-control</v>
      </c>
      <c r="H215" s="11">
        <v>94</v>
      </c>
      <c r="I215" s="11">
        <v>55</v>
      </c>
      <c r="J215" s="11">
        <v>31</v>
      </c>
      <c r="L215" s="12">
        <v>44403</v>
      </c>
    </row>
    <row r="216" spans="1:12" x14ac:dyDescent="0.4">
      <c r="A216" s="10" t="s">
        <v>379</v>
      </c>
      <c r="B216" s="11" t="s">
        <v>170</v>
      </c>
      <c r="C216" s="11" t="s">
        <v>183</v>
      </c>
      <c r="D216" s="11" t="str">
        <f t="shared" si="6"/>
        <v>D-no</v>
      </c>
      <c r="E216" s="11" t="s">
        <v>231</v>
      </c>
      <c r="F216" s="11" t="s">
        <v>185</v>
      </c>
      <c r="G216" s="11" t="str">
        <f t="shared" si="7"/>
        <v>D-control</v>
      </c>
      <c r="H216" s="11">
        <v>97</v>
      </c>
      <c r="I216" s="11">
        <v>57</v>
      </c>
      <c r="J216" s="11">
        <v>33</v>
      </c>
      <c r="L216" s="12">
        <v>44403</v>
      </c>
    </row>
    <row r="217" spans="1:12" x14ac:dyDescent="0.4">
      <c r="A217" s="10" t="s">
        <v>380</v>
      </c>
      <c r="B217" s="11" t="s">
        <v>170</v>
      </c>
      <c r="C217" s="11" t="s">
        <v>183</v>
      </c>
      <c r="D217" s="11" t="str">
        <f t="shared" si="6"/>
        <v>D-no</v>
      </c>
      <c r="E217" s="11" t="s">
        <v>231</v>
      </c>
      <c r="F217" s="11" t="s">
        <v>185</v>
      </c>
      <c r="G217" s="11" t="str">
        <f t="shared" si="7"/>
        <v>D-control</v>
      </c>
      <c r="H217" s="11">
        <v>80</v>
      </c>
      <c r="I217" s="11">
        <v>45</v>
      </c>
      <c r="J217" s="11">
        <v>35</v>
      </c>
      <c r="L217" s="12">
        <v>44403</v>
      </c>
    </row>
    <row r="218" spans="1:12" x14ac:dyDescent="0.4">
      <c r="A218" s="10" t="s">
        <v>381</v>
      </c>
      <c r="B218" s="11" t="s">
        <v>171</v>
      </c>
      <c r="C218" s="11" t="s">
        <v>183</v>
      </c>
      <c r="D218" s="11" t="str">
        <f t="shared" si="6"/>
        <v>T-no</v>
      </c>
      <c r="E218" s="11" t="s">
        <v>184</v>
      </c>
      <c r="F218" s="11" t="s">
        <v>185</v>
      </c>
      <c r="G218" s="11" t="str">
        <f t="shared" si="7"/>
        <v>T-control</v>
      </c>
      <c r="H218" s="11">
        <v>60</v>
      </c>
      <c r="I218" s="11">
        <v>45</v>
      </c>
      <c r="J218" s="11">
        <v>30</v>
      </c>
      <c r="L218" s="12">
        <v>44403</v>
      </c>
    </row>
    <row r="219" spans="1:12" x14ac:dyDescent="0.4">
      <c r="A219" s="10" t="s">
        <v>382</v>
      </c>
      <c r="B219" s="11" t="s">
        <v>171</v>
      </c>
      <c r="C219" s="11" t="s">
        <v>183</v>
      </c>
      <c r="D219" s="11" t="str">
        <f t="shared" si="6"/>
        <v>T-no</v>
      </c>
      <c r="E219" s="11" t="s">
        <v>184</v>
      </c>
      <c r="F219" s="11" t="s">
        <v>185</v>
      </c>
      <c r="G219" s="11" t="str">
        <f t="shared" si="7"/>
        <v>T-control</v>
      </c>
      <c r="H219" s="11">
        <v>65</v>
      </c>
      <c r="I219" s="11">
        <v>53</v>
      </c>
      <c r="J219" s="11">
        <v>26</v>
      </c>
      <c r="L219" s="12">
        <v>44403</v>
      </c>
    </row>
    <row r="220" spans="1:12" x14ac:dyDescent="0.4">
      <c r="A220" s="10" t="s">
        <v>383</v>
      </c>
      <c r="B220" s="11" t="s">
        <v>171</v>
      </c>
      <c r="C220" s="11" t="s">
        <v>183</v>
      </c>
      <c r="D220" s="11" t="str">
        <f t="shared" si="6"/>
        <v>T-no</v>
      </c>
      <c r="E220" s="11" t="s">
        <v>184</v>
      </c>
      <c r="F220" s="11" t="s">
        <v>185</v>
      </c>
      <c r="G220" s="11" t="str">
        <f t="shared" si="7"/>
        <v>T-control</v>
      </c>
      <c r="H220" s="11">
        <v>69</v>
      </c>
      <c r="I220" s="11">
        <v>63</v>
      </c>
      <c r="J220" s="11">
        <v>29</v>
      </c>
      <c r="L220" s="12">
        <v>44403</v>
      </c>
    </row>
    <row r="221" spans="1:12" x14ac:dyDescent="0.4">
      <c r="A221" s="10" t="s">
        <v>384</v>
      </c>
      <c r="B221" s="11" t="s">
        <v>171</v>
      </c>
      <c r="C221" s="11" t="s">
        <v>183</v>
      </c>
      <c r="D221" s="11" t="str">
        <f t="shared" si="6"/>
        <v>T-no</v>
      </c>
      <c r="E221" s="11" t="s">
        <v>184</v>
      </c>
      <c r="F221" s="11" t="s">
        <v>185</v>
      </c>
      <c r="G221" s="11" t="str">
        <f t="shared" si="7"/>
        <v>T-control</v>
      </c>
      <c r="H221" s="11">
        <v>73</v>
      </c>
      <c r="I221" s="11">
        <v>53</v>
      </c>
      <c r="J221" s="11">
        <v>28</v>
      </c>
      <c r="L221" s="12">
        <v>44403</v>
      </c>
    </row>
    <row r="222" spans="1:12" x14ac:dyDescent="0.4">
      <c r="A222" s="10" t="s">
        <v>385</v>
      </c>
      <c r="B222" s="11" t="s">
        <v>171</v>
      </c>
      <c r="C222" s="11" t="s">
        <v>183</v>
      </c>
      <c r="D222" s="11" t="str">
        <f t="shared" si="6"/>
        <v>T-no</v>
      </c>
      <c r="E222" s="11" t="s">
        <v>184</v>
      </c>
      <c r="F222" s="11" t="s">
        <v>185</v>
      </c>
      <c r="G222" s="11" t="str">
        <f t="shared" si="7"/>
        <v>T-control</v>
      </c>
      <c r="H222" s="11">
        <v>80</v>
      </c>
      <c r="I222" s="11">
        <v>46</v>
      </c>
      <c r="J222" s="11">
        <v>31</v>
      </c>
      <c r="L222" s="12">
        <v>44403</v>
      </c>
    </row>
    <row r="223" spans="1:12" x14ac:dyDescent="0.4">
      <c r="A223" s="10" t="s">
        <v>386</v>
      </c>
      <c r="B223" s="11" t="s">
        <v>171</v>
      </c>
      <c r="C223" s="11" t="s">
        <v>183</v>
      </c>
      <c r="D223" s="11" t="str">
        <f t="shared" si="6"/>
        <v>T-no</v>
      </c>
      <c r="E223" s="11" t="s">
        <v>184</v>
      </c>
      <c r="F223" s="11" t="s">
        <v>185</v>
      </c>
      <c r="G223" s="11" t="str">
        <f t="shared" si="7"/>
        <v>T-control</v>
      </c>
      <c r="H223" s="11">
        <v>64</v>
      </c>
      <c r="I223" s="11">
        <v>47</v>
      </c>
      <c r="J223" s="11">
        <v>29</v>
      </c>
      <c r="L223" s="12">
        <v>44403</v>
      </c>
    </row>
    <row r="224" spans="1:12" x14ac:dyDescent="0.4">
      <c r="A224" s="10" t="s">
        <v>387</v>
      </c>
      <c r="B224" s="11" t="s">
        <v>171</v>
      </c>
      <c r="C224" s="11" t="s">
        <v>183</v>
      </c>
      <c r="D224" s="11" t="str">
        <f t="shared" si="6"/>
        <v>T-no</v>
      </c>
      <c r="E224" s="11" t="s">
        <v>184</v>
      </c>
      <c r="F224" s="11" t="s">
        <v>185</v>
      </c>
      <c r="G224" s="11" t="str">
        <f t="shared" si="7"/>
        <v>T-control</v>
      </c>
      <c r="H224" s="11">
        <v>60</v>
      </c>
      <c r="I224" s="11">
        <v>56</v>
      </c>
      <c r="J224" s="11">
        <v>22</v>
      </c>
      <c r="L224" s="12">
        <v>44403</v>
      </c>
    </row>
    <row r="225" spans="1:13" x14ac:dyDescent="0.4">
      <c r="A225" s="10" t="s">
        <v>388</v>
      </c>
      <c r="B225" s="11" t="s">
        <v>171</v>
      </c>
      <c r="C225" s="11" t="s">
        <v>183</v>
      </c>
      <c r="D225" s="11" t="str">
        <f t="shared" si="6"/>
        <v>T-no</v>
      </c>
      <c r="E225" s="11" t="s">
        <v>184</v>
      </c>
      <c r="F225" s="11" t="s">
        <v>185</v>
      </c>
      <c r="G225" s="11" t="str">
        <f t="shared" si="7"/>
        <v>T-control</v>
      </c>
      <c r="H225" s="11">
        <v>85</v>
      </c>
      <c r="I225" s="11">
        <v>55</v>
      </c>
      <c r="J225" s="11">
        <v>40</v>
      </c>
      <c r="L225" s="12">
        <v>44403</v>
      </c>
    </row>
    <row r="226" spans="1:13" x14ac:dyDescent="0.4">
      <c r="A226" s="10" t="s">
        <v>389</v>
      </c>
      <c r="B226" s="11" t="s">
        <v>171</v>
      </c>
      <c r="C226" s="11" t="s">
        <v>183</v>
      </c>
      <c r="D226" s="11" t="str">
        <f t="shared" si="6"/>
        <v>T-no</v>
      </c>
      <c r="E226" s="11" t="s">
        <v>184</v>
      </c>
      <c r="F226" s="11" t="s">
        <v>185</v>
      </c>
      <c r="G226" s="11" t="str">
        <f t="shared" si="7"/>
        <v>T-control</v>
      </c>
      <c r="H226" s="11">
        <v>77</v>
      </c>
      <c r="I226" s="11">
        <v>62</v>
      </c>
      <c r="J226" s="11">
        <v>31</v>
      </c>
      <c r="L226" s="12">
        <v>44403</v>
      </c>
    </row>
    <row r="227" spans="1:13" x14ac:dyDescent="0.4">
      <c r="A227" s="10" t="s">
        <v>390</v>
      </c>
      <c r="B227" s="11" t="s">
        <v>171</v>
      </c>
      <c r="C227" s="11" t="s">
        <v>183</v>
      </c>
      <c r="D227" s="11" t="str">
        <f t="shared" si="6"/>
        <v>T-no</v>
      </c>
      <c r="E227" s="11" t="s">
        <v>184</v>
      </c>
      <c r="F227" s="11" t="s">
        <v>185</v>
      </c>
      <c r="G227" s="11" t="str">
        <f t="shared" si="7"/>
        <v>T-control</v>
      </c>
      <c r="H227" s="11">
        <v>90</v>
      </c>
      <c r="I227" s="11">
        <v>60</v>
      </c>
      <c r="J227" s="11">
        <v>30</v>
      </c>
      <c r="L227" s="12">
        <v>44403</v>
      </c>
    </row>
    <row r="228" spans="1:13" x14ac:dyDescent="0.4">
      <c r="A228" s="10" t="s">
        <v>391</v>
      </c>
      <c r="B228" s="11" t="s">
        <v>171</v>
      </c>
      <c r="C228" s="11" t="s">
        <v>183</v>
      </c>
      <c r="D228" s="11" t="str">
        <f t="shared" si="6"/>
        <v>T-no</v>
      </c>
      <c r="E228" s="11" t="s">
        <v>184</v>
      </c>
      <c r="F228" s="11" t="s">
        <v>185</v>
      </c>
      <c r="G228" s="11" t="str">
        <f t="shared" si="7"/>
        <v>T-control</v>
      </c>
      <c r="H228" s="11">
        <v>89</v>
      </c>
      <c r="I228" s="11">
        <v>64</v>
      </c>
      <c r="J228" s="11">
        <v>30</v>
      </c>
      <c r="L228" s="12">
        <v>44403</v>
      </c>
    </row>
    <row r="229" spans="1:13" x14ac:dyDescent="0.4">
      <c r="A229" s="10" t="s">
        <v>392</v>
      </c>
      <c r="B229" s="11" t="s">
        <v>171</v>
      </c>
      <c r="C229" s="11" t="s">
        <v>183</v>
      </c>
      <c r="D229" s="11" t="str">
        <f t="shared" si="6"/>
        <v>T-no</v>
      </c>
      <c r="E229" s="11" t="s">
        <v>184</v>
      </c>
      <c r="F229" s="11" t="s">
        <v>185</v>
      </c>
      <c r="G229" s="11" t="str">
        <f t="shared" si="7"/>
        <v>T-control</v>
      </c>
      <c r="H229" s="11">
        <v>58</v>
      </c>
      <c r="I229" s="11">
        <v>54</v>
      </c>
      <c r="J229" s="11">
        <v>24</v>
      </c>
      <c r="L229" s="12">
        <v>44403</v>
      </c>
      <c r="M229" s="11" t="s">
        <v>393</v>
      </c>
    </row>
    <row r="230" spans="1:13" x14ac:dyDescent="0.4">
      <c r="A230" s="10" t="s">
        <v>394</v>
      </c>
      <c r="B230" s="11" t="s">
        <v>170</v>
      </c>
      <c r="C230" s="11" t="s">
        <v>183</v>
      </c>
      <c r="D230" s="11" t="str">
        <f t="shared" si="6"/>
        <v>D-no</v>
      </c>
      <c r="E230" s="11" t="s">
        <v>192</v>
      </c>
      <c r="F230" s="11" t="s">
        <v>193</v>
      </c>
      <c r="G230" s="11" t="str">
        <f t="shared" si="7"/>
        <v>D-heat</v>
      </c>
      <c r="H230" s="11">
        <v>77</v>
      </c>
      <c r="I230" s="11">
        <v>56</v>
      </c>
      <c r="J230" s="11">
        <v>34</v>
      </c>
      <c r="L230" s="12" t="s">
        <v>395</v>
      </c>
    </row>
    <row r="231" spans="1:13" x14ac:dyDescent="0.4">
      <c r="A231" s="10" t="s">
        <v>396</v>
      </c>
      <c r="B231" s="11" t="s">
        <v>171</v>
      </c>
      <c r="C231" s="11" t="s">
        <v>183</v>
      </c>
      <c r="D231" s="11" t="str">
        <f t="shared" si="6"/>
        <v>T-no</v>
      </c>
      <c r="E231" s="11" t="s">
        <v>195</v>
      </c>
      <c r="F231" s="11" t="s">
        <v>193</v>
      </c>
      <c r="G231" s="11" t="str">
        <f t="shared" si="7"/>
        <v>T-heat</v>
      </c>
      <c r="H231" s="11">
        <v>84</v>
      </c>
      <c r="I231" s="11">
        <v>65</v>
      </c>
      <c r="J231" s="11">
        <v>35</v>
      </c>
      <c r="L231" s="12" t="s">
        <v>395</v>
      </c>
    </row>
    <row r="232" spans="1:13" x14ac:dyDescent="0.4">
      <c r="A232" s="10" t="s">
        <v>163</v>
      </c>
      <c r="B232" s="11" t="s">
        <v>170</v>
      </c>
      <c r="C232" s="11" t="s">
        <v>188</v>
      </c>
      <c r="D232" s="11" t="str">
        <f t="shared" si="6"/>
        <v>D-yes</v>
      </c>
      <c r="E232" s="11" t="s">
        <v>184</v>
      </c>
      <c r="F232" s="11" t="s">
        <v>185</v>
      </c>
      <c r="G232" s="11" t="str">
        <f t="shared" si="7"/>
        <v>D-control</v>
      </c>
      <c r="H232" s="11">
        <v>85</v>
      </c>
      <c r="I232" s="11">
        <v>53</v>
      </c>
      <c r="J232" s="11">
        <v>30</v>
      </c>
    </row>
    <row r="233" spans="1:13" x14ac:dyDescent="0.4">
      <c r="A233" s="10" t="s">
        <v>160</v>
      </c>
      <c r="B233" s="11" t="s">
        <v>170</v>
      </c>
      <c r="C233" s="11" t="s">
        <v>188</v>
      </c>
      <c r="D233" s="11" t="str">
        <f t="shared" si="6"/>
        <v>D-yes</v>
      </c>
      <c r="E233" s="11" t="s">
        <v>184</v>
      </c>
      <c r="F233" s="11" t="s">
        <v>185</v>
      </c>
      <c r="G233" s="11" t="str">
        <f t="shared" si="7"/>
        <v>D-control</v>
      </c>
      <c r="H233" s="11">
        <v>102</v>
      </c>
      <c r="I233" s="11">
        <v>70</v>
      </c>
      <c r="J233" s="11">
        <v>44</v>
      </c>
    </row>
    <row r="234" spans="1:13" x14ac:dyDescent="0.4">
      <c r="A234" s="10" t="s">
        <v>161</v>
      </c>
      <c r="B234" s="11" t="s">
        <v>170</v>
      </c>
      <c r="C234" s="11" t="s">
        <v>188</v>
      </c>
      <c r="D234" s="11" t="str">
        <f t="shared" si="6"/>
        <v>D-yes</v>
      </c>
      <c r="E234" s="11" t="s">
        <v>184</v>
      </c>
      <c r="F234" s="11" t="s">
        <v>185</v>
      </c>
      <c r="G234" s="11" t="str">
        <f t="shared" si="7"/>
        <v>D-control</v>
      </c>
      <c r="H234" s="11">
        <v>82</v>
      </c>
      <c r="I234" s="11">
        <v>49</v>
      </c>
      <c r="J234" s="11">
        <v>29</v>
      </c>
    </row>
    <row r="235" spans="1:13" x14ac:dyDescent="0.4">
      <c r="A235" s="10" t="s">
        <v>159</v>
      </c>
      <c r="B235" s="11" t="s">
        <v>170</v>
      </c>
      <c r="C235" s="11" t="s">
        <v>188</v>
      </c>
      <c r="D235" s="11" t="str">
        <f t="shared" si="6"/>
        <v>D-yes</v>
      </c>
      <c r="E235" s="11" t="s">
        <v>184</v>
      </c>
      <c r="F235" s="11" t="s">
        <v>185</v>
      </c>
      <c r="G235" s="11" t="str">
        <f t="shared" si="7"/>
        <v>D-control</v>
      </c>
      <c r="H235" s="11">
        <v>90</v>
      </c>
      <c r="I235" s="11">
        <v>60</v>
      </c>
      <c r="J235" s="11">
        <v>40</v>
      </c>
    </row>
    <row r="236" spans="1:13" x14ac:dyDescent="0.4">
      <c r="A236" s="10" t="s">
        <v>162</v>
      </c>
      <c r="B236" s="11" t="s">
        <v>170</v>
      </c>
      <c r="C236" s="11" t="s">
        <v>188</v>
      </c>
      <c r="D236" s="11" t="str">
        <f t="shared" si="6"/>
        <v>D-yes</v>
      </c>
      <c r="E236" s="11" t="s">
        <v>184</v>
      </c>
      <c r="F236" s="11" t="s">
        <v>185</v>
      </c>
      <c r="G236" s="11" t="str">
        <f t="shared" si="7"/>
        <v>D-control</v>
      </c>
      <c r="H236" s="11">
        <v>80</v>
      </c>
      <c r="I236" s="11">
        <v>62</v>
      </c>
      <c r="J236" s="11">
        <v>30</v>
      </c>
    </row>
    <row r="237" spans="1:13" x14ac:dyDescent="0.4">
      <c r="A237" s="10" t="s">
        <v>157</v>
      </c>
      <c r="B237" s="11" t="s">
        <v>170</v>
      </c>
      <c r="C237" s="11" t="s">
        <v>188</v>
      </c>
      <c r="D237" s="11" t="str">
        <f t="shared" si="6"/>
        <v>D-yes</v>
      </c>
      <c r="E237" s="11" t="s">
        <v>184</v>
      </c>
      <c r="F237" s="11" t="s">
        <v>185</v>
      </c>
      <c r="G237" s="11" t="str">
        <f t="shared" si="7"/>
        <v>D-control</v>
      </c>
      <c r="H237" s="11">
        <v>90</v>
      </c>
      <c r="I237" s="11">
        <v>62</v>
      </c>
      <c r="J237" s="11">
        <v>32</v>
      </c>
    </row>
    <row r="238" spans="1:13" x14ac:dyDescent="0.4">
      <c r="A238" s="10" t="s">
        <v>158</v>
      </c>
      <c r="B238" s="11" t="s">
        <v>170</v>
      </c>
      <c r="C238" s="11" t="s">
        <v>188</v>
      </c>
      <c r="D238" s="11" t="str">
        <f t="shared" si="6"/>
        <v>D-yes</v>
      </c>
      <c r="E238" s="11" t="s">
        <v>184</v>
      </c>
      <c r="F238" s="11" t="s">
        <v>185</v>
      </c>
      <c r="G238" s="11" t="str">
        <f t="shared" si="7"/>
        <v>D-control</v>
      </c>
      <c r="H238" s="11">
        <v>88</v>
      </c>
      <c r="I238" s="11">
        <v>49</v>
      </c>
      <c r="J238" s="11">
        <v>26</v>
      </c>
    </row>
    <row r="239" spans="1:13" x14ac:dyDescent="0.4">
      <c r="A239" s="10" t="s">
        <v>155</v>
      </c>
      <c r="B239" s="11" t="s">
        <v>170</v>
      </c>
      <c r="C239" s="11" t="s">
        <v>188</v>
      </c>
      <c r="D239" s="11" t="str">
        <f t="shared" si="6"/>
        <v>D-yes</v>
      </c>
      <c r="E239" s="11" t="s">
        <v>184</v>
      </c>
      <c r="F239" s="11" t="s">
        <v>185</v>
      </c>
      <c r="G239" s="11" t="str">
        <f t="shared" si="7"/>
        <v>D-control</v>
      </c>
      <c r="H239" s="11">
        <v>102</v>
      </c>
      <c r="I239" s="11">
        <v>55</v>
      </c>
      <c r="J239" s="11">
        <v>25</v>
      </c>
    </row>
    <row r="240" spans="1:13" x14ac:dyDescent="0.4">
      <c r="A240" s="10" t="s">
        <v>156</v>
      </c>
      <c r="B240" s="11" t="s">
        <v>170</v>
      </c>
      <c r="C240" s="11" t="s">
        <v>188</v>
      </c>
      <c r="D240" s="11" t="str">
        <f t="shared" si="6"/>
        <v>D-yes</v>
      </c>
      <c r="E240" s="11" t="s">
        <v>184</v>
      </c>
      <c r="F240" s="11" t="s">
        <v>185</v>
      </c>
      <c r="G240" s="11" t="str">
        <f t="shared" si="7"/>
        <v>D-control</v>
      </c>
      <c r="H240" s="11">
        <v>78</v>
      </c>
      <c r="I240" s="11">
        <v>57</v>
      </c>
      <c r="J240" s="11">
        <v>29</v>
      </c>
    </row>
    <row r="241" spans="1:10" x14ac:dyDescent="0.4">
      <c r="A241" s="10" t="s">
        <v>154</v>
      </c>
      <c r="B241" s="11" t="s">
        <v>170</v>
      </c>
      <c r="C241" s="11" t="s">
        <v>188</v>
      </c>
      <c r="D241" s="11" t="str">
        <f t="shared" si="6"/>
        <v>D-yes</v>
      </c>
      <c r="E241" s="11" t="s">
        <v>184</v>
      </c>
      <c r="F241" s="11" t="s">
        <v>185</v>
      </c>
      <c r="G241" s="11" t="str">
        <f t="shared" si="7"/>
        <v>D-control</v>
      </c>
      <c r="H241" s="11">
        <v>90</v>
      </c>
      <c r="I241" s="11">
        <v>53</v>
      </c>
      <c r="J241" s="11">
        <v>30</v>
      </c>
    </row>
    <row r="242" spans="1:10" x14ac:dyDescent="0.4">
      <c r="A242" s="10" t="s">
        <v>123</v>
      </c>
      <c r="B242" s="11" t="s">
        <v>170</v>
      </c>
      <c r="C242" s="11" t="s">
        <v>188</v>
      </c>
      <c r="D242" s="11" t="str">
        <f t="shared" si="6"/>
        <v>D-yes</v>
      </c>
      <c r="E242" s="11" t="s">
        <v>184</v>
      </c>
      <c r="F242" s="11" t="s">
        <v>185</v>
      </c>
      <c r="G242" s="11" t="str">
        <f t="shared" si="7"/>
        <v>D-control</v>
      </c>
      <c r="H242" s="11">
        <v>76</v>
      </c>
      <c r="I242" s="11">
        <v>53</v>
      </c>
      <c r="J242" s="11">
        <v>31</v>
      </c>
    </row>
    <row r="243" spans="1:10" x14ac:dyDescent="0.4">
      <c r="A243" s="10" t="s">
        <v>124</v>
      </c>
      <c r="B243" s="11" t="s">
        <v>170</v>
      </c>
      <c r="C243" s="11" t="s">
        <v>188</v>
      </c>
      <c r="D243" s="11" t="str">
        <f t="shared" si="6"/>
        <v>D-yes</v>
      </c>
      <c r="E243" s="11" t="s">
        <v>184</v>
      </c>
      <c r="F243" s="11" t="s">
        <v>185</v>
      </c>
      <c r="G243" s="11" t="str">
        <f t="shared" si="7"/>
        <v>D-control</v>
      </c>
      <c r="H243" s="11">
        <v>100</v>
      </c>
      <c r="I243" s="11">
        <v>54</v>
      </c>
      <c r="J243" s="11">
        <v>32</v>
      </c>
    </row>
    <row r="244" spans="1:10" x14ac:dyDescent="0.4">
      <c r="A244" s="10" t="s">
        <v>125</v>
      </c>
      <c r="B244" s="11" t="s">
        <v>170</v>
      </c>
      <c r="C244" s="11" t="s">
        <v>188</v>
      </c>
      <c r="D244" s="11" t="str">
        <f t="shared" si="6"/>
        <v>D-yes</v>
      </c>
      <c r="E244" s="11" t="s">
        <v>184</v>
      </c>
      <c r="F244" s="11" t="s">
        <v>185</v>
      </c>
      <c r="G244" s="11" t="str">
        <f t="shared" si="7"/>
        <v>D-control</v>
      </c>
      <c r="H244" s="11">
        <v>101</v>
      </c>
      <c r="I244" s="11">
        <v>71</v>
      </c>
      <c r="J244" s="11">
        <v>42</v>
      </c>
    </row>
    <row r="245" spans="1:10" x14ac:dyDescent="0.4">
      <c r="A245" s="10" t="s">
        <v>126</v>
      </c>
      <c r="B245" s="11" t="s">
        <v>170</v>
      </c>
      <c r="C245" s="11" t="s">
        <v>188</v>
      </c>
      <c r="D245" s="11" t="str">
        <f t="shared" si="6"/>
        <v>D-yes</v>
      </c>
      <c r="E245" s="11" t="s">
        <v>184</v>
      </c>
      <c r="F245" s="11" t="s">
        <v>185</v>
      </c>
      <c r="G245" s="11" t="str">
        <f t="shared" si="7"/>
        <v>D-control</v>
      </c>
      <c r="H245" s="11">
        <v>88</v>
      </c>
      <c r="I245" s="11">
        <v>58</v>
      </c>
      <c r="J245" s="11">
        <v>32</v>
      </c>
    </row>
    <row r="246" spans="1:10" x14ac:dyDescent="0.4">
      <c r="A246" s="10" t="s">
        <v>127</v>
      </c>
      <c r="B246" s="11" t="s">
        <v>170</v>
      </c>
      <c r="C246" s="11" t="s">
        <v>188</v>
      </c>
      <c r="D246" s="11" t="str">
        <f t="shared" si="6"/>
        <v>D-yes</v>
      </c>
      <c r="E246" s="11" t="s">
        <v>184</v>
      </c>
      <c r="F246" s="11" t="s">
        <v>185</v>
      </c>
      <c r="G246" s="11" t="str">
        <f t="shared" si="7"/>
        <v>D-control</v>
      </c>
      <c r="H246" s="11">
        <v>92</v>
      </c>
      <c r="I246" s="11">
        <v>48</v>
      </c>
      <c r="J246" s="11">
        <v>31</v>
      </c>
    </row>
    <row r="247" spans="1:10" x14ac:dyDescent="0.4">
      <c r="A247" s="10" t="s">
        <v>128</v>
      </c>
      <c r="B247" s="11" t="s">
        <v>170</v>
      </c>
      <c r="C247" s="11" t="s">
        <v>188</v>
      </c>
      <c r="D247" s="11" t="str">
        <f t="shared" si="6"/>
        <v>D-yes</v>
      </c>
      <c r="E247" s="11" t="s">
        <v>184</v>
      </c>
      <c r="F247" s="11" t="s">
        <v>185</v>
      </c>
      <c r="G247" s="11" t="str">
        <f t="shared" si="7"/>
        <v>D-control</v>
      </c>
      <c r="H247" s="11">
        <v>89</v>
      </c>
      <c r="I247" s="11">
        <v>54</v>
      </c>
      <c r="J247" s="11">
        <v>31</v>
      </c>
    </row>
    <row r="248" spans="1:10" x14ac:dyDescent="0.4">
      <c r="A248" s="10" t="s">
        <v>129</v>
      </c>
      <c r="B248" s="11" t="s">
        <v>170</v>
      </c>
      <c r="C248" s="11" t="s">
        <v>188</v>
      </c>
      <c r="D248" s="11" t="str">
        <f t="shared" si="6"/>
        <v>D-yes</v>
      </c>
      <c r="E248" s="11" t="s">
        <v>184</v>
      </c>
      <c r="F248" s="11" t="s">
        <v>185</v>
      </c>
      <c r="G248" s="11" t="str">
        <f t="shared" si="7"/>
        <v>D-control</v>
      </c>
      <c r="H248" s="11">
        <v>79</v>
      </c>
      <c r="I248" s="11">
        <v>60</v>
      </c>
      <c r="J248" s="11">
        <v>31</v>
      </c>
    </row>
    <row r="249" spans="1:10" x14ac:dyDescent="0.4">
      <c r="A249" s="10" t="s">
        <v>130</v>
      </c>
      <c r="B249" s="11" t="s">
        <v>170</v>
      </c>
      <c r="C249" s="11" t="s">
        <v>188</v>
      </c>
      <c r="D249" s="11" t="str">
        <f t="shared" si="6"/>
        <v>D-yes</v>
      </c>
      <c r="E249" s="11" t="s">
        <v>184</v>
      </c>
      <c r="F249" s="11" t="s">
        <v>185</v>
      </c>
      <c r="G249" s="11" t="str">
        <f t="shared" si="7"/>
        <v>D-control</v>
      </c>
      <c r="H249" s="11">
        <v>87</v>
      </c>
      <c r="I249" s="11">
        <v>55</v>
      </c>
      <c r="J249" s="11">
        <v>31</v>
      </c>
    </row>
    <row r="250" spans="1:10" x14ac:dyDescent="0.4">
      <c r="A250" s="10" t="s">
        <v>131</v>
      </c>
      <c r="B250" s="11" t="s">
        <v>170</v>
      </c>
      <c r="C250" s="11" t="s">
        <v>188</v>
      </c>
      <c r="D250" s="11" t="str">
        <f t="shared" si="6"/>
        <v>D-yes</v>
      </c>
      <c r="E250" s="11" t="s">
        <v>184</v>
      </c>
      <c r="F250" s="11" t="s">
        <v>185</v>
      </c>
      <c r="G250" s="11" t="str">
        <f t="shared" si="7"/>
        <v>D-control</v>
      </c>
      <c r="H250" s="11">
        <v>100</v>
      </c>
      <c r="I250" s="11">
        <v>59</v>
      </c>
      <c r="J250" s="11">
        <v>30</v>
      </c>
    </row>
    <row r="251" spans="1:10" x14ac:dyDescent="0.4">
      <c r="A251" s="10" t="s">
        <v>132</v>
      </c>
      <c r="B251" s="11" t="s">
        <v>170</v>
      </c>
      <c r="C251" s="11" t="s">
        <v>188</v>
      </c>
      <c r="D251" s="11" t="str">
        <f t="shared" si="6"/>
        <v>D-yes</v>
      </c>
      <c r="E251" s="11" t="s">
        <v>184</v>
      </c>
      <c r="F251" s="11" t="s">
        <v>185</v>
      </c>
      <c r="G251" s="11" t="str">
        <f t="shared" si="7"/>
        <v>D-control</v>
      </c>
      <c r="H251" s="11">
        <v>72</v>
      </c>
      <c r="I251" s="11">
        <v>51</v>
      </c>
      <c r="J251" s="11">
        <v>30</v>
      </c>
    </row>
    <row r="252" spans="1:10" x14ac:dyDescent="0.4">
      <c r="A252" s="10" t="s">
        <v>133</v>
      </c>
      <c r="B252" s="11" t="s">
        <v>170</v>
      </c>
      <c r="C252" s="11" t="s">
        <v>188</v>
      </c>
      <c r="D252" s="11" t="str">
        <f t="shared" si="6"/>
        <v>D-yes</v>
      </c>
      <c r="E252" s="11" t="s">
        <v>184</v>
      </c>
      <c r="F252" s="11" t="s">
        <v>185</v>
      </c>
      <c r="G252" s="11" t="str">
        <f t="shared" si="7"/>
        <v>D-control</v>
      </c>
      <c r="H252" s="11">
        <v>92</v>
      </c>
      <c r="I252" s="11">
        <v>71</v>
      </c>
      <c r="J252" s="11">
        <v>36</v>
      </c>
    </row>
    <row r="253" spans="1:10" x14ac:dyDescent="0.4">
      <c r="A253" s="10" t="s">
        <v>134</v>
      </c>
      <c r="B253" s="11" t="s">
        <v>170</v>
      </c>
      <c r="C253" s="11" t="s">
        <v>188</v>
      </c>
      <c r="D253" s="11" t="str">
        <f t="shared" si="6"/>
        <v>D-yes</v>
      </c>
      <c r="E253" s="11" t="s">
        <v>184</v>
      </c>
      <c r="F253" s="11" t="s">
        <v>185</v>
      </c>
      <c r="G253" s="11" t="str">
        <f t="shared" si="7"/>
        <v>D-control</v>
      </c>
      <c r="H253" s="11">
        <v>106</v>
      </c>
      <c r="I253" s="11">
        <v>64</v>
      </c>
      <c r="J253" s="11">
        <v>41</v>
      </c>
    </row>
    <row r="254" spans="1:10" x14ac:dyDescent="0.4">
      <c r="A254" s="10" t="s">
        <v>135</v>
      </c>
      <c r="B254" s="11" t="s">
        <v>170</v>
      </c>
      <c r="C254" s="11" t="s">
        <v>188</v>
      </c>
      <c r="D254" s="11" t="str">
        <f t="shared" si="6"/>
        <v>D-yes</v>
      </c>
      <c r="E254" s="11" t="s">
        <v>184</v>
      </c>
      <c r="F254" s="11" t="s">
        <v>185</v>
      </c>
      <c r="G254" s="11" t="str">
        <f t="shared" si="7"/>
        <v>D-control</v>
      </c>
      <c r="H254" s="11">
        <v>81</v>
      </c>
      <c r="I254" s="11">
        <v>49</v>
      </c>
      <c r="J254" s="11">
        <v>33</v>
      </c>
    </row>
    <row r="255" spans="1:10" x14ac:dyDescent="0.4">
      <c r="A255" s="10" t="s">
        <v>136</v>
      </c>
      <c r="B255" s="11" t="s">
        <v>170</v>
      </c>
      <c r="C255" s="11" t="s">
        <v>188</v>
      </c>
      <c r="D255" s="11" t="str">
        <f t="shared" si="6"/>
        <v>D-yes</v>
      </c>
      <c r="E255" s="11" t="s">
        <v>184</v>
      </c>
      <c r="F255" s="11" t="s">
        <v>185</v>
      </c>
      <c r="G255" s="11" t="str">
        <f t="shared" si="7"/>
        <v>D-control</v>
      </c>
      <c r="H255" s="11">
        <v>96</v>
      </c>
      <c r="I255" s="11">
        <v>50</v>
      </c>
      <c r="J255" s="11">
        <v>39</v>
      </c>
    </row>
    <row r="256" spans="1:10" x14ac:dyDescent="0.4">
      <c r="A256" s="10" t="s">
        <v>137</v>
      </c>
      <c r="B256" s="11" t="s">
        <v>170</v>
      </c>
      <c r="C256" s="11" t="s">
        <v>188</v>
      </c>
      <c r="D256" s="11" t="str">
        <f t="shared" si="6"/>
        <v>D-yes</v>
      </c>
      <c r="E256" s="11" t="s">
        <v>184</v>
      </c>
      <c r="F256" s="11" t="s">
        <v>185</v>
      </c>
      <c r="G256" s="11" t="str">
        <f t="shared" si="7"/>
        <v>D-control</v>
      </c>
      <c r="H256" s="11">
        <v>84</v>
      </c>
      <c r="I256" s="11">
        <v>48</v>
      </c>
      <c r="J256" s="11">
        <v>28</v>
      </c>
    </row>
    <row r="257" spans="1:10" x14ac:dyDescent="0.4">
      <c r="A257" s="10" t="s">
        <v>138</v>
      </c>
      <c r="B257" s="11" t="s">
        <v>170</v>
      </c>
      <c r="C257" s="11" t="s">
        <v>188</v>
      </c>
      <c r="D257" s="11" t="str">
        <f t="shared" si="6"/>
        <v>D-yes</v>
      </c>
      <c r="E257" s="11" t="s">
        <v>184</v>
      </c>
      <c r="F257" s="11" t="s">
        <v>185</v>
      </c>
      <c r="G257" s="11" t="str">
        <f t="shared" si="7"/>
        <v>D-control</v>
      </c>
      <c r="H257" s="11">
        <v>90</v>
      </c>
      <c r="I257" s="11">
        <v>60</v>
      </c>
      <c r="J257" s="11">
        <v>35</v>
      </c>
    </row>
    <row r="258" spans="1:10" x14ac:dyDescent="0.4">
      <c r="A258" s="10" t="s">
        <v>139</v>
      </c>
      <c r="B258" s="11" t="s">
        <v>170</v>
      </c>
      <c r="C258" s="11" t="s">
        <v>188</v>
      </c>
      <c r="D258" s="11" t="str">
        <f t="shared" ref="D258:D321" si="8">B258&amp;"-"&amp;C258</f>
        <v>D-yes</v>
      </c>
      <c r="E258" s="11" t="s">
        <v>184</v>
      </c>
      <c r="F258" s="11" t="s">
        <v>185</v>
      </c>
      <c r="G258" s="11" t="str">
        <f t="shared" ref="G258:G321" si="9">B258&amp;"-"&amp;F258</f>
        <v>D-control</v>
      </c>
      <c r="H258" s="11">
        <v>65</v>
      </c>
      <c r="I258" s="11">
        <v>55</v>
      </c>
      <c r="J258" s="11">
        <v>33</v>
      </c>
    </row>
    <row r="259" spans="1:10" x14ac:dyDescent="0.4">
      <c r="A259" s="10" t="s">
        <v>140</v>
      </c>
      <c r="B259" s="11" t="s">
        <v>170</v>
      </c>
      <c r="C259" s="11" t="s">
        <v>188</v>
      </c>
      <c r="D259" s="11" t="str">
        <f t="shared" si="8"/>
        <v>D-yes</v>
      </c>
      <c r="E259" s="11" t="s">
        <v>184</v>
      </c>
      <c r="F259" s="11" t="s">
        <v>185</v>
      </c>
      <c r="G259" s="11" t="str">
        <f t="shared" si="9"/>
        <v>D-control</v>
      </c>
      <c r="H259" s="11">
        <v>99</v>
      </c>
      <c r="I259" s="11">
        <v>64</v>
      </c>
      <c r="J259" s="11">
        <v>31</v>
      </c>
    </row>
    <row r="260" spans="1:10" x14ac:dyDescent="0.4">
      <c r="A260" s="10" t="s">
        <v>141</v>
      </c>
      <c r="B260" s="11" t="s">
        <v>170</v>
      </c>
      <c r="C260" s="11" t="s">
        <v>188</v>
      </c>
      <c r="D260" s="11" t="str">
        <f t="shared" si="8"/>
        <v>D-yes</v>
      </c>
      <c r="E260" s="11" t="s">
        <v>184</v>
      </c>
      <c r="F260" s="11" t="s">
        <v>185</v>
      </c>
      <c r="G260" s="11" t="str">
        <f t="shared" si="9"/>
        <v>D-control</v>
      </c>
      <c r="H260" s="11">
        <v>86</v>
      </c>
      <c r="I260" s="11">
        <v>56</v>
      </c>
      <c r="J260" s="11">
        <v>26</v>
      </c>
    </row>
    <row r="261" spans="1:10" x14ac:dyDescent="0.4">
      <c r="A261" s="10" t="s">
        <v>142</v>
      </c>
      <c r="B261" s="11" t="s">
        <v>170</v>
      </c>
      <c r="C261" s="11" t="s">
        <v>188</v>
      </c>
      <c r="D261" s="11" t="str">
        <f t="shared" si="8"/>
        <v>D-yes</v>
      </c>
      <c r="E261" s="11" t="s">
        <v>184</v>
      </c>
      <c r="F261" s="11" t="s">
        <v>185</v>
      </c>
      <c r="G261" s="11" t="str">
        <f t="shared" si="9"/>
        <v>D-control</v>
      </c>
      <c r="H261" s="11">
        <v>86</v>
      </c>
      <c r="I261" s="11">
        <v>48</v>
      </c>
      <c r="J261" s="11">
        <v>24</v>
      </c>
    </row>
    <row r="262" spans="1:10" x14ac:dyDescent="0.4">
      <c r="A262" s="10" t="s">
        <v>143</v>
      </c>
      <c r="B262" s="11" t="s">
        <v>170</v>
      </c>
      <c r="C262" s="11" t="s">
        <v>188</v>
      </c>
      <c r="D262" s="11" t="str">
        <f t="shared" si="8"/>
        <v>D-yes</v>
      </c>
      <c r="E262" s="11" t="s">
        <v>184</v>
      </c>
      <c r="F262" s="11" t="s">
        <v>185</v>
      </c>
      <c r="G262" s="11" t="str">
        <f t="shared" si="9"/>
        <v>D-control</v>
      </c>
      <c r="H262" s="11">
        <v>70</v>
      </c>
      <c r="I262" s="11">
        <v>45</v>
      </c>
      <c r="J262" s="11">
        <v>23</v>
      </c>
    </row>
    <row r="263" spans="1:10" x14ac:dyDescent="0.4">
      <c r="A263" s="10" t="s">
        <v>144</v>
      </c>
      <c r="B263" s="11" t="s">
        <v>170</v>
      </c>
      <c r="C263" s="11" t="s">
        <v>188</v>
      </c>
      <c r="D263" s="11" t="str">
        <f t="shared" si="8"/>
        <v>D-yes</v>
      </c>
      <c r="E263" s="11" t="s">
        <v>184</v>
      </c>
      <c r="F263" s="11" t="s">
        <v>185</v>
      </c>
      <c r="G263" s="11" t="str">
        <f t="shared" si="9"/>
        <v>D-control</v>
      </c>
      <c r="H263" s="11">
        <v>95</v>
      </c>
      <c r="I263" s="11">
        <v>60</v>
      </c>
      <c r="J263" s="11">
        <v>40</v>
      </c>
    </row>
    <row r="264" spans="1:10" x14ac:dyDescent="0.4">
      <c r="A264" s="10" t="s">
        <v>145</v>
      </c>
      <c r="B264" s="11" t="s">
        <v>170</v>
      </c>
      <c r="C264" s="11" t="s">
        <v>188</v>
      </c>
      <c r="D264" s="11" t="str">
        <f t="shared" si="8"/>
        <v>D-yes</v>
      </c>
      <c r="E264" s="11" t="s">
        <v>184</v>
      </c>
      <c r="F264" s="11" t="s">
        <v>185</v>
      </c>
      <c r="G264" s="11" t="str">
        <f t="shared" si="9"/>
        <v>D-control</v>
      </c>
      <c r="H264" s="11">
        <v>95</v>
      </c>
      <c r="I264" s="11">
        <v>71</v>
      </c>
      <c r="J264" s="11">
        <v>29</v>
      </c>
    </row>
    <row r="265" spans="1:10" x14ac:dyDescent="0.4">
      <c r="A265" s="10" t="s">
        <v>146</v>
      </c>
      <c r="B265" s="11" t="s">
        <v>170</v>
      </c>
      <c r="C265" s="11" t="s">
        <v>188</v>
      </c>
      <c r="D265" s="11" t="str">
        <f t="shared" si="8"/>
        <v>D-yes</v>
      </c>
      <c r="E265" s="11" t="s">
        <v>184</v>
      </c>
      <c r="F265" s="11" t="s">
        <v>185</v>
      </c>
      <c r="G265" s="11" t="str">
        <f t="shared" si="9"/>
        <v>D-control</v>
      </c>
      <c r="H265" s="11">
        <v>71</v>
      </c>
      <c r="I265" s="11">
        <v>46</v>
      </c>
      <c r="J265" s="11">
        <v>23</v>
      </c>
    </row>
    <row r="266" spans="1:10" x14ac:dyDescent="0.4">
      <c r="A266" s="10" t="s">
        <v>147</v>
      </c>
      <c r="B266" s="11" t="s">
        <v>170</v>
      </c>
      <c r="C266" s="11" t="s">
        <v>188</v>
      </c>
      <c r="D266" s="11" t="str">
        <f t="shared" si="8"/>
        <v>D-yes</v>
      </c>
      <c r="E266" s="11" t="s">
        <v>184</v>
      </c>
      <c r="F266" s="11" t="s">
        <v>185</v>
      </c>
      <c r="G266" s="11" t="str">
        <f t="shared" si="9"/>
        <v>D-control</v>
      </c>
      <c r="H266" s="11">
        <v>75</v>
      </c>
      <c r="I266" s="11">
        <v>43</v>
      </c>
      <c r="J266" s="11">
        <v>27</v>
      </c>
    </row>
    <row r="267" spans="1:10" x14ac:dyDescent="0.4">
      <c r="A267" s="10" t="s">
        <v>149</v>
      </c>
      <c r="B267" s="11" t="s">
        <v>170</v>
      </c>
      <c r="C267" s="11" t="s">
        <v>188</v>
      </c>
      <c r="D267" s="11" t="str">
        <f t="shared" si="8"/>
        <v>D-yes</v>
      </c>
      <c r="E267" s="11" t="s">
        <v>184</v>
      </c>
      <c r="F267" s="11" t="s">
        <v>185</v>
      </c>
      <c r="G267" s="11" t="str">
        <f t="shared" si="9"/>
        <v>D-control</v>
      </c>
      <c r="H267" s="11">
        <v>95</v>
      </c>
      <c r="I267" s="11">
        <v>50</v>
      </c>
      <c r="J267" s="11">
        <v>27</v>
      </c>
    </row>
    <row r="268" spans="1:10" x14ac:dyDescent="0.4">
      <c r="A268" s="10" t="s">
        <v>150</v>
      </c>
      <c r="B268" s="11" t="s">
        <v>170</v>
      </c>
      <c r="C268" s="11" t="s">
        <v>188</v>
      </c>
      <c r="D268" s="11" t="str">
        <f t="shared" si="8"/>
        <v>D-yes</v>
      </c>
      <c r="E268" s="11" t="s">
        <v>184</v>
      </c>
      <c r="F268" s="11" t="s">
        <v>185</v>
      </c>
      <c r="G268" s="11" t="str">
        <f t="shared" si="9"/>
        <v>D-control</v>
      </c>
      <c r="H268" s="11">
        <v>80</v>
      </c>
      <c r="I268" s="11">
        <v>49</v>
      </c>
      <c r="J268" s="11">
        <v>27</v>
      </c>
    </row>
    <row r="269" spans="1:10" x14ac:dyDescent="0.4">
      <c r="A269" s="10" t="s">
        <v>151</v>
      </c>
      <c r="B269" s="11" t="s">
        <v>170</v>
      </c>
      <c r="C269" s="11" t="s">
        <v>188</v>
      </c>
      <c r="D269" s="11" t="str">
        <f t="shared" si="8"/>
        <v>D-yes</v>
      </c>
      <c r="E269" s="11" t="s">
        <v>184</v>
      </c>
      <c r="F269" s="11" t="s">
        <v>185</v>
      </c>
      <c r="G269" s="11" t="str">
        <f t="shared" si="9"/>
        <v>D-control</v>
      </c>
      <c r="H269" s="11">
        <v>70</v>
      </c>
      <c r="I269" s="11">
        <v>57</v>
      </c>
      <c r="J269" s="11">
        <v>27</v>
      </c>
    </row>
    <row r="270" spans="1:10" x14ac:dyDescent="0.4">
      <c r="A270" s="10" t="s">
        <v>152</v>
      </c>
      <c r="B270" s="11" t="s">
        <v>170</v>
      </c>
      <c r="C270" s="11" t="s">
        <v>188</v>
      </c>
      <c r="D270" s="11" t="str">
        <f t="shared" si="8"/>
        <v>D-yes</v>
      </c>
      <c r="E270" s="11" t="s">
        <v>184</v>
      </c>
      <c r="F270" s="11" t="s">
        <v>185</v>
      </c>
      <c r="G270" s="11" t="str">
        <f t="shared" si="9"/>
        <v>D-control</v>
      </c>
      <c r="H270" s="11">
        <v>80</v>
      </c>
      <c r="I270" s="11">
        <v>32</v>
      </c>
      <c r="J270" s="11">
        <v>26</v>
      </c>
    </row>
    <row r="271" spans="1:10" x14ac:dyDescent="0.4">
      <c r="A271" s="10" t="s">
        <v>153</v>
      </c>
      <c r="B271" s="11" t="s">
        <v>170</v>
      </c>
      <c r="C271" s="11" t="s">
        <v>188</v>
      </c>
      <c r="D271" s="11" t="str">
        <f t="shared" si="8"/>
        <v>D-yes</v>
      </c>
      <c r="E271" s="11" t="s">
        <v>184</v>
      </c>
      <c r="F271" s="11" t="s">
        <v>185</v>
      </c>
      <c r="G271" s="11" t="str">
        <f t="shared" si="9"/>
        <v>D-control</v>
      </c>
      <c r="H271" s="11">
        <v>76</v>
      </c>
      <c r="I271" s="11">
        <v>51</v>
      </c>
      <c r="J271" s="11">
        <v>29</v>
      </c>
    </row>
    <row r="272" spans="1:10" x14ac:dyDescent="0.4">
      <c r="A272" s="10" t="s">
        <v>397</v>
      </c>
      <c r="B272" s="11" t="s">
        <v>170</v>
      </c>
      <c r="C272" s="11" t="s">
        <v>183</v>
      </c>
      <c r="D272" s="11" t="str">
        <f t="shared" si="8"/>
        <v>D-no</v>
      </c>
      <c r="E272" s="11" t="s">
        <v>231</v>
      </c>
      <c r="F272" s="11" t="s">
        <v>185</v>
      </c>
      <c r="G272" s="11" t="str">
        <f t="shared" si="9"/>
        <v>D-control</v>
      </c>
      <c r="H272" s="11">
        <v>86</v>
      </c>
      <c r="I272" s="11">
        <v>62</v>
      </c>
      <c r="J272" s="11">
        <v>30</v>
      </c>
    </row>
    <row r="273" spans="1:10" x14ac:dyDescent="0.4">
      <c r="A273" s="10" t="s">
        <v>398</v>
      </c>
      <c r="B273" s="11" t="s">
        <v>170</v>
      </c>
      <c r="C273" s="11" t="s">
        <v>183</v>
      </c>
      <c r="D273" s="11" t="str">
        <f t="shared" si="8"/>
        <v>D-no</v>
      </c>
      <c r="E273" s="11" t="s">
        <v>231</v>
      </c>
      <c r="F273" s="11" t="s">
        <v>185</v>
      </c>
      <c r="G273" s="11" t="str">
        <f t="shared" si="9"/>
        <v>D-control</v>
      </c>
      <c r="H273" s="11">
        <v>111</v>
      </c>
      <c r="I273" s="11">
        <v>48</v>
      </c>
      <c r="J273" s="11">
        <v>28</v>
      </c>
    </row>
    <row r="274" spans="1:10" x14ac:dyDescent="0.4">
      <c r="A274" s="10" t="s">
        <v>399</v>
      </c>
      <c r="B274" s="11" t="s">
        <v>170</v>
      </c>
      <c r="C274" s="11" t="s">
        <v>183</v>
      </c>
      <c r="D274" s="11" t="str">
        <f t="shared" si="8"/>
        <v>D-no</v>
      </c>
      <c r="E274" s="11" t="s">
        <v>231</v>
      </c>
      <c r="F274" s="11" t="s">
        <v>185</v>
      </c>
      <c r="G274" s="11" t="str">
        <f t="shared" si="9"/>
        <v>D-control</v>
      </c>
      <c r="H274" s="11">
        <v>95</v>
      </c>
      <c r="I274" s="11">
        <v>56</v>
      </c>
      <c r="J274" s="11">
        <v>35</v>
      </c>
    </row>
    <row r="275" spans="1:10" x14ac:dyDescent="0.4">
      <c r="A275" s="10" t="s">
        <v>400</v>
      </c>
      <c r="B275" s="11" t="s">
        <v>170</v>
      </c>
      <c r="C275" s="11" t="s">
        <v>183</v>
      </c>
      <c r="D275" s="11" t="str">
        <f t="shared" si="8"/>
        <v>D-no</v>
      </c>
      <c r="E275" s="11" t="s">
        <v>231</v>
      </c>
      <c r="F275" s="11" t="s">
        <v>185</v>
      </c>
      <c r="G275" s="11" t="str">
        <f t="shared" si="9"/>
        <v>D-control</v>
      </c>
      <c r="H275" s="11">
        <v>99</v>
      </c>
      <c r="I275" s="11">
        <v>63</v>
      </c>
      <c r="J275" s="11">
        <v>29</v>
      </c>
    </row>
    <row r="276" spans="1:10" x14ac:dyDescent="0.4">
      <c r="A276" s="10" t="s">
        <v>401</v>
      </c>
      <c r="B276" s="11" t="s">
        <v>170</v>
      </c>
      <c r="C276" s="11" t="s">
        <v>183</v>
      </c>
      <c r="D276" s="11" t="str">
        <f t="shared" si="8"/>
        <v>D-no</v>
      </c>
      <c r="E276" s="11" t="s">
        <v>231</v>
      </c>
      <c r="F276" s="11" t="s">
        <v>185</v>
      </c>
      <c r="G276" s="11" t="str">
        <f t="shared" si="9"/>
        <v>D-control</v>
      </c>
      <c r="H276" s="11">
        <v>81</v>
      </c>
      <c r="I276" s="11">
        <v>47</v>
      </c>
      <c r="J276" s="11">
        <v>26</v>
      </c>
    </row>
    <row r="277" spans="1:10" x14ac:dyDescent="0.4">
      <c r="A277" s="10" t="s">
        <v>402</v>
      </c>
      <c r="B277" s="11" t="s">
        <v>170</v>
      </c>
      <c r="C277" s="11" t="s">
        <v>183</v>
      </c>
      <c r="D277" s="11" t="str">
        <f t="shared" si="8"/>
        <v>D-no</v>
      </c>
      <c r="E277" s="11" t="s">
        <v>231</v>
      </c>
      <c r="F277" s="11" t="s">
        <v>185</v>
      </c>
      <c r="G277" s="11" t="str">
        <f t="shared" si="9"/>
        <v>D-control</v>
      </c>
      <c r="H277" s="11">
        <v>95</v>
      </c>
      <c r="I277" s="11">
        <v>62</v>
      </c>
      <c r="J277" s="11">
        <v>39</v>
      </c>
    </row>
    <row r="278" spans="1:10" x14ac:dyDescent="0.4">
      <c r="A278" s="10" t="s">
        <v>403</v>
      </c>
      <c r="B278" s="11" t="s">
        <v>170</v>
      </c>
      <c r="C278" s="11" t="s">
        <v>183</v>
      </c>
      <c r="D278" s="11" t="str">
        <f t="shared" si="8"/>
        <v>D-no</v>
      </c>
      <c r="E278" s="11" t="s">
        <v>231</v>
      </c>
      <c r="F278" s="11" t="s">
        <v>185</v>
      </c>
      <c r="G278" s="11" t="str">
        <f t="shared" si="9"/>
        <v>D-control</v>
      </c>
      <c r="H278" s="11">
        <v>83</v>
      </c>
      <c r="I278" s="11">
        <v>63</v>
      </c>
      <c r="J278" s="11">
        <v>33</v>
      </c>
    </row>
    <row r="279" spans="1:10" x14ac:dyDescent="0.4">
      <c r="A279" s="10" t="s">
        <v>404</v>
      </c>
      <c r="B279" s="11" t="s">
        <v>170</v>
      </c>
      <c r="C279" s="11" t="s">
        <v>183</v>
      </c>
      <c r="D279" s="11" t="str">
        <f t="shared" si="8"/>
        <v>D-no</v>
      </c>
      <c r="E279" s="11" t="s">
        <v>231</v>
      </c>
      <c r="F279" s="11" t="s">
        <v>185</v>
      </c>
      <c r="G279" s="11" t="str">
        <f t="shared" si="9"/>
        <v>D-control</v>
      </c>
      <c r="H279" s="11">
        <v>84</v>
      </c>
      <c r="I279" s="11">
        <v>51</v>
      </c>
      <c r="J279" s="11">
        <v>25</v>
      </c>
    </row>
    <row r="280" spans="1:10" x14ac:dyDescent="0.4">
      <c r="A280" s="10" t="s">
        <v>405</v>
      </c>
      <c r="B280" s="11" t="s">
        <v>170</v>
      </c>
      <c r="C280" s="11" t="s">
        <v>183</v>
      </c>
      <c r="D280" s="11" t="str">
        <f t="shared" si="8"/>
        <v>D-no</v>
      </c>
      <c r="E280" s="11" t="s">
        <v>231</v>
      </c>
      <c r="F280" s="11" t="s">
        <v>185</v>
      </c>
      <c r="G280" s="11" t="str">
        <f t="shared" si="9"/>
        <v>D-control</v>
      </c>
      <c r="H280" s="11">
        <v>93</v>
      </c>
      <c r="I280" s="11">
        <v>40</v>
      </c>
      <c r="J280" s="11">
        <v>27</v>
      </c>
    </row>
    <row r="281" spans="1:10" x14ac:dyDescent="0.4">
      <c r="A281" s="10" t="s">
        <v>406</v>
      </c>
      <c r="B281" s="11" t="s">
        <v>170</v>
      </c>
      <c r="C281" s="11" t="s">
        <v>183</v>
      </c>
      <c r="D281" s="11" t="str">
        <f t="shared" si="8"/>
        <v>D-no</v>
      </c>
      <c r="E281" s="11" t="s">
        <v>231</v>
      </c>
      <c r="F281" s="11" t="s">
        <v>185</v>
      </c>
      <c r="G281" s="11" t="str">
        <f t="shared" si="9"/>
        <v>D-control</v>
      </c>
      <c r="H281" s="11">
        <v>96</v>
      </c>
      <c r="I281" s="11">
        <v>59</v>
      </c>
      <c r="J281" s="11">
        <v>31</v>
      </c>
    </row>
    <row r="282" spans="1:10" x14ac:dyDescent="0.4">
      <c r="A282" s="10" t="s">
        <v>407</v>
      </c>
      <c r="B282" s="11" t="s">
        <v>170</v>
      </c>
      <c r="C282" s="11" t="s">
        <v>183</v>
      </c>
      <c r="D282" s="11" t="str">
        <f t="shared" si="8"/>
        <v>D-no</v>
      </c>
      <c r="E282" s="11" t="s">
        <v>231</v>
      </c>
      <c r="F282" s="11" t="s">
        <v>185</v>
      </c>
      <c r="G282" s="11" t="str">
        <f t="shared" si="9"/>
        <v>D-control</v>
      </c>
      <c r="H282" s="11">
        <v>94</v>
      </c>
      <c r="I282" s="11">
        <v>58</v>
      </c>
      <c r="J282" s="11">
        <v>31</v>
      </c>
    </row>
    <row r="283" spans="1:10" x14ac:dyDescent="0.4">
      <c r="A283" s="10" t="s">
        <v>408</v>
      </c>
      <c r="B283" s="11" t="s">
        <v>170</v>
      </c>
      <c r="C283" s="11" t="s">
        <v>183</v>
      </c>
      <c r="D283" s="11" t="str">
        <f t="shared" si="8"/>
        <v>D-no</v>
      </c>
      <c r="E283" s="11" t="s">
        <v>231</v>
      </c>
      <c r="F283" s="11" t="s">
        <v>185</v>
      </c>
      <c r="G283" s="11" t="str">
        <f t="shared" si="9"/>
        <v>D-control</v>
      </c>
      <c r="H283" s="11">
        <v>100</v>
      </c>
      <c r="I283" s="11">
        <v>61</v>
      </c>
      <c r="J283" s="11">
        <v>33</v>
      </c>
    </row>
    <row r="284" spans="1:10" x14ac:dyDescent="0.4">
      <c r="A284" s="10" t="s">
        <v>409</v>
      </c>
      <c r="B284" s="11" t="s">
        <v>170</v>
      </c>
      <c r="C284" s="11" t="s">
        <v>183</v>
      </c>
      <c r="D284" s="11" t="str">
        <f t="shared" si="8"/>
        <v>D-no</v>
      </c>
      <c r="E284" s="11" t="s">
        <v>231</v>
      </c>
      <c r="F284" s="11" t="s">
        <v>185</v>
      </c>
      <c r="G284" s="11" t="str">
        <f t="shared" si="9"/>
        <v>D-control</v>
      </c>
      <c r="H284" s="11">
        <v>85</v>
      </c>
      <c r="I284" s="11">
        <v>53</v>
      </c>
      <c r="J284" s="11">
        <v>28</v>
      </c>
    </row>
    <row r="285" spans="1:10" x14ac:dyDescent="0.4">
      <c r="A285" s="10" t="s">
        <v>410</v>
      </c>
      <c r="B285" s="11" t="s">
        <v>170</v>
      </c>
      <c r="C285" s="11" t="s">
        <v>183</v>
      </c>
      <c r="D285" s="11" t="str">
        <f t="shared" si="8"/>
        <v>D-no</v>
      </c>
      <c r="E285" s="11" t="s">
        <v>231</v>
      </c>
      <c r="F285" s="11" t="s">
        <v>185</v>
      </c>
      <c r="G285" s="11" t="str">
        <f t="shared" si="9"/>
        <v>D-control</v>
      </c>
      <c r="H285" s="11">
        <v>95</v>
      </c>
      <c r="I285" s="11">
        <v>52</v>
      </c>
      <c r="J285" s="11">
        <v>34</v>
      </c>
    </row>
    <row r="286" spans="1:10" x14ac:dyDescent="0.4">
      <c r="A286" s="10" t="s">
        <v>411</v>
      </c>
      <c r="B286" s="11" t="s">
        <v>170</v>
      </c>
      <c r="C286" s="11" t="s">
        <v>183</v>
      </c>
      <c r="D286" s="11" t="str">
        <f t="shared" si="8"/>
        <v>D-no</v>
      </c>
      <c r="E286" s="11" t="s">
        <v>231</v>
      </c>
      <c r="F286" s="11" t="s">
        <v>185</v>
      </c>
      <c r="G286" s="11" t="str">
        <f t="shared" si="9"/>
        <v>D-control</v>
      </c>
      <c r="H286" s="11">
        <v>89</v>
      </c>
      <c r="I286" s="11">
        <v>51</v>
      </c>
      <c r="J286" s="11">
        <v>30</v>
      </c>
    </row>
    <row r="287" spans="1:10" x14ac:dyDescent="0.4">
      <c r="A287" s="10" t="s">
        <v>412</v>
      </c>
      <c r="B287" s="11" t="s">
        <v>170</v>
      </c>
      <c r="C287" s="11" t="s">
        <v>183</v>
      </c>
      <c r="D287" s="11" t="str">
        <f t="shared" si="8"/>
        <v>D-no</v>
      </c>
      <c r="E287" s="11" t="s">
        <v>231</v>
      </c>
      <c r="F287" s="11" t="s">
        <v>185</v>
      </c>
      <c r="G287" s="11" t="str">
        <f t="shared" si="9"/>
        <v>D-control</v>
      </c>
      <c r="H287" s="11">
        <v>93</v>
      </c>
      <c r="I287" s="11">
        <v>45</v>
      </c>
      <c r="J287" s="11">
        <v>28</v>
      </c>
    </row>
    <row r="288" spans="1:10" x14ac:dyDescent="0.4">
      <c r="A288" s="10" t="s">
        <v>413</v>
      </c>
      <c r="B288" s="11" t="s">
        <v>170</v>
      </c>
      <c r="C288" s="11" t="s">
        <v>183</v>
      </c>
      <c r="D288" s="11" t="str">
        <f t="shared" si="8"/>
        <v>D-no</v>
      </c>
      <c r="E288" s="11" t="s">
        <v>231</v>
      </c>
      <c r="F288" s="11" t="s">
        <v>185</v>
      </c>
      <c r="G288" s="11" t="str">
        <f t="shared" si="9"/>
        <v>D-control</v>
      </c>
      <c r="H288" s="11">
        <v>92</v>
      </c>
      <c r="I288" s="11">
        <v>50</v>
      </c>
      <c r="J288" s="11">
        <v>31</v>
      </c>
    </row>
    <row r="289" spans="1:10" x14ac:dyDescent="0.4">
      <c r="A289" s="10" t="s">
        <v>414</v>
      </c>
      <c r="B289" s="11" t="s">
        <v>170</v>
      </c>
      <c r="C289" s="11" t="s">
        <v>183</v>
      </c>
      <c r="D289" s="11" t="str">
        <f t="shared" si="8"/>
        <v>D-no</v>
      </c>
      <c r="E289" s="11" t="s">
        <v>231</v>
      </c>
      <c r="F289" s="11" t="s">
        <v>185</v>
      </c>
      <c r="G289" s="11" t="str">
        <f t="shared" si="9"/>
        <v>D-control</v>
      </c>
      <c r="H289" s="11">
        <v>91</v>
      </c>
      <c r="I289" s="11">
        <v>60</v>
      </c>
      <c r="J289" s="11">
        <v>34</v>
      </c>
    </row>
    <row r="290" spans="1:10" x14ac:dyDescent="0.4">
      <c r="A290" s="10" t="s">
        <v>415</v>
      </c>
      <c r="B290" s="11" t="s">
        <v>170</v>
      </c>
      <c r="C290" s="11" t="s">
        <v>183</v>
      </c>
      <c r="D290" s="11" t="str">
        <f t="shared" si="8"/>
        <v>D-no</v>
      </c>
      <c r="E290" s="11" t="s">
        <v>231</v>
      </c>
      <c r="F290" s="11" t="s">
        <v>185</v>
      </c>
      <c r="G290" s="11" t="str">
        <f t="shared" si="9"/>
        <v>D-control</v>
      </c>
      <c r="H290" s="11">
        <v>102</v>
      </c>
      <c r="I290" s="11">
        <v>69</v>
      </c>
      <c r="J290" s="11">
        <v>36</v>
      </c>
    </row>
    <row r="291" spans="1:10" x14ac:dyDescent="0.4">
      <c r="A291" s="10" t="s">
        <v>416</v>
      </c>
      <c r="B291" s="11" t="s">
        <v>170</v>
      </c>
      <c r="C291" s="11" t="s">
        <v>183</v>
      </c>
      <c r="D291" s="11" t="str">
        <f t="shared" si="8"/>
        <v>D-no</v>
      </c>
      <c r="E291" s="11" t="s">
        <v>231</v>
      </c>
      <c r="F291" s="11" t="s">
        <v>185</v>
      </c>
      <c r="G291" s="11" t="str">
        <f t="shared" si="9"/>
        <v>D-control</v>
      </c>
      <c r="H291" s="11">
        <v>82</v>
      </c>
      <c r="I291" s="11">
        <v>50</v>
      </c>
      <c r="J291" s="11">
        <v>30</v>
      </c>
    </row>
    <row r="292" spans="1:10" x14ac:dyDescent="0.4">
      <c r="A292" s="10" t="s">
        <v>417</v>
      </c>
      <c r="B292" s="11" t="s">
        <v>170</v>
      </c>
      <c r="C292" s="11" t="s">
        <v>183</v>
      </c>
      <c r="D292" s="11" t="str">
        <f t="shared" si="8"/>
        <v>D-no</v>
      </c>
      <c r="E292" s="11" t="s">
        <v>231</v>
      </c>
      <c r="F292" s="11" t="s">
        <v>185</v>
      </c>
      <c r="G292" s="11" t="str">
        <f t="shared" si="9"/>
        <v>D-control</v>
      </c>
      <c r="H292" s="11">
        <v>79</v>
      </c>
      <c r="I292" s="11">
        <v>48</v>
      </c>
      <c r="J292" s="11">
        <v>29</v>
      </c>
    </row>
    <row r="293" spans="1:10" x14ac:dyDescent="0.4">
      <c r="A293" s="10" t="s">
        <v>418</v>
      </c>
      <c r="B293" s="11" t="s">
        <v>170</v>
      </c>
      <c r="C293" s="11" t="s">
        <v>183</v>
      </c>
      <c r="D293" s="11" t="str">
        <f t="shared" si="8"/>
        <v>D-no</v>
      </c>
      <c r="E293" s="11" t="s">
        <v>231</v>
      </c>
      <c r="F293" s="11" t="s">
        <v>185</v>
      </c>
      <c r="G293" s="11" t="str">
        <f t="shared" si="9"/>
        <v>D-control</v>
      </c>
      <c r="H293" s="11">
        <v>85</v>
      </c>
      <c r="I293" s="11">
        <v>47</v>
      </c>
      <c r="J293" s="11">
        <v>26</v>
      </c>
    </row>
    <row r="294" spans="1:10" x14ac:dyDescent="0.4">
      <c r="A294" s="10" t="s">
        <v>419</v>
      </c>
      <c r="B294" s="11" t="s">
        <v>170</v>
      </c>
      <c r="C294" s="11" t="s">
        <v>183</v>
      </c>
      <c r="D294" s="11" t="str">
        <f t="shared" si="8"/>
        <v>D-no</v>
      </c>
      <c r="E294" s="11" t="s">
        <v>231</v>
      </c>
      <c r="F294" s="11" t="s">
        <v>185</v>
      </c>
      <c r="G294" s="11" t="str">
        <f t="shared" si="9"/>
        <v>D-control</v>
      </c>
      <c r="H294" s="11">
        <v>79</v>
      </c>
      <c r="I294" s="11">
        <v>51</v>
      </c>
      <c r="J294" s="11">
        <v>31</v>
      </c>
    </row>
    <row r="295" spans="1:10" x14ac:dyDescent="0.4">
      <c r="A295" s="10" t="s">
        <v>420</v>
      </c>
      <c r="B295" s="11" t="s">
        <v>170</v>
      </c>
      <c r="C295" s="11" t="s">
        <v>183</v>
      </c>
      <c r="D295" s="11" t="str">
        <f t="shared" si="8"/>
        <v>D-no</v>
      </c>
      <c r="E295" s="11" t="s">
        <v>231</v>
      </c>
      <c r="F295" s="11" t="s">
        <v>185</v>
      </c>
      <c r="G295" s="11" t="str">
        <f t="shared" si="9"/>
        <v>D-control</v>
      </c>
      <c r="H295" s="11">
        <v>86</v>
      </c>
      <c r="I295" s="11">
        <v>63</v>
      </c>
      <c r="J295" s="11">
        <v>31</v>
      </c>
    </row>
    <row r="296" spans="1:10" x14ac:dyDescent="0.4">
      <c r="A296" s="10" t="s">
        <v>421</v>
      </c>
      <c r="B296" s="11" t="s">
        <v>170</v>
      </c>
      <c r="C296" s="11" t="s">
        <v>183</v>
      </c>
      <c r="D296" s="11" t="str">
        <f t="shared" si="8"/>
        <v>D-no</v>
      </c>
      <c r="E296" s="11" t="s">
        <v>231</v>
      </c>
      <c r="F296" s="11" t="s">
        <v>185</v>
      </c>
      <c r="G296" s="11" t="str">
        <f t="shared" si="9"/>
        <v>D-control</v>
      </c>
      <c r="H296" s="11">
        <v>86</v>
      </c>
      <c r="I296" s="11">
        <v>61</v>
      </c>
      <c r="J296" s="11">
        <v>27</v>
      </c>
    </row>
    <row r="297" spans="1:10" x14ac:dyDescent="0.4">
      <c r="A297" s="10" t="s">
        <v>422</v>
      </c>
      <c r="B297" s="11" t="s">
        <v>170</v>
      </c>
      <c r="C297" s="11" t="s">
        <v>183</v>
      </c>
      <c r="D297" s="11" t="str">
        <f t="shared" si="8"/>
        <v>D-no</v>
      </c>
      <c r="E297" s="11" t="s">
        <v>231</v>
      </c>
      <c r="F297" s="11" t="s">
        <v>185</v>
      </c>
      <c r="G297" s="11" t="str">
        <f t="shared" si="9"/>
        <v>D-control</v>
      </c>
      <c r="H297" s="11">
        <v>97</v>
      </c>
      <c r="I297" s="11">
        <v>55</v>
      </c>
      <c r="J297" s="11">
        <v>35</v>
      </c>
    </row>
    <row r="298" spans="1:10" x14ac:dyDescent="0.4">
      <c r="A298" s="10" t="s">
        <v>423</v>
      </c>
      <c r="B298" s="11" t="s">
        <v>170</v>
      </c>
      <c r="C298" s="11" t="s">
        <v>183</v>
      </c>
      <c r="D298" s="11" t="str">
        <f t="shared" si="8"/>
        <v>D-no</v>
      </c>
      <c r="E298" s="11" t="s">
        <v>231</v>
      </c>
      <c r="F298" s="11" t="s">
        <v>185</v>
      </c>
      <c r="G298" s="11" t="str">
        <f t="shared" si="9"/>
        <v>D-control</v>
      </c>
      <c r="H298" s="11">
        <v>87</v>
      </c>
      <c r="I298" s="11">
        <v>50</v>
      </c>
      <c r="J298" s="11">
        <v>32</v>
      </c>
    </row>
    <row r="299" spans="1:10" x14ac:dyDescent="0.4">
      <c r="A299" s="10" t="s">
        <v>424</v>
      </c>
      <c r="B299" s="11" t="s">
        <v>170</v>
      </c>
      <c r="C299" s="11" t="s">
        <v>183</v>
      </c>
      <c r="D299" s="11" t="str">
        <f t="shared" si="8"/>
        <v>D-no</v>
      </c>
      <c r="E299" s="11" t="s">
        <v>231</v>
      </c>
      <c r="F299" s="11" t="s">
        <v>185</v>
      </c>
      <c r="G299" s="11" t="str">
        <f t="shared" si="9"/>
        <v>D-control</v>
      </c>
      <c r="H299" s="11">
        <v>83</v>
      </c>
      <c r="I299" s="11">
        <v>61</v>
      </c>
      <c r="J299" s="11">
        <v>26</v>
      </c>
    </row>
    <row r="300" spans="1:10" x14ac:dyDescent="0.4">
      <c r="A300" s="10" t="s">
        <v>425</v>
      </c>
      <c r="B300" s="11" t="s">
        <v>170</v>
      </c>
      <c r="C300" s="11" t="s">
        <v>183</v>
      </c>
      <c r="D300" s="11" t="str">
        <f t="shared" si="8"/>
        <v>D-no</v>
      </c>
      <c r="E300" s="11" t="s">
        <v>231</v>
      </c>
      <c r="F300" s="11" t="s">
        <v>185</v>
      </c>
      <c r="G300" s="11" t="str">
        <f t="shared" si="9"/>
        <v>D-control</v>
      </c>
      <c r="H300" s="11">
        <v>85</v>
      </c>
      <c r="I300" s="11">
        <v>57</v>
      </c>
      <c r="J300" s="11">
        <v>27</v>
      </c>
    </row>
    <row r="301" spans="1:10" x14ac:dyDescent="0.4">
      <c r="A301" s="10" t="s">
        <v>426</v>
      </c>
      <c r="B301" s="11" t="s">
        <v>170</v>
      </c>
      <c r="C301" s="11" t="s">
        <v>183</v>
      </c>
      <c r="D301" s="11" t="str">
        <f t="shared" si="8"/>
        <v>D-no</v>
      </c>
      <c r="E301" s="11" t="s">
        <v>231</v>
      </c>
      <c r="F301" s="11" t="s">
        <v>185</v>
      </c>
      <c r="G301" s="11" t="str">
        <f t="shared" si="9"/>
        <v>D-control</v>
      </c>
      <c r="H301" s="11">
        <v>63</v>
      </c>
      <c r="I301" s="11">
        <v>57</v>
      </c>
      <c r="J301" s="11">
        <v>26</v>
      </c>
    </row>
    <row r="302" spans="1:10" x14ac:dyDescent="0.4">
      <c r="A302" s="10" t="s">
        <v>427</v>
      </c>
      <c r="B302" s="11" t="s">
        <v>170</v>
      </c>
      <c r="C302" s="11" t="s">
        <v>183</v>
      </c>
      <c r="D302" s="11" t="str">
        <f t="shared" si="8"/>
        <v>D-no</v>
      </c>
      <c r="E302" s="11" t="s">
        <v>231</v>
      </c>
      <c r="F302" s="11" t="s">
        <v>185</v>
      </c>
      <c r="G302" s="11" t="str">
        <f t="shared" si="9"/>
        <v>D-control</v>
      </c>
      <c r="H302" s="11">
        <v>88</v>
      </c>
      <c r="I302" s="11">
        <v>59</v>
      </c>
      <c r="J302" s="11">
        <v>30</v>
      </c>
    </row>
    <row r="303" spans="1:10" x14ac:dyDescent="0.4">
      <c r="A303" s="10" t="s">
        <v>428</v>
      </c>
      <c r="B303" s="11" t="s">
        <v>170</v>
      </c>
      <c r="C303" s="11" t="s">
        <v>188</v>
      </c>
      <c r="D303" s="11" t="str">
        <f t="shared" si="8"/>
        <v>D-yes</v>
      </c>
      <c r="E303" s="11" t="s">
        <v>192</v>
      </c>
      <c r="F303" s="11" t="s">
        <v>193</v>
      </c>
      <c r="G303" s="11" t="str">
        <f t="shared" si="9"/>
        <v>D-heat</v>
      </c>
      <c r="H303" s="11">
        <v>74</v>
      </c>
      <c r="I303" s="11">
        <v>55</v>
      </c>
      <c r="J303" s="11">
        <v>30</v>
      </c>
    </row>
    <row r="304" spans="1:10" x14ac:dyDescent="0.4">
      <c r="A304" s="10" t="s">
        <v>429</v>
      </c>
      <c r="B304" s="11" t="s">
        <v>170</v>
      </c>
      <c r="C304" s="11" t="s">
        <v>188</v>
      </c>
      <c r="D304" s="11" t="str">
        <f t="shared" si="8"/>
        <v>D-yes</v>
      </c>
      <c r="E304" s="11" t="s">
        <v>192</v>
      </c>
      <c r="F304" s="11" t="s">
        <v>193</v>
      </c>
      <c r="G304" s="11" t="str">
        <f t="shared" si="9"/>
        <v>D-heat</v>
      </c>
      <c r="H304" s="11">
        <v>84</v>
      </c>
      <c r="I304" s="11">
        <v>60</v>
      </c>
      <c r="J304" s="11">
        <v>29</v>
      </c>
    </row>
    <row r="305" spans="1:12" x14ac:dyDescent="0.4">
      <c r="A305" s="10" t="s">
        <v>430</v>
      </c>
      <c r="B305" s="11" t="s">
        <v>170</v>
      </c>
      <c r="C305" s="11" t="s">
        <v>188</v>
      </c>
      <c r="D305" s="11" t="str">
        <f t="shared" si="8"/>
        <v>D-yes</v>
      </c>
      <c r="E305" s="11" t="s">
        <v>192</v>
      </c>
      <c r="F305" s="11" t="s">
        <v>193</v>
      </c>
      <c r="G305" s="11" t="str">
        <f t="shared" si="9"/>
        <v>D-heat</v>
      </c>
      <c r="H305" s="11">
        <v>94</v>
      </c>
      <c r="I305" s="11">
        <v>63</v>
      </c>
      <c r="J305" s="11">
        <v>30</v>
      </c>
    </row>
    <row r="306" spans="1:12" x14ac:dyDescent="0.4">
      <c r="A306" s="10" t="s">
        <v>431</v>
      </c>
      <c r="B306" s="11" t="s">
        <v>170</v>
      </c>
      <c r="C306" s="11" t="s">
        <v>188</v>
      </c>
      <c r="D306" s="11" t="str">
        <f t="shared" si="8"/>
        <v>D-yes</v>
      </c>
      <c r="E306" s="11" t="s">
        <v>192</v>
      </c>
      <c r="F306" s="11" t="s">
        <v>193</v>
      </c>
      <c r="G306" s="11" t="str">
        <f t="shared" si="9"/>
        <v>D-heat</v>
      </c>
      <c r="H306" s="11">
        <v>94</v>
      </c>
      <c r="I306" s="11">
        <v>51</v>
      </c>
      <c r="J306" s="11">
        <v>26</v>
      </c>
    </row>
    <row r="307" spans="1:12" x14ac:dyDescent="0.4">
      <c r="A307" s="10" t="s">
        <v>432</v>
      </c>
      <c r="B307" s="11" t="s">
        <v>170</v>
      </c>
      <c r="C307" s="11" t="s">
        <v>188</v>
      </c>
      <c r="D307" s="11" t="str">
        <f t="shared" si="8"/>
        <v>D-yes</v>
      </c>
      <c r="E307" s="11" t="s">
        <v>192</v>
      </c>
      <c r="F307" s="11" t="s">
        <v>193</v>
      </c>
      <c r="G307" s="11" t="str">
        <f t="shared" si="9"/>
        <v>D-heat</v>
      </c>
      <c r="H307" s="11">
        <v>89</v>
      </c>
      <c r="I307" s="11">
        <v>45</v>
      </c>
      <c r="J307" s="11">
        <v>28</v>
      </c>
    </row>
    <row r="308" spans="1:12" x14ac:dyDescent="0.4">
      <c r="A308" s="10" t="s">
        <v>433</v>
      </c>
      <c r="B308" s="11" t="s">
        <v>170</v>
      </c>
      <c r="C308" s="11" t="s">
        <v>188</v>
      </c>
      <c r="D308" s="11" t="str">
        <f t="shared" si="8"/>
        <v>D-yes</v>
      </c>
      <c r="E308" s="11" t="s">
        <v>192</v>
      </c>
      <c r="F308" s="11" t="s">
        <v>193</v>
      </c>
      <c r="G308" s="11" t="str">
        <f t="shared" si="9"/>
        <v>D-heat</v>
      </c>
      <c r="H308" s="11">
        <v>76</v>
      </c>
      <c r="I308" s="11">
        <v>60</v>
      </c>
      <c r="J308" s="11">
        <v>30</v>
      </c>
    </row>
    <row r="309" spans="1:12" x14ac:dyDescent="0.4">
      <c r="A309" s="10" t="s">
        <v>434</v>
      </c>
      <c r="B309" s="11" t="s">
        <v>170</v>
      </c>
      <c r="C309" s="11" t="s">
        <v>188</v>
      </c>
      <c r="D309" s="11" t="str">
        <f t="shared" si="8"/>
        <v>D-yes</v>
      </c>
      <c r="E309" s="11" t="s">
        <v>192</v>
      </c>
      <c r="F309" s="11" t="s">
        <v>193</v>
      </c>
      <c r="G309" s="11" t="str">
        <f t="shared" si="9"/>
        <v>D-heat</v>
      </c>
      <c r="H309" s="11">
        <v>102</v>
      </c>
      <c r="I309" s="11">
        <v>56</v>
      </c>
      <c r="J309" s="11">
        <v>32</v>
      </c>
    </row>
    <row r="310" spans="1:12" x14ac:dyDescent="0.4">
      <c r="A310" s="10" t="s">
        <v>435</v>
      </c>
      <c r="B310" s="11" t="s">
        <v>170</v>
      </c>
      <c r="C310" s="11" t="s">
        <v>188</v>
      </c>
      <c r="D310" s="11" t="str">
        <f t="shared" si="8"/>
        <v>D-yes</v>
      </c>
      <c r="E310" s="11" t="s">
        <v>192</v>
      </c>
      <c r="F310" s="11" t="s">
        <v>193</v>
      </c>
      <c r="G310" s="11" t="str">
        <f t="shared" si="9"/>
        <v>D-heat</v>
      </c>
      <c r="H310" s="11">
        <v>89</v>
      </c>
      <c r="I310" s="11">
        <v>60</v>
      </c>
      <c r="J310" s="11">
        <v>31</v>
      </c>
    </row>
    <row r="311" spans="1:12" s="9" customFormat="1" x14ac:dyDescent="0.4">
      <c r="A311" s="10" t="s">
        <v>436</v>
      </c>
      <c r="B311" s="11" t="s">
        <v>170</v>
      </c>
      <c r="C311" s="11" t="s">
        <v>188</v>
      </c>
      <c r="D311" s="11" t="str">
        <f t="shared" si="8"/>
        <v>D-yes</v>
      </c>
      <c r="E311" s="11" t="s">
        <v>192</v>
      </c>
      <c r="F311" s="11" t="s">
        <v>193</v>
      </c>
      <c r="G311" s="11" t="str">
        <f t="shared" si="9"/>
        <v>D-heat</v>
      </c>
      <c r="H311" s="11">
        <v>88</v>
      </c>
      <c r="I311" s="11">
        <v>55</v>
      </c>
      <c r="J311" s="11">
        <v>31</v>
      </c>
      <c r="K311" s="11"/>
      <c r="L311" s="11"/>
    </row>
    <row r="312" spans="1:12" x14ac:dyDescent="0.4">
      <c r="A312" s="10" t="s">
        <v>437</v>
      </c>
      <c r="B312" s="11" t="s">
        <v>170</v>
      </c>
      <c r="C312" s="11" t="s">
        <v>188</v>
      </c>
      <c r="D312" s="11" t="str">
        <f t="shared" si="8"/>
        <v>D-yes</v>
      </c>
      <c r="E312" s="11" t="s">
        <v>192</v>
      </c>
      <c r="F312" s="11" t="s">
        <v>193</v>
      </c>
      <c r="G312" s="11" t="str">
        <f t="shared" si="9"/>
        <v>D-heat</v>
      </c>
      <c r="H312" s="11">
        <v>82</v>
      </c>
      <c r="I312" s="11">
        <v>49</v>
      </c>
      <c r="J312" s="11">
        <v>26</v>
      </c>
    </row>
    <row r="313" spans="1:12" x14ac:dyDescent="0.4">
      <c r="A313" s="10" t="s">
        <v>438</v>
      </c>
      <c r="B313" s="11" t="s">
        <v>170</v>
      </c>
      <c r="C313" s="11" t="s">
        <v>188</v>
      </c>
      <c r="D313" s="11" t="str">
        <f t="shared" si="8"/>
        <v>D-yes</v>
      </c>
      <c r="E313" s="11" t="s">
        <v>192</v>
      </c>
      <c r="F313" s="11" t="s">
        <v>193</v>
      </c>
      <c r="G313" s="11" t="str">
        <f t="shared" si="9"/>
        <v>D-heat</v>
      </c>
      <c r="H313" s="11">
        <v>97</v>
      </c>
      <c r="I313" s="11">
        <v>51</v>
      </c>
      <c r="J313" s="11">
        <v>27</v>
      </c>
    </row>
    <row r="314" spans="1:12" x14ac:dyDescent="0.4">
      <c r="A314" s="10" t="s">
        <v>439</v>
      </c>
      <c r="B314" s="11" t="s">
        <v>170</v>
      </c>
      <c r="C314" s="11" t="s">
        <v>188</v>
      </c>
      <c r="D314" s="11" t="str">
        <f t="shared" si="8"/>
        <v>D-yes</v>
      </c>
      <c r="E314" s="11" t="s">
        <v>192</v>
      </c>
      <c r="F314" s="11" t="s">
        <v>193</v>
      </c>
      <c r="G314" s="11" t="str">
        <f t="shared" si="9"/>
        <v>D-heat</v>
      </c>
      <c r="H314" s="11">
        <v>92</v>
      </c>
      <c r="I314" s="11">
        <v>48</v>
      </c>
      <c r="J314" s="11">
        <v>34</v>
      </c>
    </row>
    <row r="315" spans="1:12" x14ac:dyDescent="0.4">
      <c r="A315" s="10" t="s">
        <v>440</v>
      </c>
      <c r="B315" s="11" t="s">
        <v>170</v>
      </c>
      <c r="C315" s="11" t="s">
        <v>188</v>
      </c>
      <c r="D315" s="11" t="str">
        <f t="shared" si="8"/>
        <v>D-yes</v>
      </c>
      <c r="E315" s="11" t="s">
        <v>192</v>
      </c>
      <c r="F315" s="11" t="s">
        <v>193</v>
      </c>
      <c r="G315" s="11" t="str">
        <f t="shared" si="9"/>
        <v>D-heat</v>
      </c>
      <c r="H315" s="11">
        <v>81</v>
      </c>
      <c r="I315" s="11">
        <v>48</v>
      </c>
      <c r="J315" s="11">
        <v>28</v>
      </c>
    </row>
    <row r="316" spans="1:12" x14ac:dyDescent="0.4">
      <c r="A316" s="10" t="s">
        <v>441</v>
      </c>
      <c r="B316" s="11" t="s">
        <v>170</v>
      </c>
      <c r="C316" s="11" t="s">
        <v>188</v>
      </c>
      <c r="D316" s="11" t="str">
        <f t="shared" si="8"/>
        <v>D-yes</v>
      </c>
      <c r="E316" s="11" t="s">
        <v>192</v>
      </c>
      <c r="F316" s="11" t="s">
        <v>193</v>
      </c>
      <c r="G316" s="11" t="str">
        <f t="shared" si="9"/>
        <v>D-heat</v>
      </c>
      <c r="H316" s="11">
        <v>85</v>
      </c>
      <c r="I316" s="11">
        <v>51</v>
      </c>
      <c r="J316" s="11">
        <v>32</v>
      </c>
    </row>
    <row r="317" spans="1:12" x14ac:dyDescent="0.4">
      <c r="A317" s="10" t="s">
        <v>442</v>
      </c>
      <c r="B317" s="11" t="s">
        <v>170</v>
      </c>
      <c r="C317" s="11" t="s">
        <v>188</v>
      </c>
      <c r="D317" s="11" t="str">
        <f t="shared" si="8"/>
        <v>D-yes</v>
      </c>
      <c r="E317" s="11" t="s">
        <v>192</v>
      </c>
      <c r="F317" s="11" t="s">
        <v>193</v>
      </c>
      <c r="G317" s="11" t="str">
        <f t="shared" si="9"/>
        <v>D-heat</v>
      </c>
      <c r="H317" s="11">
        <v>84</v>
      </c>
      <c r="I317" s="11">
        <v>45</v>
      </c>
      <c r="J317" s="11">
        <v>38</v>
      </c>
    </row>
    <row r="318" spans="1:12" x14ac:dyDescent="0.4">
      <c r="A318" s="10" t="s">
        <v>443</v>
      </c>
      <c r="B318" s="11" t="s">
        <v>170</v>
      </c>
      <c r="C318" s="11" t="s">
        <v>188</v>
      </c>
      <c r="D318" s="11" t="str">
        <f t="shared" si="8"/>
        <v>D-yes</v>
      </c>
      <c r="E318" s="11" t="s">
        <v>192</v>
      </c>
      <c r="F318" s="11" t="s">
        <v>193</v>
      </c>
      <c r="G318" s="11" t="str">
        <f t="shared" si="9"/>
        <v>D-heat</v>
      </c>
      <c r="H318" s="11">
        <v>97</v>
      </c>
      <c r="I318" s="11">
        <v>63</v>
      </c>
      <c r="J318" s="11">
        <v>38</v>
      </c>
    </row>
    <row r="319" spans="1:12" x14ac:dyDescent="0.4">
      <c r="A319" s="10" t="s">
        <v>444</v>
      </c>
      <c r="B319" s="11" t="s">
        <v>170</v>
      </c>
      <c r="C319" s="11" t="s">
        <v>188</v>
      </c>
      <c r="D319" s="11" t="str">
        <f t="shared" si="8"/>
        <v>D-yes</v>
      </c>
      <c r="E319" s="11" t="s">
        <v>192</v>
      </c>
      <c r="F319" s="11" t="s">
        <v>193</v>
      </c>
      <c r="G319" s="11" t="str">
        <f t="shared" si="9"/>
        <v>D-heat</v>
      </c>
      <c r="H319" s="11">
        <v>91</v>
      </c>
      <c r="I319" s="11">
        <v>49</v>
      </c>
      <c r="J319" s="11">
        <v>30</v>
      </c>
    </row>
    <row r="320" spans="1:12" x14ac:dyDescent="0.4">
      <c r="A320" s="10" t="s">
        <v>445</v>
      </c>
      <c r="B320" s="11" t="s">
        <v>170</v>
      </c>
      <c r="C320" s="11" t="s">
        <v>188</v>
      </c>
      <c r="D320" s="11" t="str">
        <f t="shared" si="8"/>
        <v>D-yes</v>
      </c>
      <c r="E320" s="11" t="s">
        <v>192</v>
      </c>
      <c r="F320" s="11" t="s">
        <v>193</v>
      </c>
      <c r="G320" s="11" t="str">
        <f t="shared" si="9"/>
        <v>D-heat</v>
      </c>
      <c r="H320" s="11">
        <v>77</v>
      </c>
      <c r="I320" s="11">
        <v>46</v>
      </c>
      <c r="J320" s="11">
        <v>26</v>
      </c>
    </row>
    <row r="321" spans="1:10" x14ac:dyDescent="0.4">
      <c r="A321" s="10" t="s">
        <v>446</v>
      </c>
      <c r="B321" s="11" t="s">
        <v>170</v>
      </c>
      <c r="C321" s="11" t="s">
        <v>188</v>
      </c>
      <c r="D321" s="11" t="str">
        <f t="shared" si="8"/>
        <v>D-yes</v>
      </c>
      <c r="E321" s="11" t="s">
        <v>192</v>
      </c>
      <c r="F321" s="11" t="s">
        <v>193</v>
      </c>
      <c r="G321" s="11" t="str">
        <f t="shared" si="9"/>
        <v>D-heat</v>
      </c>
      <c r="H321" s="11">
        <v>96</v>
      </c>
      <c r="I321" s="11">
        <v>57</v>
      </c>
      <c r="J321" s="11">
        <v>25</v>
      </c>
    </row>
    <row r="322" spans="1:10" x14ac:dyDescent="0.4">
      <c r="A322" s="10" t="s">
        <v>447</v>
      </c>
      <c r="B322" s="11" t="s">
        <v>170</v>
      </c>
      <c r="C322" s="11" t="s">
        <v>188</v>
      </c>
      <c r="D322" s="11" t="str">
        <f t="shared" ref="D322:D385" si="10">B322&amp;"-"&amp;C322</f>
        <v>D-yes</v>
      </c>
      <c r="E322" s="11" t="s">
        <v>192</v>
      </c>
      <c r="F322" s="11" t="s">
        <v>193</v>
      </c>
      <c r="G322" s="11" t="str">
        <f t="shared" ref="G322:G385" si="11">B322&amp;"-"&amp;F322</f>
        <v>D-heat</v>
      </c>
      <c r="H322" s="11">
        <v>74</v>
      </c>
      <c r="I322" s="11">
        <v>37</v>
      </c>
      <c r="J322" s="11">
        <v>36</v>
      </c>
    </row>
    <row r="323" spans="1:10" x14ac:dyDescent="0.4">
      <c r="A323" s="10" t="s">
        <v>448</v>
      </c>
      <c r="B323" s="11" t="s">
        <v>170</v>
      </c>
      <c r="C323" s="11" t="s">
        <v>188</v>
      </c>
      <c r="D323" s="11" t="str">
        <f t="shared" si="10"/>
        <v>D-yes</v>
      </c>
      <c r="E323" s="11" t="s">
        <v>192</v>
      </c>
      <c r="F323" s="11" t="s">
        <v>193</v>
      </c>
      <c r="G323" s="11" t="str">
        <f t="shared" si="11"/>
        <v>D-heat</v>
      </c>
      <c r="H323" s="11">
        <v>77</v>
      </c>
      <c r="I323" s="11">
        <v>43</v>
      </c>
      <c r="J323" s="11">
        <v>26</v>
      </c>
    </row>
    <row r="324" spans="1:10" x14ac:dyDescent="0.4">
      <c r="A324" s="10" t="s">
        <v>449</v>
      </c>
      <c r="B324" s="11" t="s">
        <v>170</v>
      </c>
      <c r="C324" s="11" t="s">
        <v>188</v>
      </c>
      <c r="D324" s="11" t="str">
        <f t="shared" si="10"/>
        <v>D-yes</v>
      </c>
      <c r="E324" s="11" t="s">
        <v>192</v>
      </c>
      <c r="F324" s="11" t="s">
        <v>193</v>
      </c>
      <c r="G324" s="11" t="str">
        <f t="shared" si="11"/>
        <v>D-heat</v>
      </c>
      <c r="H324" s="11">
        <v>72</v>
      </c>
      <c r="I324" s="11">
        <v>55</v>
      </c>
      <c r="J324" s="11">
        <v>29</v>
      </c>
    </row>
    <row r="325" spans="1:10" x14ac:dyDescent="0.4">
      <c r="A325" s="10" t="s">
        <v>450</v>
      </c>
      <c r="B325" s="11" t="s">
        <v>170</v>
      </c>
      <c r="C325" s="11" t="s">
        <v>188</v>
      </c>
      <c r="D325" s="11" t="str">
        <f t="shared" si="10"/>
        <v>D-yes</v>
      </c>
      <c r="E325" s="11" t="s">
        <v>192</v>
      </c>
      <c r="F325" s="11" t="s">
        <v>193</v>
      </c>
      <c r="G325" s="11" t="str">
        <f t="shared" si="11"/>
        <v>D-heat</v>
      </c>
      <c r="H325" s="11">
        <v>82</v>
      </c>
      <c r="I325" s="11">
        <v>50</v>
      </c>
      <c r="J325" s="11">
        <v>28</v>
      </c>
    </row>
    <row r="326" spans="1:10" x14ac:dyDescent="0.4">
      <c r="A326" s="10" t="s">
        <v>451</v>
      </c>
      <c r="B326" s="11" t="s">
        <v>170</v>
      </c>
      <c r="C326" s="11" t="s">
        <v>188</v>
      </c>
      <c r="D326" s="11" t="str">
        <f t="shared" si="10"/>
        <v>D-yes</v>
      </c>
      <c r="E326" s="11" t="s">
        <v>192</v>
      </c>
      <c r="F326" s="11" t="s">
        <v>193</v>
      </c>
      <c r="G326" s="11" t="str">
        <f t="shared" si="11"/>
        <v>D-heat</v>
      </c>
      <c r="H326" s="11">
        <v>97</v>
      </c>
      <c r="I326" s="11">
        <v>56</v>
      </c>
      <c r="J326" s="11">
        <v>26</v>
      </c>
    </row>
    <row r="327" spans="1:10" x14ac:dyDescent="0.4">
      <c r="A327" s="10" t="s">
        <v>452</v>
      </c>
      <c r="B327" s="11" t="s">
        <v>170</v>
      </c>
      <c r="C327" s="11" t="s">
        <v>188</v>
      </c>
      <c r="D327" s="11" t="str">
        <f t="shared" si="10"/>
        <v>D-yes</v>
      </c>
      <c r="E327" s="11" t="s">
        <v>192</v>
      </c>
      <c r="F327" s="11" t="s">
        <v>193</v>
      </c>
      <c r="G327" s="11" t="str">
        <f t="shared" si="11"/>
        <v>D-heat</v>
      </c>
      <c r="H327" s="11">
        <v>81</v>
      </c>
      <c r="I327" s="11">
        <v>49</v>
      </c>
      <c r="J327" s="11">
        <v>29</v>
      </c>
    </row>
    <row r="328" spans="1:10" x14ac:dyDescent="0.4">
      <c r="A328" s="10" t="s">
        <v>453</v>
      </c>
      <c r="B328" s="11" t="s">
        <v>170</v>
      </c>
      <c r="C328" s="11" t="s">
        <v>188</v>
      </c>
      <c r="D328" s="11" t="str">
        <f t="shared" si="10"/>
        <v>D-yes</v>
      </c>
      <c r="E328" s="11" t="s">
        <v>192</v>
      </c>
      <c r="F328" s="11" t="s">
        <v>193</v>
      </c>
      <c r="G328" s="11" t="str">
        <f t="shared" si="11"/>
        <v>D-heat</v>
      </c>
      <c r="H328" s="11">
        <v>87</v>
      </c>
      <c r="I328" s="11">
        <v>48</v>
      </c>
      <c r="J328" s="11">
        <v>30</v>
      </c>
    </row>
    <row r="329" spans="1:10" x14ac:dyDescent="0.4">
      <c r="A329" s="10" t="s">
        <v>454</v>
      </c>
      <c r="B329" s="11" t="s">
        <v>170</v>
      </c>
      <c r="C329" s="11" t="s">
        <v>188</v>
      </c>
      <c r="D329" s="11" t="str">
        <f t="shared" si="10"/>
        <v>D-yes</v>
      </c>
      <c r="E329" s="11" t="s">
        <v>192</v>
      </c>
      <c r="F329" s="11" t="s">
        <v>193</v>
      </c>
      <c r="G329" s="11" t="str">
        <f t="shared" si="11"/>
        <v>D-heat</v>
      </c>
      <c r="H329" s="11">
        <v>69</v>
      </c>
      <c r="I329" s="11">
        <v>51</v>
      </c>
      <c r="J329" s="11">
        <v>27</v>
      </c>
    </row>
    <row r="330" spans="1:10" x14ac:dyDescent="0.4">
      <c r="A330" s="10" t="s">
        <v>455</v>
      </c>
      <c r="B330" s="11" t="s">
        <v>170</v>
      </c>
      <c r="C330" s="11" t="s">
        <v>188</v>
      </c>
      <c r="D330" s="11" t="str">
        <f t="shared" si="10"/>
        <v>D-yes</v>
      </c>
      <c r="E330" s="11" t="s">
        <v>192</v>
      </c>
      <c r="F330" s="11" t="s">
        <v>193</v>
      </c>
      <c r="G330" s="11" t="str">
        <f t="shared" si="11"/>
        <v>D-heat</v>
      </c>
      <c r="H330" s="11">
        <v>89</v>
      </c>
      <c r="I330" s="11">
        <v>73</v>
      </c>
      <c r="J330" s="11">
        <v>40</v>
      </c>
    </row>
    <row r="331" spans="1:10" x14ac:dyDescent="0.4">
      <c r="A331" s="10" t="s">
        <v>456</v>
      </c>
      <c r="B331" s="11" t="s">
        <v>170</v>
      </c>
      <c r="C331" s="11" t="s">
        <v>188</v>
      </c>
      <c r="D331" s="11" t="str">
        <f t="shared" si="10"/>
        <v>D-yes</v>
      </c>
      <c r="E331" s="11" t="s">
        <v>192</v>
      </c>
      <c r="F331" s="11" t="s">
        <v>193</v>
      </c>
      <c r="G331" s="11" t="str">
        <f t="shared" si="11"/>
        <v>D-heat</v>
      </c>
      <c r="H331" s="11">
        <v>95</v>
      </c>
      <c r="I331" s="11">
        <v>57</v>
      </c>
      <c r="J331" s="11">
        <v>36</v>
      </c>
    </row>
    <row r="332" spans="1:10" x14ac:dyDescent="0.4">
      <c r="A332" s="10" t="s">
        <v>457</v>
      </c>
      <c r="B332" s="11" t="s">
        <v>170</v>
      </c>
      <c r="C332" s="11" t="s">
        <v>188</v>
      </c>
      <c r="D332" s="11" t="str">
        <f t="shared" si="10"/>
        <v>D-yes</v>
      </c>
      <c r="E332" s="11" t="s">
        <v>192</v>
      </c>
      <c r="F332" s="11" t="s">
        <v>193</v>
      </c>
      <c r="G332" s="11" t="str">
        <f t="shared" si="11"/>
        <v>D-heat</v>
      </c>
      <c r="H332" s="11">
        <v>96</v>
      </c>
      <c r="I332" s="11">
        <v>50</v>
      </c>
      <c r="J332" s="11">
        <v>28</v>
      </c>
    </row>
    <row r="333" spans="1:10" x14ac:dyDescent="0.4">
      <c r="A333" s="10" t="s">
        <v>458</v>
      </c>
      <c r="B333" s="11" t="s">
        <v>170</v>
      </c>
      <c r="C333" s="11" t="s">
        <v>188</v>
      </c>
      <c r="D333" s="11" t="str">
        <f t="shared" si="10"/>
        <v>D-yes</v>
      </c>
      <c r="E333" s="11" t="s">
        <v>192</v>
      </c>
      <c r="F333" s="11" t="s">
        <v>193</v>
      </c>
      <c r="G333" s="11" t="str">
        <f t="shared" si="11"/>
        <v>D-heat</v>
      </c>
      <c r="H333" s="11">
        <v>74</v>
      </c>
      <c r="I333" s="11">
        <v>50</v>
      </c>
      <c r="J333" s="11">
        <v>27</v>
      </c>
    </row>
    <row r="334" spans="1:10" x14ac:dyDescent="0.4">
      <c r="A334" s="10" t="s">
        <v>459</v>
      </c>
      <c r="B334" s="11" t="s">
        <v>170</v>
      </c>
      <c r="C334" s="11" t="s">
        <v>188</v>
      </c>
      <c r="D334" s="11" t="str">
        <f t="shared" si="10"/>
        <v>D-yes</v>
      </c>
      <c r="E334" s="11" t="s">
        <v>192</v>
      </c>
      <c r="F334" s="11" t="s">
        <v>193</v>
      </c>
      <c r="G334" s="11" t="str">
        <f t="shared" si="11"/>
        <v>D-heat</v>
      </c>
      <c r="H334" s="11">
        <v>82</v>
      </c>
      <c r="I334" s="11">
        <v>43</v>
      </c>
      <c r="J334" s="11">
        <v>36</v>
      </c>
    </row>
    <row r="335" spans="1:10" x14ac:dyDescent="0.4">
      <c r="A335" s="10" t="s">
        <v>460</v>
      </c>
      <c r="B335" s="11" t="s">
        <v>170</v>
      </c>
      <c r="C335" s="11" t="s">
        <v>188</v>
      </c>
      <c r="D335" s="11" t="str">
        <f t="shared" si="10"/>
        <v>D-yes</v>
      </c>
      <c r="E335" s="11" t="s">
        <v>192</v>
      </c>
      <c r="F335" s="11" t="s">
        <v>193</v>
      </c>
      <c r="G335" s="11" t="str">
        <f t="shared" si="11"/>
        <v>D-heat</v>
      </c>
      <c r="H335" s="11">
        <v>86</v>
      </c>
      <c r="I335" s="11">
        <v>48</v>
      </c>
      <c r="J335" s="11">
        <v>32</v>
      </c>
    </row>
    <row r="336" spans="1:10" x14ac:dyDescent="0.4">
      <c r="A336" s="10" t="s">
        <v>461</v>
      </c>
      <c r="B336" s="11" t="s">
        <v>170</v>
      </c>
      <c r="C336" s="11" t="s">
        <v>188</v>
      </c>
      <c r="D336" s="11" t="str">
        <f t="shared" si="10"/>
        <v>D-yes</v>
      </c>
      <c r="E336" s="11" t="s">
        <v>192</v>
      </c>
      <c r="F336" s="11" t="s">
        <v>193</v>
      </c>
      <c r="G336" s="11" t="str">
        <f t="shared" si="11"/>
        <v>D-heat</v>
      </c>
      <c r="H336" s="11">
        <v>87</v>
      </c>
      <c r="I336" s="11">
        <v>55</v>
      </c>
      <c r="J336" s="11">
        <v>31</v>
      </c>
    </row>
    <row r="337" spans="1:12" x14ac:dyDescent="0.4">
      <c r="A337" s="10" t="s">
        <v>462</v>
      </c>
      <c r="B337" s="11" t="s">
        <v>170</v>
      </c>
      <c r="C337" s="11" t="s">
        <v>188</v>
      </c>
      <c r="D337" s="11" t="str">
        <f t="shared" si="10"/>
        <v>D-yes</v>
      </c>
      <c r="E337" s="11" t="s">
        <v>192</v>
      </c>
      <c r="F337" s="11" t="s">
        <v>193</v>
      </c>
      <c r="G337" s="11" t="str">
        <f t="shared" si="11"/>
        <v>D-heat</v>
      </c>
      <c r="H337" s="11">
        <v>95</v>
      </c>
      <c r="I337" s="11">
        <v>38</v>
      </c>
      <c r="J337" s="11">
        <v>25</v>
      </c>
    </row>
    <row r="338" spans="1:12" x14ac:dyDescent="0.4">
      <c r="A338" s="10" t="s">
        <v>463</v>
      </c>
      <c r="B338" s="11" t="s">
        <v>170</v>
      </c>
      <c r="C338" s="11" t="s">
        <v>183</v>
      </c>
      <c r="D338" s="11" t="str">
        <f t="shared" si="10"/>
        <v>D-no</v>
      </c>
      <c r="E338" s="11" t="s">
        <v>464</v>
      </c>
      <c r="F338" s="11" t="s">
        <v>185</v>
      </c>
      <c r="G338" s="11" t="str">
        <f t="shared" si="11"/>
        <v>D-control</v>
      </c>
      <c r="H338" s="11">
        <v>102</v>
      </c>
      <c r="I338" s="11">
        <v>62</v>
      </c>
      <c r="J338" s="11">
        <v>41</v>
      </c>
      <c r="L338" s="12"/>
    </row>
    <row r="339" spans="1:12" x14ac:dyDescent="0.4">
      <c r="A339" s="10" t="s">
        <v>465</v>
      </c>
      <c r="B339" s="11" t="s">
        <v>170</v>
      </c>
      <c r="C339" s="11" t="s">
        <v>183</v>
      </c>
      <c r="D339" s="11" t="str">
        <f t="shared" si="10"/>
        <v>D-no</v>
      </c>
      <c r="E339" s="11" t="s">
        <v>231</v>
      </c>
      <c r="F339" s="11" t="s">
        <v>185</v>
      </c>
      <c r="G339" s="11" t="str">
        <f t="shared" si="11"/>
        <v>D-control</v>
      </c>
      <c r="H339" s="11">
        <v>91</v>
      </c>
      <c r="I339" s="11">
        <v>56</v>
      </c>
      <c r="J339" s="11">
        <v>30</v>
      </c>
    </row>
    <row r="340" spans="1:12" x14ac:dyDescent="0.4">
      <c r="A340" s="10" t="s">
        <v>466</v>
      </c>
      <c r="B340" s="11" t="s">
        <v>170</v>
      </c>
      <c r="C340" s="11" t="s">
        <v>183</v>
      </c>
      <c r="D340" s="11" t="str">
        <f t="shared" si="10"/>
        <v>D-no</v>
      </c>
      <c r="E340" s="11" t="s">
        <v>231</v>
      </c>
      <c r="F340" s="11" t="s">
        <v>185</v>
      </c>
      <c r="G340" s="11" t="str">
        <f t="shared" si="11"/>
        <v>D-control</v>
      </c>
      <c r="H340" s="11">
        <v>92</v>
      </c>
      <c r="I340" s="11">
        <v>48</v>
      </c>
      <c r="J340" s="11">
        <v>26</v>
      </c>
    </row>
    <row r="341" spans="1:12" x14ac:dyDescent="0.4">
      <c r="A341" s="10" t="s">
        <v>467</v>
      </c>
      <c r="B341" s="11" t="s">
        <v>170</v>
      </c>
      <c r="C341" s="11" t="s">
        <v>183</v>
      </c>
      <c r="D341" s="11" t="str">
        <f t="shared" si="10"/>
        <v>D-no</v>
      </c>
      <c r="E341" s="11" t="s">
        <v>231</v>
      </c>
      <c r="F341" s="11" t="s">
        <v>185</v>
      </c>
      <c r="G341" s="11" t="str">
        <f t="shared" si="11"/>
        <v>D-control</v>
      </c>
      <c r="H341" s="11">
        <v>90</v>
      </c>
      <c r="I341" s="11">
        <v>55</v>
      </c>
      <c r="J341" s="11">
        <v>35</v>
      </c>
    </row>
    <row r="342" spans="1:12" x14ac:dyDescent="0.4">
      <c r="A342" s="10" t="s">
        <v>468</v>
      </c>
      <c r="B342" s="11" t="s">
        <v>170</v>
      </c>
      <c r="C342" s="11" t="s">
        <v>183</v>
      </c>
      <c r="D342" s="11" t="str">
        <f t="shared" si="10"/>
        <v>D-no</v>
      </c>
      <c r="E342" s="11" t="s">
        <v>231</v>
      </c>
      <c r="F342" s="11" t="s">
        <v>185</v>
      </c>
      <c r="G342" s="11" t="str">
        <f t="shared" si="11"/>
        <v>D-control</v>
      </c>
      <c r="H342" s="11">
        <v>87</v>
      </c>
      <c r="I342" s="11">
        <v>46</v>
      </c>
      <c r="J342" s="11">
        <v>31</v>
      </c>
    </row>
    <row r="343" spans="1:12" x14ac:dyDescent="0.4">
      <c r="A343" s="10" t="s">
        <v>469</v>
      </c>
      <c r="B343" s="11" t="s">
        <v>170</v>
      </c>
      <c r="C343" s="11" t="s">
        <v>183</v>
      </c>
      <c r="D343" s="11" t="str">
        <f t="shared" si="10"/>
        <v>D-no</v>
      </c>
      <c r="E343" s="11" t="s">
        <v>231</v>
      </c>
      <c r="F343" s="11" t="s">
        <v>185</v>
      </c>
      <c r="G343" s="11" t="str">
        <f t="shared" si="11"/>
        <v>D-control</v>
      </c>
      <c r="H343" s="11">
        <v>69</v>
      </c>
      <c r="I343" s="11">
        <v>51</v>
      </c>
      <c r="J343" s="11">
        <v>30</v>
      </c>
    </row>
    <row r="344" spans="1:12" x14ac:dyDescent="0.4">
      <c r="A344" s="10" t="s">
        <v>470</v>
      </c>
      <c r="B344" s="11" t="s">
        <v>170</v>
      </c>
      <c r="C344" s="11" t="s">
        <v>183</v>
      </c>
      <c r="D344" s="11" t="str">
        <f t="shared" si="10"/>
        <v>D-no</v>
      </c>
      <c r="E344" s="11" t="s">
        <v>231</v>
      </c>
      <c r="F344" s="11" t="s">
        <v>185</v>
      </c>
      <c r="G344" s="11" t="str">
        <f t="shared" si="11"/>
        <v>D-control</v>
      </c>
      <c r="H344" s="11">
        <v>99</v>
      </c>
      <c r="I344" s="11">
        <v>57</v>
      </c>
      <c r="J344" s="11">
        <v>29</v>
      </c>
    </row>
    <row r="345" spans="1:12" x14ac:dyDescent="0.4">
      <c r="A345" s="10" t="s">
        <v>471</v>
      </c>
      <c r="B345" s="11" t="s">
        <v>170</v>
      </c>
      <c r="C345" s="11" t="s">
        <v>183</v>
      </c>
      <c r="D345" s="11" t="str">
        <f t="shared" si="10"/>
        <v>D-no</v>
      </c>
      <c r="E345" s="11" t="s">
        <v>231</v>
      </c>
      <c r="F345" s="11" t="s">
        <v>185</v>
      </c>
      <c r="G345" s="11" t="str">
        <f t="shared" si="11"/>
        <v>D-control</v>
      </c>
      <c r="H345" s="11">
        <v>93</v>
      </c>
      <c r="I345" s="11">
        <v>55</v>
      </c>
      <c r="J345" s="11">
        <v>32</v>
      </c>
    </row>
    <row r="346" spans="1:12" x14ac:dyDescent="0.4">
      <c r="A346" s="10" t="s">
        <v>472</v>
      </c>
      <c r="B346" s="11" t="s">
        <v>170</v>
      </c>
      <c r="C346" s="11" t="s">
        <v>183</v>
      </c>
      <c r="D346" s="11" t="str">
        <f t="shared" si="10"/>
        <v>D-no</v>
      </c>
      <c r="E346" s="11" t="s">
        <v>231</v>
      </c>
      <c r="F346" s="11" t="s">
        <v>185</v>
      </c>
      <c r="G346" s="11" t="str">
        <f t="shared" si="11"/>
        <v>D-control</v>
      </c>
      <c r="H346" s="11">
        <v>109</v>
      </c>
      <c r="I346" s="11">
        <v>62</v>
      </c>
      <c r="J346" s="11">
        <v>42</v>
      </c>
    </row>
    <row r="347" spans="1:12" x14ac:dyDescent="0.4">
      <c r="A347" s="10" t="s">
        <v>473</v>
      </c>
      <c r="B347" s="11" t="s">
        <v>170</v>
      </c>
      <c r="C347" s="11" t="s">
        <v>183</v>
      </c>
      <c r="D347" s="11" t="str">
        <f t="shared" si="10"/>
        <v>D-no</v>
      </c>
      <c r="E347" s="11" t="s">
        <v>231</v>
      </c>
      <c r="F347" s="11" t="s">
        <v>185</v>
      </c>
      <c r="G347" s="11" t="str">
        <f t="shared" si="11"/>
        <v>D-control</v>
      </c>
      <c r="H347" s="11">
        <v>95</v>
      </c>
      <c r="I347" s="11">
        <v>57</v>
      </c>
      <c r="J347" s="11">
        <v>32</v>
      </c>
    </row>
    <row r="348" spans="1:12" x14ac:dyDescent="0.4">
      <c r="A348" s="10" t="s">
        <v>474</v>
      </c>
      <c r="B348" s="11" t="s">
        <v>170</v>
      </c>
      <c r="C348" s="11" t="s">
        <v>183</v>
      </c>
      <c r="D348" s="11" t="str">
        <f t="shared" si="10"/>
        <v>D-no</v>
      </c>
      <c r="E348" s="11" t="s">
        <v>231</v>
      </c>
      <c r="F348" s="11" t="s">
        <v>185</v>
      </c>
      <c r="G348" s="11" t="str">
        <f t="shared" si="11"/>
        <v>D-control</v>
      </c>
      <c r="H348" s="11">
        <v>82</v>
      </c>
      <c r="I348" s="11">
        <v>62</v>
      </c>
      <c r="J348" s="11">
        <v>37</v>
      </c>
    </row>
    <row r="349" spans="1:12" x14ac:dyDescent="0.4">
      <c r="A349" s="10" t="s">
        <v>475</v>
      </c>
      <c r="B349" s="11" t="s">
        <v>170</v>
      </c>
      <c r="C349" s="11" t="s">
        <v>183</v>
      </c>
      <c r="D349" s="11" t="str">
        <f t="shared" si="10"/>
        <v>D-no</v>
      </c>
      <c r="E349" s="11" t="s">
        <v>231</v>
      </c>
      <c r="F349" s="11" t="s">
        <v>185</v>
      </c>
      <c r="G349" s="11" t="str">
        <f t="shared" si="11"/>
        <v>D-control</v>
      </c>
      <c r="H349" s="11">
        <v>82</v>
      </c>
      <c r="I349" s="11">
        <v>50</v>
      </c>
      <c r="J349" s="11">
        <v>33</v>
      </c>
    </row>
    <row r="350" spans="1:12" x14ac:dyDescent="0.4">
      <c r="A350" s="10" t="s">
        <v>476</v>
      </c>
      <c r="B350" s="11" t="s">
        <v>170</v>
      </c>
      <c r="C350" s="11" t="s">
        <v>183</v>
      </c>
      <c r="D350" s="11" t="str">
        <f t="shared" si="10"/>
        <v>D-no</v>
      </c>
      <c r="E350" s="11" t="s">
        <v>231</v>
      </c>
      <c r="F350" s="11" t="s">
        <v>185</v>
      </c>
      <c r="G350" s="11" t="str">
        <f t="shared" si="11"/>
        <v>D-control</v>
      </c>
      <c r="H350" s="11">
        <v>97</v>
      </c>
      <c r="I350" s="11">
        <v>57</v>
      </c>
      <c r="J350" s="11">
        <v>32</v>
      </c>
    </row>
    <row r="351" spans="1:12" x14ac:dyDescent="0.4">
      <c r="A351" s="10" t="s">
        <v>477</v>
      </c>
      <c r="B351" s="11" t="s">
        <v>170</v>
      </c>
      <c r="C351" s="11" t="s">
        <v>183</v>
      </c>
      <c r="D351" s="11" t="str">
        <f t="shared" si="10"/>
        <v>D-no</v>
      </c>
      <c r="E351" s="11" t="s">
        <v>231</v>
      </c>
      <c r="F351" s="11" t="s">
        <v>185</v>
      </c>
      <c r="G351" s="11" t="str">
        <f t="shared" si="11"/>
        <v>D-control</v>
      </c>
      <c r="H351" s="11">
        <v>94</v>
      </c>
      <c r="I351" s="11">
        <v>52</v>
      </c>
      <c r="J351" s="11">
        <v>31</v>
      </c>
    </row>
    <row r="352" spans="1:12" x14ac:dyDescent="0.4">
      <c r="A352" s="10" t="s">
        <v>478</v>
      </c>
      <c r="B352" s="11" t="s">
        <v>170</v>
      </c>
      <c r="C352" s="11" t="s">
        <v>183</v>
      </c>
      <c r="D352" s="11" t="str">
        <f t="shared" si="10"/>
        <v>D-no</v>
      </c>
      <c r="E352" s="11" t="s">
        <v>231</v>
      </c>
      <c r="F352" s="11" t="s">
        <v>185</v>
      </c>
      <c r="G352" s="11" t="str">
        <f t="shared" si="11"/>
        <v>D-control</v>
      </c>
      <c r="H352" s="11">
        <v>89</v>
      </c>
      <c r="I352" s="11">
        <v>38</v>
      </c>
      <c r="J352" s="11">
        <v>23</v>
      </c>
    </row>
    <row r="353" spans="1:10" x14ac:dyDescent="0.4">
      <c r="A353" s="10" t="s">
        <v>479</v>
      </c>
      <c r="B353" s="11" t="s">
        <v>170</v>
      </c>
      <c r="C353" s="11" t="s">
        <v>183</v>
      </c>
      <c r="D353" s="11" t="str">
        <f t="shared" si="10"/>
        <v>D-no</v>
      </c>
      <c r="E353" s="11" t="s">
        <v>231</v>
      </c>
      <c r="F353" s="11" t="s">
        <v>185</v>
      </c>
      <c r="G353" s="11" t="str">
        <f t="shared" si="11"/>
        <v>D-control</v>
      </c>
      <c r="H353" s="11">
        <v>91</v>
      </c>
      <c r="I353" s="11">
        <v>57</v>
      </c>
      <c r="J353" s="11">
        <v>25</v>
      </c>
    </row>
    <row r="354" spans="1:10" x14ac:dyDescent="0.4">
      <c r="A354" s="10" t="s">
        <v>480</v>
      </c>
      <c r="B354" s="11" t="s">
        <v>170</v>
      </c>
      <c r="C354" s="11" t="s">
        <v>183</v>
      </c>
      <c r="D354" s="11" t="str">
        <f t="shared" si="10"/>
        <v>D-no</v>
      </c>
      <c r="E354" s="11" t="s">
        <v>231</v>
      </c>
      <c r="F354" s="11" t="s">
        <v>185</v>
      </c>
      <c r="G354" s="11" t="str">
        <f t="shared" si="11"/>
        <v>D-control</v>
      </c>
      <c r="H354" s="11">
        <v>90</v>
      </c>
      <c r="I354" s="11">
        <v>64</v>
      </c>
      <c r="J354" s="11">
        <v>33</v>
      </c>
    </row>
    <row r="355" spans="1:10" x14ac:dyDescent="0.4">
      <c r="A355" s="10" t="s">
        <v>481</v>
      </c>
      <c r="B355" s="11" t="s">
        <v>170</v>
      </c>
      <c r="C355" s="11" t="s">
        <v>183</v>
      </c>
      <c r="D355" s="11" t="str">
        <f t="shared" si="10"/>
        <v>D-no</v>
      </c>
      <c r="E355" s="11" t="s">
        <v>231</v>
      </c>
      <c r="F355" s="11" t="s">
        <v>185</v>
      </c>
      <c r="G355" s="11" t="str">
        <f t="shared" si="11"/>
        <v>D-control</v>
      </c>
      <c r="H355" s="11">
        <v>86</v>
      </c>
      <c r="I355" s="11">
        <v>45</v>
      </c>
      <c r="J355" s="11">
        <v>27</v>
      </c>
    </row>
    <row r="356" spans="1:10" x14ac:dyDescent="0.4">
      <c r="A356" s="10" t="s">
        <v>482</v>
      </c>
      <c r="B356" s="11" t="s">
        <v>170</v>
      </c>
      <c r="C356" s="11" t="s">
        <v>183</v>
      </c>
      <c r="D356" s="11" t="str">
        <f t="shared" si="10"/>
        <v>D-no</v>
      </c>
      <c r="E356" s="11" t="s">
        <v>231</v>
      </c>
      <c r="F356" s="11" t="s">
        <v>185</v>
      </c>
      <c r="G356" s="11" t="str">
        <f t="shared" si="11"/>
        <v>D-control</v>
      </c>
      <c r="H356" s="11">
        <v>103</v>
      </c>
      <c r="I356" s="11">
        <v>49</v>
      </c>
      <c r="J356" s="11">
        <v>31</v>
      </c>
    </row>
    <row r="357" spans="1:10" x14ac:dyDescent="0.4">
      <c r="A357" s="10" t="s">
        <v>483</v>
      </c>
      <c r="B357" s="11" t="s">
        <v>170</v>
      </c>
      <c r="C357" s="11" t="s">
        <v>183</v>
      </c>
      <c r="D357" s="11" t="str">
        <f t="shared" si="10"/>
        <v>D-no</v>
      </c>
      <c r="E357" s="11" t="s">
        <v>231</v>
      </c>
      <c r="F357" s="11" t="s">
        <v>185</v>
      </c>
      <c r="G357" s="11" t="str">
        <f t="shared" si="11"/>
        <v>D-control</v>
      </c>
      <c r="H357" s="11">
        <v>72</v>
      </c>
      <c r="I357" s="11">
        <v>48</v>
      </c>
      <c r="J357" s="11">
        <v>27</v>
      </c>
    </row>
    <row r="358" spans="1:10" x14ac:dyDescent="0.4">
      <c r="A358" s="10" t="s">
        <v>484</v>
      </c>
      <c r="B358" s="11" t="s">
        <v>170</v>
      </c>
      <c r="C358" s="11" t="s">
        <v>183</v>
      </c>
      <c r="D358" s="11" t="str">
        <f t="shared" si="10"/>
        <v>D-no</v>
      </c>
      <c r="E358" s="11" t="s">
        <v>231</v>
      </c>
      <c r="F358" s="11" t="s">
        <v>185</v>
      </c>
      <c r="G358" s="11" t="str">
        <f t="shared" si="11"/>
        <v>D-control</v>
      </c>
      <c r="H358" s="11">
        <v>99</v>
      </c>
      <c r="I358" s="11">
        <v>50</v>
      </c>
      <c r="J358" s="11">
        <v>36</v>
      </c>
    </row>
    <row r="359" spans="1:10" x14ac:dyDescent="0.4">
      <c r="A359" s="10" t="s">
        <v>485</v>
      </c>
      <c r="B359" s="11" t="s">
        <v>170</v>
      </c>
      <c r="C359" s="11" t="s">
        <v>183</v>
      </c>
      <c r="D359" s="11" t="str">
        <f t="shared" si="10"/>
        <v>D-no</v>
      </c>
      <c r="E359" s="11" t="s">
        <v>231</v>
      </c>
      <c r="F359" s="11" t="s">
        <v>185</v>
      </c>
      <c r="G359" s="11" t="str">
        <f t="shared" si="11"/>
        <v>D-control</v>
      </c>
      <c r="H359" s="11">
        <v>72</v>
      </c>
      <c r="I359" s="11">
        <v>55</v>
      </c>
      <c r="J359" s="11">
        <v>36</v>
      </c>
    </row>
    <row r="360" spans="1:10" x14ac:dyDescent="0.4">
      <c r="A360" s="10" t="s">
        <v>486</v>
      </c>
      <c r="B360" s="11" t="s">
        <v>170</v>
      </c>
      <c r="C360" s="11" t="s">
        <v>183</v>
      </c>
      <c r="D360" s="11" t="str">
        <f t="shared" si="10"/>
        <v>D-no</v>
      </c>
      <c r="E360" s="11" t="s">
        <v>231</v>
      </c>
      <c r="F360" s="11" t="s">
        <v>185</v>
      </c>
      <c r="G360" s="11" t="str">
        <f t="shared" si="11"/>
        <v>D-control</v>
      </c>
      <c r="H360" s="11">
        <v>91</v>
      </c>
      <c r="I360" s="11">
        <v>50</v>
      </c>
      <c r="J360" s="11">
        <v>40</v>
      </c>
    </row>
    <row r="361" spans="1:10" x14ac:dyDescent="0.4">
      <c r="A361" s="10" t="s">
        <v>487</v>
      </c>
      <c r="B361" s="11" t="s">
        <v>170</v>
      </c>
      <c r="C361" s="11" t="s">
        <v>183</v>
      </c>
      <c r="D361" s="11" t="str">
        <f t="shared" si="10"/>
        <v>D-no</v>
      </c>
      <c r="E361" s="11" t="s">
        <v>231</v>
      </c>
      <c r="F361" s="11" t="s">
        <v>185</v>
      </c>
      <c r="G361" s="11" t="str">
        <f t="shared" si="11"/>
        <v>D-control</v>
      </c>
      <c r="H361" s="11">
        <v>92</v>
      </c>
      <c r="I361" s="11">
        <v>56</v>
      </c>
      <c r="J361" s="11">
        <v>39</v>
      </c>
    </row>
    <row r="362" spans="1:10" x14ac:dyDescent="0.4">
      <c r="A362" s="10" t="s">
        <v>488</v>
      </c>
      <c r="B362" s="11" t="s">
        <v>170</v>
      </c>
      <c r="C362" s="11" t="s">
        <v>183</v>
      </c>
      <c r="D362" s="11" t="str">
        <f t="shared" si="10"/>
        <v>D-no</v>
      </c>
      <c r="E362" s="11" t="s">
        <v>231</v>
      </c>
      <c r="F362" s="11" t="s">
        <v>185</v>
      </c>
      <c r="G362" s="11" t="str">
        <f t="shared" si="11"/>
        <v>D-control</v>
      </c>
      <c r="H362" s="11">
        <v>86</v>
      </c>
      <c r="I362" s="11">
        <v>50</v>
      </c>
      <c r="J362" s="11">
        <v>21</v>
      </c>
    </row>
    <row r="363" spans="1:10" x14ac:dyDescent="0.4">
      <c r="A363" s="10" t="s">
        <v>489</v>
      </c>
      <c r="B363" s="11" t="s">
        <v>170</v>
      </c>
      <c r="C363" s="11" t="s">
        <v>183</v>
      </c>
      <c r="D363" s="11" t="str">
        <f t="shared" si="10"/>
        <v>D-no</v>
      </c>
      <c r="E363" s="11" t="s">
        <v>231</v>
      </c>
      <c r="F363" s="11" t="s">
        <v>185</v>
      </c>
      <c r="G363" s="11" t="str">
        <f t="shared" si="11"/>
        <v>D-control</v>
      </c>
      <c r="H363" s="11">
        <v>85</v>
      </c>
      <c r="I363" s="11">
        <v>61</v>
      </c>
      <c r="J363" s="11">
        <v>30</v>
      </c>
    </row>
    <row r="364" spans="1:10" x14ac:dyDescent="0.4">
      <c r="A364" s="10" t="s">
        <v>490</v>
      </c>
      <c r="B364" s="11" t="s">
        <v>170</v>
      </c>
      <c r="C364" s="11" t="s">
        <v>183</v>
      </c>
      <c r="D364" s="11" t="str">
        <f t="shared" si="10"/>
        <v>D-no</v>
      </c>
      <c r="E364" s="11" t="s">
        <v>231</v>
      </c>
      <c r="F364" s="11" t="s">
        <v>185</v>
      </c>
      <c r="G364" s="11" t="str">
        <f t="shared" si="11"/>
        <v>D-control</v>
      </c>
      <c r="H364" s="11">
        <v>75</v>
      </c>
      <c r="I364" s="11">
        <v>59</v>
      </c>
      <c r="J364" s="11">
        <v>32</v>
      </c>
    </row>
    <row r="365" spans="1:10" x14ac:dyDescent="0.4">
      <c r="A365" s="10" t="s">
        <v>2</v>
      </c>
      <c r="B365" s="11" t="s">
        <v>170</v>
      </c>
      <c r="C365" s="11" t="s">
        <v>199</v>
      </c>
      <c r="D365" s="11" t="str">
        <f t="shared" si="10"/>
        <v>D-base</v>
      </c>
      <c r="E365" s="11" t="s">
        <v>192</v>
      </c>
      <c r="F365" s="11" t="s">
        <v>193</v>
      </c>
      <c r="G365" s="11" t="str">
        <f t="shared" si="11"/>
        <v>D-heat</v>
      </c>
      <c r="H365" s="11">
        <v>86</v>
      </c>
      <c r="I365" s="11">
        <v>46</v>
      </c>
      <c r="J365" s="11">
        <v>29</v>
      </c>
    </row>
    <row r="366" spans="1:10" x14ac:dyDescent="0.4">
      <c r="A366" s="10" t="s">
        <v>3</v>
      </c>
      <c r="B366" s="11" t="s">
        <v>170</v>
      </c>
      <c r="C366" s="11" t="s">
        <v>199</v>
      </c>
      <c r="D366" s="11" t="str">
        <f t="shared" si="10"/>
        <v>D-base</v>
      </c>
      <c r="E366" s="11" t="s">
        <v>192</v>
      </c>
      <c r="F366" s="11" t="s">
        <v>193</v>
      </c>
      <c r="G366" s="11" t="str">
        <f t="shared" si="11"/>
        <v>D-heat</v>
      </c>
      <c r="H366" s="11">
        <v>81</v>
      </c>
      <c r="I366" s="11">
        <v>59</v>
      </c>
      <c r="J366" s="11">
        <v>36</v>
      </c>
    </row>
    <row r="367" spans="1:10" x14ac:dyDescent="0.4">
      <c r="A367" s="10" t="s">
        <v>4</v>
      </c>
      <c r="B367" s="11" t="s">
        <v>170</v>
      </c>
      <c r="C367" s="11" t="s">
        <v>199</v>
      </c>
      <c r="D367" s="11" t="str">
        <f t="shared" si="10"/>
        <v>D-base</v>
      </c>
      <c r="E367" s="11" t="s">
        <v>192</v>
      </c>
      <c r="F367" s="11" t="s">
        <v>193</v>
      </c>
      <c r="G367" s="11" t="str">
        <f t="shared" si="11"/>
        <v>D-heat</v>
      </c>
      <c r="H367" s="11">
        <v>86</v>
      </c>
      <c r="I367" s="11">
        <v>58</v>
      </c>
      <c r="J367" s="11">
        <v>35</v>
      </c>
    </row>
    <row r="368" spans="1:10" x14ac:dyDescent="0.4">
      <c r="A368" s="10" t="s">
        <v>5</v>
      </c>
      <c r="B368" s="11" t="s">
        <v>170</v>
      </c>
      <c r="C368" s="11" t="s">
        <v>199</v>
      </c>
      <c r="D368" s="11" t="str">
        <f t="shared" si="10"/>
        <v>D-base</v>
      </c>
      <c r="E368" s="11" t="s">
        <v>192</v>
      </c>
      <c r="F368" s="11" t="s">
        <v>193</v>
      </c>
      <c r="G368" s="11" t="str">
        <f t="shared" si="11"/>
        <v>D-heat</v>
      </c>
      <c r="H368" s="11">
        <v>66</v>
      </c>
      <c r="I368" s="11">
        <v>53</v>
      </c>
      <c r="J368" s="11">
        <v>27</v>
      </c>
    </row>
    <row r="369" spans="1:10" x14ac:dyDescent="0.4">
      <c r="A369" s="10" t="s">
        <v>6</v>
      </c>
      <c r="B369" s="11" t="s">
        <v>170</v>
      </c>
      <c r="C369" s="11" t="s">
        <v>199</v>
      </c>
      <c r="D369" s="11" t="str">
        <f t="shared" si="10"/>
        <v>D-base</v>
      </c>
      <c r="E369" s="11" t="s">
        <v>192</v>
      </c>
      <c r="F369" s="11" t="s">
        <v>193</v>
      </c>
      <c r="G369" s="11" t="str">
        <f t="shared" si="11"/>
        <v>D-heat</v>
      </c>
      <c r="H369" s="11">
        <v>86</v>
      </c>
      <c r="I369" s="11">
        <v>62</v>
      </c>
      <c r="J369" s="11">
        <v>34</v>
      </c>
    </row>
    <row r="370" spans="1:10" x14ac:dyDescent="0.4">
      <c r="A370" s="10" t="s">
        <v>7</v>
      </c>
      <c r="B370" s="11" t="s">
        <v>170</v>
      </c>
      <c r="C370" s="11" t="s">
        <v>199</v>
      </c>
      <c r="D370" s="11" t="str">
        <f t="shared" si="10"/>
        <v>D-base</v>
      </c>
      <c r="E370" s="11" t="s">
        <v>192</v>
      </c>
      <c r="F370" s="11" t="s">
        <v>193</v>
      </c>
      <c r="G370" s="11" t="str">
        <f t="shared" si="11"/>
        <v>D-heat</v>
      </c>
      <c r="H370" s="11">
        <v>94</v>
      </c>
      <c r="I370" s="11">
        <v>58</v>
      </c>
      <c r="J370" s="11">
        <v>35</v>
      </c>
    </row>
    <row r="371" spans="1:10" x14ac:dyDescent="0.4">
      <c r="A371" s="10" t="s">
        <v>8</v>
      </c>
      <c r="B371" s="11" t="s">
        <v>170</v>
      </c>
      <c r="C371" s="11" t="s">
        <v>199</v>
      </c>
      <c r="D371" s="11" t="str">
        <f t="shared" si="10"/>
        <v>D-base</v>
      </c>
      <c r="E371" s="11" t="s">
        <v>192</v>
      </c>
      <c r="F371" s="11" t="s">
        <v>193</v>
      </c>
      <c r="G371" s="11" t="str">
        <f t="shared" si="11"/>
        <v>D-heat</v>
      </c>
      <c r="H371" s="11">
        <v>92</v>
      </c>
      <c r="I371" s="11">
        <v>52</v>
      </c>
      <c r="J371" s="11">
        <v>31</v>
      </c>
    </row>
    <row r="372" spans="1:10" x14ac:dyDescent="0.4">
      <c r="A372" s="10" t="s">
        <v>9</v>
      </c>
      <c r="B372" s="11" t="s">
        <v>170</v>
      </c>
      <c r="C372" s="11" t="s">
        <v>199</v>
      </c>
      <c r="D372" s="11" t="str">
        <f t="shared" si="10"/>
        <v>D-base</v>
      </c>
      <c r="E372" s="11" t="s">
        <v>192</v>
      </c>
      <c r="F372" s="11" t="s">
        <v>193</v>
      </c>
      <c r="G372" s="11" t="str">
        <f t="shared" si="11"/>
        <v>D-heat</v>
      </c>
      <c r="H372" s="11">
        <v>79</v>
      </c>
      <c r="I372" s="11">
        <v>54</v>
      </c>
      <c r="J372" s="11">
        <v>27</v>
      </c>
    </row>
    <row r="373" spans="1:10" x14ac:dyDescent="0.4">
      <c r="A373" s="10" t="s">
        <v>10</v>
      </c>
      <c r="B373" s="11" t="s">
        <v>170</v>
      </c>
      <c r="C373" s="11" t="s">
        <v>199</v>
      </c>
      <c r="D373" s="11" t="str">
        <f t="shared" si="10"/>
        <v>D-base</v>
      </c>
      <c r="E373" s="11" t="s">
        <v>192</v>
      </c>
      <c r="F373" s="11" t="s">
        <v>193</v>
      </c>
      <c r="G373" s="11" t="str">
        <f t="shared" si="11"/>
        <v>D-heat</v>
      </c>
      <c r="H373" s="11">
        <v>87</v>
      </c>
      <c r="I373" s="11">
        <v>54</v>
      </c>
      <c r="J373" s="11">
        <v>31</v>
      </c>
    </row>
    <row r="374" spans="1:10" x14ac:dyDescent="0.4">
      <c r="A374" s="10" t="s">
        <v>11</v>
      </c>
      <c r="B374" s="11" t="s">
        <v>170</v>
      </c>
      <c r="C374" s="11" t="s">
        <v>199</v>
      </c>
      <c r="D374" s="11" t="str">
        <f t="shared" si="10"/>
        <v>D-base</v>
      </c>
      <c r="E374" s="11" t="s">
        <v>192</v>
      </c>
      <c r="F374" s="11" t="s">
        <v>193</v>
      </c>
      <c r="G374" s="11" t="str">
        <f t="shared" si="11"/>
        <v>D-heat</v>
      </c>
      <c r="H374" s="11">
        <v>92</v>
      </c>
      <c r="I374" s="11">
        <v>54</v>
      </c>
      <c r="J374" s="11">
        <v>30</v>
      </c>
    </row>
    <row r="375" spans="1:10" x14ac:dyDescent="0.4">
      <c r="A375" s="10" t="s">
        <v>12</v>
      </c>
      <c r="B375" s="11" t="s">
        <v>170</v>
      </c>
      <c r="C375" s="11" t="s">
        <v>199</v>
      </c>
      <c r="D375" s="11" t="str">
        <f t="shared" si="10"/>
        <v>D-base</v>
      </c>
      <c r="E375" s="11" t="s">
        <v>192</v>
      </c>
      <c r="F375" s="11" t="s">
        <v>193</v>
      </c>
      <c r="G375" s="11" t="str">
        <f t="shared" si="11"/>
        <v>D-heat</v>
      </c>
      <c r="H375" s="11">
        <v>81</v>
      </c>
      <c r="I375" s="11">
        <v>59</v>
      </c>
      <c r="J375" s="11">
        <v>31</v>
      </c>
    </row>
    <row r="376" spans="1:10" x14ac:dyDescent="0.4">
      <c r="A376" s="10" t="s">
        <v>13</v>
      </c>
      <c r="B376" s="11" t="s">
        <v>170</v>
      </c>
      <c r="C376" s="11" t="s">
        <v>199</v>
      </c>
      <c r="D376" s="11" t="str">
        <f t="shared" si="10"/>
        <v>D-base</v>
      </c>
      <c r="E376" s="11" t="s">
        <v>192</v>
      </c>
      <c r="F376" s="11" t="s">
        <v>193</v>
      </c>
      <c r="G376" s="11" t="str">
        <f t="shared" si="11"/>
        <v>D-heat</v>
      </c>
      <c r="H376" s="11">
        <v>77</v>
      </c>
      <c r="I376" s="11">
        <v>50</v>
      </c>
      <c r="J376" s="11">
        <v>24</v>
      </c>
    </row>
    <row r="377" spans="1:10" x14ac:dyDescent="0.4">
      <c r="A377" s="10" t="s">
        <v>15</v>
      </c>
      <c r="B377" s="11" t="s">
        <v>170</v>
      </c>
      <c r="C377" s="11" t="s">
        <v>199</v>
      </c>
      <c r="D377" s="11" t="str">
        <f t="shared" si="10"/>
        <v>D-base</v>
      </c>
      <c r="E377" s="11" t="s">
        <v>192</v>
      </c>
      <c r="F377" s="11" t="s">
        <v>193</v>
      </c>
      <c r="G377" s="11" t="str">
        <f t="shared" si="11"/>
        <v>D-heat</v>
      </c>
      <c r="H377" s="11">
        <v>94</v>
      </c>
      <c r="I377" s="11">
        <v>56</v>
      </c>
      <c r="J377" s="11">
        <v>34</v>
      </c>
    </row>
    <row r="378" spans="1:10" x14ac:dyDescent="0.4">
      <c r="A378" s="10" t="s">
        <v>17</v>
      </c>
      <c r="B378" s="11" t="s">
        <v>170</v>
      </c>
      <c r="C378" s="11" t="s">
        <v>199</v>
      </c>
      <c r="D378" s="11" t="str">
        <f t="shared" si="10"/>
        <v>D-base</v>
      </c>
      <c r="E378" s="11" t="s">
        <v>192</v>
      </c>
      <c r="F378" s="11" t="s">
        <v>193</v>
      </c>
      <c r="G378" s="11" t="str">
        <f t="shared" si="11"/>
        <v>D-heat</v>
      </c>
      <c r="H378" s="11">
        <v>88</v>
      </c>
      <c r="I378" s="11">
        <v>42</v>
      </c>
      <c r="J378" s="11">
        <v>24</v>
      </c>
    </row>
    <row r="379" spans="1:10" x14ac:dyDescent="0.4">
      <c r="A379" s="10" t="s">
        <v>18</v>
      </c>
      <c r="B379" s="11" t="s">
        <v>170</v>
      </c>
      <c r="C379" s="11" t="s">
        <v>199</v>
      </c>
      <c r="D379" s="11" t="str">
        <f t="shared" si="10"/>
        <v>D-base</v>
      </c>
      <c r="E379" s="11" t="s">
        <v>192</v>
      </c>
      <c r="F379" s="11" t="s">
        <v>193</v>
      </c>
      <c r="G379" s="11" t="str">
        <f t="shared" si="11"/>
        <v>D-heat</v>
      </c>
      <c r="H379" s="11">
        <v>87</v>
      </c>
      <c r="I379" s="11">
        <v>47</v>
      </c>
      <c r="J379" s="11">
        <v>35</v>
      </c>
    </row>
    <row r="380" spans="1:10" x14ac:dyDescent="0.4">
      <c r="A380" s="10" t="s">
        <v>20</v>
      </c>
      <c r="B380" s="11" t="s">
        <v>170</v>
      </c>
      <c r="C380" s="11" t="s">
        <v>199</v>
      </c>
      <c r="D380" s="11" t="str">
        <f t="shared" si="10"/>
        <v>D-base</v>
      </c>
      <c r="E380" s="11" t="s">
        <v>192</v>
      </c>
      <c r="F380" s="11" t="s">
        <v>193</v>
      </c>
      <c r="G380" s="11" t="str">
        <f t="shared" si="11"/>
        <v>D-heat</v>
      </c>
      <c r="H380" s="11">
        <v>110</v>
      </c>
      <c r="I380" s="11">
        <v>56</v>
      </c>
      <c r="J380" s="11">
        <v>35</v>
      </c>
    </row>
    <row r="381" spans="1:10" x14ac:dyDescent="0.4">
      <c r="A381" s="10" t="s">
        <v>21</v>
      </c>
      <c r="B381" s="11" t="s">
        <v>170</v>
      </c>
      <c r="C381" s="11" t="s">
        <v>199</v>
      </c>
      <c r="D381" s="11" t="str">
        <f t="shared" si="10"/>
        <v>D-base</v>
      </c>
      <c r="E381" s="11" t="s">
        <v>192</v>
      </c>
      <c r="F381" s="11" t="s">
        <v>193</v>
      </c>
      <c r="G381" s="11" t="str">
        <f t="shared" si="11"/>
        <v>D-heat</v>
      </c>
      <c r="H381" s="11">
        <v>83</v>
      </c>
      <c r="I381" s="11">
        <v>50</v>
      </c>
      <c r="J381" s="11">
        <v>32</v>
      </c>
    </row>
    <row r="382" spans="1:10" x14ac:dyDescent="0.4">
      <c r="A382" s="10" t="s">
        <v>22</v>
      </c>
      <c r="B382" s="11" t="s">
        <v>170</v>
      </c>
      <c r="C382" s="11" t="s">
        <v>199</v>
      </c>
      <c r="D382" s="11" t="str">
        <f t="shared" si="10"/>
        <v>D-base</v>
      </c>
      <c r="E382" s="11" t="s">
        <v>192</v>
      </c>
      <c r="F382" s="11" t="s">
        <v>193</v>
      </c>
      <c r="G382" s="11" t="str">
        <f t="shared" si="11"/>
        <v>D-heat</v>
      </c>
      <c r="H382" s="11">
        <v>96</v>
      </c>
      <c r="I382" s="11">
        <v>57</v>
      </c>
      <c r="J382" s="11">
        <v>39</v>
      </c>
    </row>
    <row r="383" spans="1:10" x14ac:dyDescent="0.4">
      <c r="A383" s="10" t="s">
        <v>23</v>
      </c>
      <c r="B383" s="11" t="s">
        <v>170</v>
      </c>
      <c r="C383" s="11" t="s">
        <v>199</v>
      </c>
      <c r="D383" s="11" t="str">
        <f t="shared" si="10"/>
        <v>D-base</v>
      </c>
      <c r="E383" s="11" t="s">
        <v>192</v>
      </c>
      <c r="F383" s="11" t="s">
        <v>193</v>
      </c>
      <c r="G383" s="11" t="str">
        <f t="shared" si="11"/>
        <v>D-heat</v>
      </c>
      <c r="H383" s="11">
        <v>112</v>
      </c>
      <c r="I383" s="11">
        <v>63</v>
      </c>
      <c r="J383" s="11">
        <v>38</v>
      </c>
    </row>
    <row r="384" spans="1:10" x14ac:dyDescent="0.4">
      <c r="A384" s="10" t="s">
        <v>24</v>
      </c>
      <c r="B384" s="11" t="s">
        <v>170</v>
      </c>
      <c r="C384" s="11" t="s">
        <v>199</v>
      </c>
      <c r="D384" s="11" t="str">
        <f t="shared" si="10"/>
        <v>D-base</v>
      </c>
      <c r="E384" s="11" t="s">
        <v>192</v>
      </c>
      <c r="F384" s="11" t="s">
        <v>193</v>
      </c>
      <c r="G384" s="11" t="str">
        <f t="shared" si="11"/>
        <v>D-heat</v>
      </c>
      <c r="H384" s="11">
        <v>78</v>
      </c>
      <c r="I384" s="11">
        <v>56</v>
      </c>
      <c r="J384" s="11">
        <v>33</v>
      </c>
    </row>
    <row r="385" spans="1:10" x14ac:dyDescent="0.4">
      <c r="A385" s="10" t="s">
        <v>25</v>
      </c>
      <c r="B385" s="11" t="s">
        <v>170</v>
      </c>
      <c r="C385" s="11" t="s">
        <v>199</v>
      </c>
      <c r="D385" s="11" t="str">
        <f t="shared" si="10"/>
        <v>D-base</v>
      </c>
      <c r="E385" s="11" t="s">
        <v>192</v>
      </c>
      <c r="F385" s="11" t="s">
        <v>193</v>
      </c>
      <c r="G385" s="11" t="str">
        <f t="shared" si="11"/>
        <v>D-heat</v>
      </c>
      <c r="H385" s="11">
        <v>77</v>
      </c>
      <c r="I385" s="11">
        <v>66</v>
      </c>
      <c r="J385" s="11">
        <v>26</v>
      </c>
    </row>
    <row r="386" spans="1:10" x14ac:dyDescent="0.4">
      <c r="A386" s="10" t="s">
        <v>27</v>
      </c>
      <c r="B386" s="11" t="s">
        <v>170</v>
      </c>
      <c r="C386" s="11" t="s">
        <v>199</v>
      </c>
      <c r="D386" s="11" t="str">
        <f t="shared" ref="D386:D449" si="12">B386&amp;"-"&amp;C386</f>
        <v>D-base</v>
      </c>
      <c r="E386" s="11" t="s">
        <v>192</v>
      </c>
      <c r="F386" s="11" t="s">
        <v>193</v>
      </c>
      <c r="G386" s="11" t="str">
        <f t="shared" ref="G386:G449" si="13">B386&amp;"-"&amp;F386</f>
        <v>D-heat</v>
      </c>
      <c r="H386" s="11">
        <v>76</v>
      </c>
      <c r="I386" s="11">
        <v>46</v>
      </c>
      <c r="J386" s="11">
        <v>30</v>
      </c>
    </row>
    <row r="387" spans="1:10" x14ac:dyDescent="0.4">
      <c r="A387" s="10" t="s">
        <v>28</v>
      </c>
      <c r="B387" s="11" t="s">
        <v>170</v>
      </c>
      <c r="C387" s="11" t="s">
        <v>199</v>
      </c>
      <c r="D387" s="11" t="str">
        <f t="shared" si="12"/>
        <v>D-base</v>
      </c>
      <c r="E387" s="11" t="s">
        <v>192</v>
      </c>
      <c r="F387" s="11" t="s">
        <v>193</v>
      </c>
      <c r="G387" s="11" t="str">
        <f t="shared" si="13"/>
        <v>D-heat</v>
      </c>
      <c r="H387" s="11">
        <v>100</v>
      </c>
      <c r="I387" s="11">
        <v>54</v>
      </c>
      <c r="J387" s="11">
        <v>25</v>
      </c>
    </row>
    <row r="388" spans="1:10" x14ac:dyDescent="0.4">
      <c r="A388" s="10" t="s">
        <v>29</v>
      </c>
      <c r="B388" s="11" t="s">
        <v>170</v>
      </c>
      <c r="C388" s="11" t="s">
        <v>199</v>
      </c>
      <c r="D388" s="11" t="str">
        <f t="shared" si="12"/>
        <v>D-base</v>
      </c>
      <c r="E388" s="11" t="s">
        <v>192</v>
      </c>
      <c r="F388" s="11" t="s">
        <v>193</v>
      </c>
      <c r="G388" s="11" t="str">
        <f t="shared" si="13"/>
        <v>D-heat</v>
      </c>
      <c r="H388" s="11">
        <v>87</v>
      </c>
      <c r="I388" s="11">
        <v>58</v>
      </c>
      <c r="J388" s="11">
        <v>34</v>
      </c>
    </row>
    <row r="389" spans="1:10" x14ac:dyDescent="0.4">
      <c r="A389" s="10" t="s">
        <v>30</v>
      </c>
      <c r="B389" s="11" t="s">
        <v>170</v>
      </c>
      <c r="C389" s="11" t="s">
        <v>199</v>
      </c>
      <c r="D389" s="11" t="str">
        <f t="shared" si="12"/>
        <v>D-base</v>
      </c>
      <c r="E389" s="11" t="s">
        <v>192</v>
      </c>
      <c r="F389" s="11" t="s">
        <v>193</v>
      </c>
      <c r="G389" s="11" t="str">
        <f t="shared" si="13"/>
        <v>D-heat</v>
      </c>
      <c r="H389" s="11">
        <v>108</v>
      </c>
      <c r="I389" s="11">
        <v>58</v>
      </c>
      <c r="J389" s="11">
        <v>30</v>
      </c>
    </row>
    <row r="390" spans="1:10" x14ac:dyDescent="0.4">
      <c r="A390" s="10" t="s">
        <v>31</v>
      </c>
      <c r="B390" s="11" t="s">
        <v>170</v>
      </c>
      <c r="C390" s="11" t="s">
        <v>199</v>
      </c>
      <c r="D390" s="11" t="str">
        <f t="shared" si="12"/>
        <v>D-base</v>
      </c>
      <c r="E390" s="11" t="s">
        <v>192</v>
      </c>
      <c r="F390" s="11" t="s">
        <v>193</v>
      </c>
      <c r="G390" s="11" t="str">
        <f t="shared" si="13"/>
        <v>D-heat</v>
      </c>
      <c r="H390" s="11">
        <v>80</v>
      </c>
      <c r="I390" s="11">
        <v>53</v>
      </c>
      <c r="J390" s="11">
        <v>26</v>
      </c>
    </row>
    <row r="391" spans="1:10" x14ac:dyDescent="0.4">
      <c r="A391" s="10" t="s">
        <v>32</v>
      </c>
      <c r="B391" s="11" t="s">
        <v>170</v>
      </c>
      <c r="C391" s="11" t="s">
        <v>199</v>
      </c>
      <c r="D391" s="11" t="str">
        <f t="shared" si="12"/>
        <v>D-base</v>
      </c>
      <c r="E391" s="11" t="s">
        <v>192</v>
      </c>
      <c r="F391" s="11" t="s">
        <v>193</v>
      </c>
      <c r="G391" s="11" t="str">
        <f t="shared" si="13"/>
        <v>D-heat</v>
      </c>
      <c r="H391" s="11">
        <v>90</v>
      </c>
      <c r="I391" s="11">
        <v>52</v>
      </c>
      <c r="J391" s="11">
        <v>28</v>
      </c>
    </row>
    <row r="392" spans="1:10" x14ac:dyDescent="0.4">
      <c r="A392" s="10" t="s">
        <v>33</v>
      </c>
      <c r="B392" s="11" t="s">
        <v>170</v>
      </c>
      <c r="C392" s="11" t="s">
        <v>199</v>
      </c>
      <c r="D392" s="11" t="str">
        <f t="shared" si="12"/>
        <v>D-base</v>
      </c>
      <c r="E392" s="11" t="s">
        <v>192</v>
      </c>
      <c r="F392" s="11" t="s">
        <v>193</v>
      </c>
      <c r="G392" s="11" t="str">
        <f t="shared" si="13"/>
        <v>D-heat</v>
      </c>
      <c r="H392" s="11">
        <v>86</v>
      </c>
      <c r="I392" s="11">
        <v>62</v>
      </c>
      <c r="J392" s="11">
        <v>38</v>
      </c>
    </row>
    <row r="393" spans="1:10" x14ac:dyDescent="0.4">
      <c r="A393" s="10" t="s">
        <v>34</v>
      </c>
      <c r="B393" s="11" t="s">
        <v>170</v>
      </c>
      <c r="C393" s="11" t="s">
        <v>199</v>
      </c>
      <c r="D393" s="11" t="str">
        <f t="shared" si="12"/>
        <v>D-base</v>
      </c>
      <c r="E393" s="11" t="s">
        <v>192</v>
      </c>
      <c r="F393" s="11" t="s">
        <v>193</v>
      </c>
      <c r="G393" s="11" t="str">
        <f t="shared" si="13"/>
        <v>D-heat</v>
      </c>
      <c r="H393" s="11">
        <v>89</v>
      </c>
      <c r="I393" s="11">
        <v>60</v>
      </c>
      <c r="J393" s="11">
        <v>31</v>
      </c>
    </row>
    <row r="394" spans="1:10" x14ac:dyDescent="0.4">
      <c r="A394" s="10" t="s">
        <v>35</v>
      </c>
      <c r="B394" s="11" t="s">
        <v>170</v>
      </c>
      <c r="C394" s="11" t="s">
        <v>199</v>
      </c>
      <c r="D394" s="11" t="str">
        <f t="shared" si="12"/>
        <v>D-base</v>
      </c>
      <c r="E394" s="11" t="s">
        <v>192</v>
      </c>
      <c r="F394" s="11" t="s">
        <v>193</v>
      </c>
      <c r="G394" s="11" t="str">
        <f t="shared" si="13"/>
        <v>D-heat</v>
      </c>
      <c r="H394" s="11">
        <v>80</v>
      </c>
      <c r="I394" s="11">
        <v>49</v>
      </c>
      <c r="J394" s="11">
        <v>31</v>
      </c>
    </row>
    <row r="395" spans="1:10" x14ac:dyDescent="0.4">
      <c r="A395" s="10" t="s">
        <v>42</v>
      </c>
      <c r="B395" s="11" t="s">
        <v>171</v>
      </c>
      <c r="C395" s="11" t="s">
        <v>188</v>
      </c>
      <c r="D395" s="11" t="str">
        <f t="shared" si="12"/>
        <v>T-yes</v>
      </c>
      <c r="E395" s="11" t="s">
        <v>195</v>
      </c>
      <c r="F395" s="11" t="s">
        <v>193</v>
      </c>
      <c r="G395" s="11" t="str">
        <f t="shared" si="13"/>
        <v>T-heat</v>
      </c>
      <c r="H395" s="11">
        <v>89</v>
      </c>
      <c r="I395" s="11">
        <v>65</v>
      </c>
      <c r="J395" s="11">
        <v>38</v>
      </c>
    </row>
    <row r="396" spans="1:10" x14ac:dyDescent="0.4">
      <c r="A396" s="10" t="s">
        <v>43</v>
      </c>
      <c r="B396" s="11" t="s">
        <v>171</v>
      </c>
      <c r="C396" s="11" t="s">
        <v>188</v>
      </c>
      <c r="D396" s="11" t="str">
        <f t="shared" si="12"/>
        <v>T-yes</v>
      </c>
      <c r="E396" s="11" t="s">
        <v>195</v>
      </c>
      <c r="F396" s="11" t="s">
        <v>193</v>
      </c>
      <c r="G396" s="11" t="str">
        <f t="shared" si="13"/>
        <v>T-heat</v>
      </c>
      <c r="H396" s="11">
        <v>68</v>
      </c>
      <c r="I396" s="11">
        <v>50</v>
      </c>
      <c r="J396" s="11">
        <v>31</v>
      </c>
    </row>
    <row r="397" spans="1:10" x14ac:dyDescent="0.4">
      <c r="A397" s="10" t="s">
        <v>44</v>
      </c>
      <c r="B397" s="11" t="s">
        <v>171</v>
      </c>
      <c r="C397" s="11" t="s">
        <v>188</v>
      </c>
      <c r="D397" s="11" t="str">
        <f t="shared" si="12"/>
        <v>T-yes</v>
      </c>
      <c r="E397" s="11" t="s">
        <v>195</v>
      </c>
      <c r="F397" s="11" t="s">
        <v>193</v>
      </c>
      <c r="G397" s="11" t="str">
        <f t="shared" si="13"/>
        <v>T-heat</v>
      </c>
      <c r="H397" s="11">
        <v>84</v>
      </c>
      <c r="I397" s="11">
        <v>57</v>
      </c>
      <c r="J397" s="11">
        <v>26</v>
      </c>
    </row>
    <row r="398" spans="1:10" x14ac:dyDescent="0.4">
      <c r="A398" s="10" t="s">
        <v>46</v>
      </c>
      <c r="B398" s="11" t="s">
        <v>171</v>
      </c>
      <c r="C398" s="11" t="s">
        <v>188</v>
      </c>
      <c r="D398" s="11" t="str">
        <f t="shared" si="12"/>
        <v>T-yes</v>
      </c>
      <c r="E398" s="11" t="s">
        <v>195</v>
      </c>
      <c r="F398" s="11" t="s">
        <v>193</v>
      </c>
      <c r="G398" s="11" t="str">
        <f t="shared" si="13"/>
        <v>T-heat</v>
      </c>
      <c r="H398" s="11">
        <v>81</v>
      </c>
      <c r="I398" s="11">
        <v>65</v>
      </c>
      <c r="J398" s="11">
        <v>30</v>
      </c>
    </row>
    <row r="399" spans="1:10" x14ac:dyDescent="0.4">
      <c r="A399" s="10" t="s">
        <v>47</v>
      </c>
      <c r="B399" s="11" t="s">
        <v>171</v>
      </c>
      <c r="C399" s="11" t="s">
        <v>188</v>
      </c>
      <c r="D399" s="11" t="str">
        <f t="shared" si="12"/>
        <v>T-yes</v>
      </c>
      <c r="E399" s="11" t="s">
        <v>195</v>
      </c>
      <c r="F399" s="11" t="s">
        <v>193</v>
      </c>
      <c r="G399" s="11" t="str">
        <f t="shared" si="13"/>
        <v>T-heat</v>
      </c>
      <c r="H399" s="11">
        <v>85</v>
      </c>
      <c r="I399" s="11">
        <v>52</v>
      </c>
      <c r="J399" s="11">
        <v>37</v>
      </c>
    </row>
    <row r="400" spans="1:10" x14ac:dyDescent="0.4">
      <c r="A400" s="10" t="s">
        <v>49</v>
      </c>
      <c r="B400" s="11" t="s">
        <v>171</v>
      </c>
      <c r="C400" s="11" t="s">
        <v>188</v>
      </c>
      <c r="D400" s="11" t="str">
        <f t="shared" si="12"/>
        <v>T-yes</v>
      </c>
      <c r="E400" s="11" t="s">
        <v>195</v>
      </c>
      <c r="F400" s="11" t="s">
        <v>193</v>
      </c>
      <c r="G400" s="11" t="str">
        <f t="shared" si="13"/>
        <v>T-heat</v>
      </c>
      <c r="H400" s="11">
        <v>83</v>
      </c>
      <c r="I400" s="11">
        <v>61</v>
      </c>
      <c r="J400" s="11">
        <v>34</v>
      </c>
    </row>
    <row r="401" spans="1:10" x14ac:dyDescent="0.4">
      <c r="A401" s="10" t="s">
        <v>50</v>
      </c>
      <c r="B401" s="11" t="s">
        <v>171</v>
      </c>
      <c r="C401" s="11" t="s">
        <v>188</v>
      </c>
      <c r="D401" s="11" t="str">
        <f t="shared" si="12"/>
        <v>T-yes</v>
      </c>
      <c r="E401" s="11" t="s">
        <v>195</v>
      </c>
      <c r="F401" s="11" t="s">
        <v>193</v>
      </c>
      <c r="G401" s="11" t="str">
        <f t="shared" si="13"/>
        <v>T-heat</v>
      </c>
      <c r="H401" s="11">
        <v>66</v>
      </c>
      <c r="I401" s="11">
        <v>51</v>
      </c>
      <c r="J401" s="11">
        <v>25</v>
      </c>
    </row>
    <row r="402" spans="1:10" x14ac:dyDescent="0.4">
      <c r="A402" s="10" t="s">
        <v>51</v>
      </c>
      <c r="B402" s="11" t="s">
        <v>171</v>
      </c>
      <c r="C402" s="11" t="s">
        <v>188</v>
      </c>
      <c r="D402" s="11" t="str">
        <f t="shared" si="12"/>
        <v>T-yes</v>
      </c>
      <c r="E402" s="11" t="s">
        <v>195</v>
      </c>
      <c r="F402" s="11" t="s">
        <v>193</v>
      </c>
      <c r="G402" s="11" t="str">
        <f t="shared" si="13"/>
        <v>T-heat</v>
      </c>
      <c r="H402" s="11">
        <v>89</v>
      </c>
      <c r="I402" s="11">
        <v>66</v>
      </c>
      <c r="J402" s="11">
        <v>34</v>
      </c>
    </row>
    <row r="403" spans="1:10" x14ac:dyDescent="0.4">
      <c r="A403" s="10" t="s">
        <v>53</v>
      </c>
      <c r="B403" s="11" t="s">
        <v>171</v>
      </c>
      <c r="C403" s="11" t="s">
        <v>188</v>
      </c>
      <c r="D403" s="11" t="str">
        <f t="shared" si="12"/>
        <v>T-yes</v>
      </c>
      <c r="E403" s="11" t="s">
        <v>195</v>
      </c>
      <c r="F403" s="11" t="s">
        <v>193</v>
      </c>
      <c r="G403" s="11" t="str">
        <f t="shared" si="13"/>
        <v>T-heat</v>
      </c>
      <c r="H403" s="11">
        <v>82</v>
      </c>
      <c r="I403" s="11">
        <v>58</v>
      </c>
      <c r="J403" s="11">
        <v>30</v>
      </c>
    </row>
    <row r="404" spans="1:10" x14ac:dyDescent="0.4">
      <c r="A404" s="10" t="s">
        <v>54</v>
      </c>
      <c r="B404" s="11" t="s">
        <v>171</v>
      </c>
      <c r="C404" s="11" t="s">
        <v>188</v>
      </c>
      <c r="D404" s="11" t="str">
        <f t="shared" si="12"/>
        <v>T-yes</v>
      </c>
      <c r="E404" s="11" t="s">
        <v>195</v>
      </c>
      <c r="F404" s="11" t="s">
        <v>193</v>
      </c>
      <c r="G404" s="11" t="str">
        <f t="shared" si="13"/>
        <v>T-heat</v>
      </c>
      <c r="H404" s="11">
        <v>98</v>
      </c>
      <c r="I404" s="11">
        <v>62</v>
      </c>
      <c r="J404" s="11">
        <v>38</v>
      </c>
    </row>
    <row r="405" spans="1:10" x14ac:dyDescent="0.4">
      <c r="A405" s="10" t="s">
        <v>57</v>
      </c>
      <c r="B405" s="11" t="s">
        <v>171</v>
      </c>
      <c r="C405" s="11" t="s">
        <v>188</v>
      </c>
      <c r="D405" s="11" t="str">
        <f t="shared" si="12"/>
        <v>T-yes</v>
      </c>
      <c r="E405" s="11" t="s">
        <v>195</v>
      </c>
      <c r="F405" s="11" t="s">
        <v>193</v>
      </c>
      <c r="G405" s="11" t="str">
        <f t="shared" si="13"/>
        <v>T-heat</v>
      </c>
      <c r="H405" s="11">
        <v>92</v>
      </c>
      <c r="I405" s="11">
        <v>75</v>
      </c>
      <c r="J405" s="11">
        <v>43</v>
      </c>
    </row>
    <row r="406" spans="1:10" x14ac:dyDescent="0.4">
      <c r="A406" s="10" t="s">
        <v>58</v>
      </c>
      <c r="B406" s="11" t="s">
        <v>171</v>
      </c>
      <c r="C406" s="11" t="s">
        <v>188</v>
      </c>
      <c r="D406" s="11" t="str">
        <f t="shared" si="12"/>
        <v>T-yes</v>
      </c>
      <c r="E406" s="11" t="s">
        <v>195</v>
      </c>
      <c r="F406" s="11" t="s">
        <v>193</v>
      </c>
      <c r="G406" s="11" t="str">
        <f t="shared" si="13"/>
        <v>T-heat</v>
      </c>
      <c r="H406" s="11">
        <v>88</v>
      </c>
      <c r="I406" s="11">
        <v>57</v>
      </c>
      <c r="J406" s="11">
        <v>36</v>
      </c>
    </row>
    <row r="407" spans="1:10" x14ac:dyDescent="0.4">
      <c r="A407" s="10" t="s">
        <v>59</v>
      </c>
      <c r="B407" s="11" t="s">
        <v>171</v>
      </c>
      <c r="C407" s="11" t="s">
        <v>188</v>
      </c>
      <c r="D407" s="11" t="str">
        <f t="shared" si="12"/>
        <v>T-yes</v>
      </c>
      <c r="E407" s="11" t="s">
        <v>195</v>
      </c>
      <c r="F407" s="11" t="s">
        <v>193</v>
      </c>
      <c r="G407" s="11" t="str">
        <f t="shared" si="13"/>
        <v>T-heat</v>
      </c>
      <c r="H407" s="11">
        <v>73</v>
      </c>
      <c r="I407" s="11">
        <v>53</v>
      </c>
      <c r="J407" s="11">
        <v>27</v>
      </c>
    </row>
    <row r="408" spans="1:10" x14ac:dyDescent="0.4">
      <c r="A408" s="10" t="s">
        <v>60</v>
      </c>
      <c r="B408" s="11" t="s">
        <v>171</v>
      </c>
      <c r="C408" s="11" t="s">
        <v>188</v>
      </c>
      <c r="D408" s="11" t="str">
        <f t="shared" si="12"/>
        <v>T-yes</v>
      </c>
      <c r="E408" s="11" t="s">
        <v>195</v>
      </c>
      <c r="F408" s="11" t="s">
        <v>193</v>
      </c>
      <c r="G408" s="11" t="str">
        <f t="shared" si="13"/>
        <v>T-heat</v>
      </c>
      <c r="H408" s="11">
        <v>80</v>
      </c>
      <c r="I408" s="11">
        <v>57</v>
      </c>
      <c r="J408" s="11">
        <v>35</v>
      </c>
    </row>
    <row r="409" spans="1:10" x14ac:dyDescent="0.4">
      <c r="A409" s="10" t="s">
        <v>64</v>
      </c>
      <c r="B409" s="11" t="s">
        <v>171</v>
      </c>
      <c r="C409" s="11" t="s">
        <v>188</v>
      </c>
      <c r="D409" s="11" t="str">
        <f t="shared" si="12"/>
        <v>T-yes</v>
      </c>
      <c r="E409" s="11" t="s">
        <v>195</v>
      </c>
      <c r="F409" s="11" t="s">
        <v>193</v>
      </c>
      <c r="G409" s="11" t="str">
        <f t="shared" si="13"/>
        <v>T-heat</v>
      </c>
      <c r="H409" s="11">
        <v>83</v>
      </c>
      <c r="I409" s="11">
        <v>61</v>
      </c>
      <c r="J409" s="11">
        <v>37</v>
      </c>
    </row>
    <row r="410" spans="1:10" x14ac:dyDescent="0.4">
      <c r="A410" s="10" t="s">
        <v>66</v>
      </c>
      <c r="B410" s="11" t="s">
        <v>171</v>
      </c>
      <c r="C410" s="11" t="s">
        <v>188</v>
      </c>
      <c r="D410" s="11" t="str">
        <f t="shared" si="12"/>
        <v>T-yes</v>
      </c>
      <c r="E410" s="11" t="s">
        <v>195</v>
      </c>
      <c r="F410" s="11" t="s">
        <v>193</v>
      </c>
      <c r="G410" s="11" t="str">
        <f t="shared" si="13"/>
        <v>T-heat</v>
      </c>
      <c r="H410" s="11">
        <v>82</v>
      </c>
      <c r="I410" s="11">
        <v>55</v>
      </c>
      <c r="J410" s="11">
        <v>34</v>
      </c>
    </row>
    <row r="411" spans="1:10" x14ac:dyDescent="0.4">
      <c r="A411" s="10" t="s">
        <v>67</v>
      </c>
      <c r="B411" s="11" t="s">
        <v>171</v>
      </c>
      <c r="C411" s="11" t="s">
        <v>188</v>
      </c>
      <c r="D411" s="11" t="str">
        <f t="shared" si="12"/>
        <v>T-yes</v>
      </c>
      <c r="E411" s="11" t="s">
        <v>195</v>
      </c>
      <c r="F411" s="11" t="s">
        <v>193</v>
      </c>
      <c r="G411" s="11" t="str">
        <f t="shared" si="13"/>
        <v>T-heat</v>
      </c>
      <c r="H411" s="11">
        <v>87</v>
      </c>
      <c r="I411" s="11">
        <v>56</v>
      </c>
      <c r="J411" s="11">
        <v>35</v>
      </c>
    </row>
    <row r="412" spans="1:10" x14ac:dyDescent="0.4">
      <c r="A412" s="10" t="s">
        <v>68</v>
      </c>
      <c r="B412" s="11" t="s">
        <v>171</v>
      </c>
      <c r="C412" s="11" t="s">
        <v>188</v>
      </c>
      <c r="D412" s="11" t="str">
        <f t="shared" si="12"/>
        <v>T-yes</v>
      </c>
      <c r="E412" s="11" t="s">
        <v>195</v>
      </c>
      <c r="F412" s="11" t="s">
        <v>193</v>
      </c>
      <c r="G412" s="11" t="str">
        <f t="shared" si="13"/>
        <v>T-heat</v>
      </c>
      <c r="H412" s="11">
        <v>81</v>
      </c>
      <c r="I412" s="11">
        <v>70</v>
      </c>
      <c r="J412" s="11">
        <v>36</v>
      </c>
    </row>
    <row r="413" spans="1:10" x14ac:dyDescent="0.4">
      <c r="A413" s="10" t="s">
        <v>69</v>
      </c>
      <c r="B413" s="11" t="s">
        <v>171</v>
      </c>
      <c r="C413" s="11" t="s">
        <v>188</v>
      </c>
      <c r="D413" s="11" t="str">
        <f t="shared" si="12"/>
        <v>T-yes</v>
      </c>
      <c r="E413" s="11" t="s">
        <v>195</v>
      </c>
      <c r="F413" s="11" t="s">
        <v>193</v>
      </c>
      <c r="G413" s="11" t="str">
        <f t="shared" si="13"/>
        <v>T-heat</v>
      </c>
      <c r="H413" s="11">
        <v>84</v>
      </c>
      <c r="I413" s="11">
        <v>57</v>
      </c>
      <c r="J413" s="11">
        <v>30</v>
      </c>
    </row>
    <row r="414" spans="1:10" x14ac:dyDescent="0.4">
      <c r="A414" s="10" t="s">
        <v>70</v>
      </c>
      <c r="B414" s="11" t="s">
        <v>171</v>
      </c>
      <c r="C414" s="11" t="s">
        <v>188</v>
      </c>
      <c r="D414" s="11" t="str">
        <f t="shared" si="12"/>
        <v>T-yes</v>
      </c>
      <c r="E414" s="11" t="s">
        <v>195</v>
      </c>
      <c r="F414" s="11" t="s">
        <v>193</v>
      </c>
      <c r="G414" s="11" t="str">
        <f t="shared" si="13"/>
        <v>T-heat</v>
      </c>
      <c r="H414" s="11">
        <v>75</v>
      </c>
      <c r="I414" s="11">
        <v>54</v>
      </c>
      <c r="J414" s="11">
        <v>29</v>
      </c>
    </row>
    <row r="415" spans="1:10" x14ac:dyDescent="0.4">
      <c r="A415" s="10" t="s">
        <v>71</v>
      </c>
      <c r="B415" s="11" t="s">
        <v>171</v>
      </c>
      <c r="C415" s="11" t="s">
        <v>188</v>
      </c>
      <c r="D415" s="11" t="str">
        <f t="shared" si="12"/>
        <v>T-yes</v>
      </c>
      <c r="E415" s="11" t="s">
        <v>195</v>
      </c>
      <c r="F415" s="11" t="s">
        <v>193</v>
      </c>
      <c r="G415" s="11" t="str">
        <f t="shared" si="13"/>
        <v>T-heat</v>
      </c>
      <c r="H415" s="11">
        <v>76</v>
      </c>
      <c r="I415" s="11">
        <v>62</v>
      </c>
      <c r="J415" s="11">
        <v>31</v>
      </c>
    </row>
    <row r="416" spans="1:10" x14ac:dyDescent="0.4">
      <c r="A416" s="10" t="s">
        <v>72</v>
      </c>
      <c r="B416" s="11" t="s">
        <v>171</v>
      </c>
      <c r="C416" s="11" t="s">
        <v>188</v>
      </c>
      <c r="D416" s="11" t="str">
        <f t="shared" si="12"/>
        <v>T-yes</v>
      </c>
      <c r="E416" s="11" t="s">
        <v>195</v>
      </c>
      <c r="F416" s="11" t="s">
        <v>193</v>
      </c>
      <c r="G416" s="11" t="str">
        <f t="shared" si="13"/>
        <v>T-heat</v>
      </c>
      <c r="H416" s="11">
        <v>76</v>
      </c>
      <c r="I416" s="11">
        <v>66</v>
      </c>
      <c r="J416" s="11">
        <v>30</v>
      </c>
    </row>
    <row r="417" spans="1:10" x14ac:dyDescent="0.4">
      <c r="A417" s="10" t="s">
        <v>74</v>
      </c>
      <c r="B417" s="11" t="s">
        <v>171</v>
      </c>
      <c r="C417" s="11" t="s">
        <v>188</v>
      </c>
      <c r="D417" s="11" t="str">
        <f t="shared" si="12"/>
        <v>T-yes</v>
      </c>
      <c r="E417" s="11" t="s">
        <v>195</v>
      </c>
      <c r="F417" s="11" t="s">
        <v>193</v>
      </c>
      <c r="G417" s="11" t="str">
        <f t="shared" si="13"/>
        <v>T-heat</v>
      </c>
      <c r="H417" s="11">
        <v>82</v>
      </c>
      <c r="I417" s="11">
        <v>64</v>
      </c>
      <c r="J417" s="11">
        <v>35</v>
      </c>
    </row>
    <row r="418" spans="1:10" x14ac:dyDescent="0.4">
      <c r="A418" s="10" t="s">
        <v>75</v>
      </c>
      <c r="B418" s="11" t="s">
        <v>171</v>
      </c>
      <c r="C418" s="11" t="s">
        <v>188</v>
      </c>
      <c r="D418" s="11" t="str">
        <f t="shared" si="12"/>
        <v>T-yes</v>
      </c>
      <c r="E418" s="11" t="s">
        <v>195</v>
      </c>
      <c r="F418" s="11" t="s">
        <v>193</v>
      </c>
      <c r="G418" s="11" t="str">
        <f t="shared" si="13"/>
        <v>T-heat</v>
      </c>
      <c r="H418" s="11">
        <v>83</v>
      </c>
      <c r="I418" s="11">
        <v>51</v>
      </c>
      <c r="J418" s="11">
        <v>30</v>
      </c>
    </row>
    <row r="419" spans="1:10" x14ac:dyDescent="0.4">
      <c r="A419" s="10" t="s">
        <v>76</v>
      </c>
      <c r="B419" s="11" t="s">
        <v>171</v>
      </c>
      <c r="C419" s="11" t="s">
        <v>188</v>
      </c>
      <c r="D419" s="11" t="str">
        <f t="shared" si="12"/>
        <v>T-yes</v>
      </c>
      <c r="E419" s="11" t="s">
        <v>195</v>
      </c>
      <c r="F419" s="11" t="s">
        <v>193</v>
      </c>
      <c r="G419" s="11" t="str">
        <f t="shared" si="13"/>
        <v>T-heat</v>
      </c>
      <c r="H419" s="11">
        <v>94</v>
      </c>
      <c r="I419" s="11">
        <v>64</v>
      </c>
      <c r="J419" s="11">
        <v>33</v>
      </c>
    </row>
    <row r="420" spans="1:10" x14ac:dyDescent="0.4">
      <c r="A420" s="10" t="s">
        <v>77</v>
      </c>
      <c r="B420" s="11" t="s">
        <v>171</v>
      </c>
      <c r="C420" s="11" t="s">
        <v>188</v>
      </c>
      <c r="D420" s="11" t="str">
        <f t="shared" si="12"/>
        <v>T-yes</v>
      </c>
      <c r="E420" s="11" t="s">
        <v>195</v>
      </c>
      <c r="F420" s="11" t="s">
        <v>193</v>
      </c>
      <c r="G420" s="11" t="str">
        <f t="shared" si="13"/>
        <v>T-heat</v>
      </c>
      <c r="H420" s="11">
        <v>83</v>
      </c>
      <c r="I420" s="11">
        <v>60</v>
      </c>
      <c r="J420" s="11">
        <v>38</v>
      </c>
    </row>
    <row r="421" spans="1:10" x14ac:dyDescent="0.4">
      <c r="A421" s="10" t="s">
        <v>78</v>
      </c>
      <c r="B421" s="11" t="s">
        <v>171</v>
      </c>
      <c r="C421" s="11" t="s">
        <v>188</v>
      </c>
      <c r="D421" s="11" t="str">
        <f t="shared" si="12"/>
        <v>T-yes</v>
      </c>
      <c r="E421" s="11" t="s">
        <v>195</v>
      </c>
      <c r="F421" s="11" t="s">
        <v>193</v>
      </c>
      <c r="G421" s="11" t="str">
        <f t="shared" si="13"/>
        <v>T-heat</v>
      </c>
      <c r="H421" s="11">
        <v>71</v>
      </c>
      <c r="I421" s="11">
        <v>64</v>
      </c>
      <c r="J421" s="11">
        <v>31</v>
      </c>
    </row>
    <row r="422" spans="1:10" x14ac:dyDescent="0.4">
      <c r="A422" s="10" t="s">
        <v>79</v>
      </c>
      <c r="B422" s="11" t="s">
        <v>171</v>
      </c>
      <c r="C422" s="11" t="s">
        <v>188</v>
      </c>
      <c r="D422" s="11" t="str">
        <f t="shared" si="12"/>
        <v>T-yes</v>
      </c>
      <c r="E422" s="11" t="s">
        <v>195</v>
      </c>
      <c r="F422" s="11" t="s">
        <v>193</v>
      </c>
      <c r="G422" s="11" t="str">
        <f t="shared" si="13"/>
        <v>T-heat</v>
      </c>
      <c r="H422" s="11">
        <v>102</v>
      </c>
      <c r="I422" s="11">
        <v>68</v>
      </c>
      <c r="J422" s="11">
        <v>29</v>
      </c>
    </row>
    <row r="423" spans="1:10" x14ac:dyDescent="0.4">
      <c r="A423" s="10" t="s">
        <v>80</v>
      </c>
      <c r="B423" s="11" t="s">
        <v>171</v>
      </c>
      <c r="C423" s="11" t="s">
        <v>188</v>
      </c>
      <c r="D423" s="11" t="str">
        <f t="shared" si="12"/>
        <v>T-yes</v>
      </c>
      <c r="E423" s="11" t="s">
        <v>195</v>
      </c>
      <c r="F423" s="11" t="s">
        <v>193</v>
      </c>
      <c r="G423" s="11" t="str">
        <f t="shared" si="13"/>
        <v>T-heat</v>
      </c>
      <c r="H423" s="11">
        <v>97</v>
      </c>
      <c r="I423" s="11">
        <v>62</v>
      </c>
      <c r="J423" s="11">
        <v>38</v>
      </c>
    </row>
    <row r="424" spans="1:10" x14ac:dyDescent="0.4">
      <c r="A424" s="10" t="s">
        <v>81</v>
      </c>
      <c r="B424" s="11" t="s">
        <v>171</v>
      </c>
      <c r="C424" s="11" t="s">
        <v>188</v>
      </c>
      <c r="D424" s="11" t="str">
        <f t="shared" si="12"/>
        <v>T-yes</v>
      </c>
      <c r="E424" s="11" t="s">
        <v>195</v>
      </c>
      <c r="F424" s="11" t="s">
        <v>193</v>
      </c>
      <c r="G424" s="11" t="str">
        <f t="shared" si="13"/>
        <v>T-heat</v>
      </c>
      <c r="H424" s="11">
        <v>78</v>
      </c>
      <c r="I424" s="11">
        <v>73</v>
      </c>
      <c r="J424" s="11">
        <v>34</v>
      </c>
    </row>
    <row r="425" spans="1:10" x14ac:dyDescent="0.4">
      <c r="A425" s="10" t="s">
        <v>491</v>
      </c>
      <c r="B425" s="11" t="s">
        <v>171</v>
      </c>
      <c r="C425" s="11" t="s">
        <v>183</v>
      </c>
      <c r="D425" s="11" t="str">
        <f t="shared" si="12"/>
        <v>T-no</v>
      </c>
      <c r="E425" s="11" t="s">
        <v>195</v>
      </c>
      <c r="F425" s="11" t="s">
        <v>193</v>
      </c>
      <c r="G425" s="11" t="str">
        <f t="shared" si="13"/>
        <v>T-heat</v>
      </c>
      <c r="H425" s="11">
        <v>87</v>
      </c>
      <c r="I425" s="11">
        <v>57</v>
      </c>
      <c r="J425" s="11">
        <v>29</v>
      </c>
    </row>
    <row r="426" spans="1:10" x14ac:dyDescent="0.4">
      <c r="A426" s="10" t="s">
        <v>492</v>
      </c>
      <c r="B426" s="11" t="s">
        <v>171</v>
      </c>
      <c r="C426" s="11" t="s">
        <v>183</v>
      </c>
      <c r="D426" s="11" t="str">
        <f t="shared" si="12"/>
        <v>T-no</v>
      </c>
      <c r="E426" s="11" t="s">
        <v>195</v>
      </c>
      <c r="F426" s="11" t="s">
        <v>193</v>
      </c>
      <c r="G426" s="11" t="str">
        <f t="shared" si="13"/>
        <v>T-heat</v>
      </c>
      <c r="H426" s="11">
        <v>75</v>
      </c>
      <c r="I426" s="11">
        <v>55</v>
      </c>
      <c r="J426" s="11">
        <v>31</v>
      </c>
    </row>
    <row r="427" spans="1:10" x14ac:dyDescent="0.4">
      <c r="A427" s="10" t="s">
        <v>82</v>
      </c>
      <c r="B427" s="11" t="s">
        <v>171</v>
      </c>
      <c r="C427" s="11" t="s">
        <v>188</v>
      </c>
      <c r="D427" s="11" t="str">
        <f t="shared" si="12"/>
        <v>T-yes</v>
      </c>
      <c r="E427" s="11" t="s">
        <v>184</v>
      </c>
      <c r="F427" s="11" t="s">
        <v>185</v>
      </c>
      <c r="G427" s="11" t="str">
        <f t="shared" si="13"/>
        <v>T-control</v>
      </c>
      <c r="H427" s="11">
        <v>86</v>
      </c>
      <c r="I427" s="11">
        <v>57</v>
      </c>
      <c r="J427" s="11">
        <v>31</v>
      </c>
    </row>
    <row r="428" spans="1:10" x14ac:dyDescent="0.4">
      <c r="A428" s="10" t="s">
        <v>83</v>
      </c>
      <c r="B428" s="11" t="s">
        <v>171</v>
      </c>
      <c r="C428" s="11" t="s">
        <v>188</v>
      </c>
      <c r="D428" s="11" t="str">
        <f t="shared" si="12"/>
        <v>T-yes</v>
      </c>
      <c r="E428" s="11" t="s">
        <v>184</v>
      </c>
      <c r="F428" s="11" t="s">
        <v>185</v>
      </c>
      <c r="G428" s="11" t="str">
        <f t="shared" si="13"/>
        <v>T-control</v>
      </c>
      <c r="H428" s="11">
        <v>83</v>
      </c>
      <c r="I428" s="11">
        <v>57</v>
      </c>
      <c r="J428" s="11">
        <v>28</v>
      </c>
    </row>
    <row r="429" spans="1:10" x14ac:dyDescent="0.4">
      <c r="A429" s="10" t="s">
        <v>84</v>
      </c>
      <c r="B429" s="11" t="s">
        <v>171</v>
      </c>
      <c r="C429" s="11" t="s">
        <v>188</v>
      </c>
      <c r="D429" s="11" t="str">
        <f t="shared" si="12"/>
        <v>T-yes</v>
      </c>
      <c r="E429" s="11" t="s">
        <v>184</v>
      </c>
      <c r="F429" s="11" t="s">
        <v>185</v>
      </c>
      <c r="G429" s="11" t="str">
        <f t="shared" si="13"/>
        <v>T-control</v>
      </c>
      <c r="H429" s="11">
        <v>81</v>
      </c>
      <c r="I429" s="11">
        <v>56</v>
      </c>
      <c r="J429" s="11">
        <v>32</v>
      </c>
    </row>
    <row r="430" spans="1:10" x14ac:dyDescent="0.4">
      <c r="A430" s="10" t="s">
        <v>85</v>
      </c>
      <c r="B430" s="11" t="s">
        <v>171</v>
      </c>
      <c r="C430" s="11" t="s">
        <v>188</v>
      </c>
      <c r="D430" s="11" t="str">
        <f t="shared" si="12"/>
        <v>T-yes</v>
      </c>
      <c r="E430" s="11" t="s">
        <v>184</v>
      </c>
      <c r="F430" s="11" t="s">
        <v>185</v>
      </c>
      <c r="G430" s="11" t="str">
        <f t="shared" si="13"/>
        <v>T-control</v>
      </c>
      <c r="H430" s="11">
        <v>80</v>
      </c>
      <c r="I430" s="11">
        <v>47</v>
      </c>
      <c r="J430" s="11">
        <v>30</v>
      </c>
    </row>
    <row r="431" spans="1:10" x14ac:dyDescent="0.4">
      <c r="A431" s="10" t="s">
        <v>86</v>
      </c>
      <c r="B431" s="11" t="s">
        <v>171</v>
      </c>
      <c r="C431" s="11" t="s">
        <v>188</v>
      </c>
      <c r="D431" s="11" t="str">
        <f t="shared" si="12"/>
        <v>T-yes</v>
      </c>
      <c r="E431" s="11" t="s">
        <v>184</v>
      </c>
      <c r="F431" s="11" t="s">
        <v>185</v>
      </c>
      <c r="G431" s="11" t="str">
        <f t="shared" si="13"/>
        <v>T-control</v>
      </c>
      <c r="H431" s="11">
        <v>78</v>
      </c>
      <c r="I431" s="11">
        <v>45</v>
      </c>
      <c r="J431" s="11">
        <v>26</v>
      </c>
    </row>
    <row r="432" spans="1:10" x14ac:dyDescent="0.4">
      <c r="A432" s="10" t="s">
        <v>88</v>
      </c>
      <c r="B432" s="11" t="s">
        <v>171</v>
      </c>
      <c r="C432" s="11" t="s">
        <v>188</v>
      </c>
      <c r="D432" s="11" t="str">
        <f t="shared" si="12"/>
        <v>T-yes</v>
      </c>
      <c r="E432" s="11" t="s">
        <v>184</v>
      </c>
      <c r="F432" s="11" t="s">
        <v>185</v>
      </c>
      <c r="G432" s="11" t="str">
        <f t="shared" si="13"/>
        <v>T-control</v>
      </c>
      <c r="H432" s="11">
        <v>103</v>
      </c>
      <c r="I432" s="11">
        <v>74</v>
      </c>
      <c r="J432" s="11">
        <v>35</v>
      </c>
    </row>
    <row r="433" spans="1:10" x14ac:dyDescent="0.4">
      <c r="A433" s="10" t="s">
        <v>89</v>
      </c>
      <c r="B433" s="11" t="s">
        <v>171</v>
      </c>
      <c r="C433" s="11" t="s">
        <v>188</v>
      </c>
      <c r="D433" s="11" t="str">
        <f t="shared" si="12"/>
        <v>T-yes</v>
      </c>
      <c r="E433" s="11" t="s">
        <v>184</v>
      </c>
      <c r="F433" s="11" t="s">
        <v>185</v>
      </c>
      <c r="G433" s="11" t="str">
        <f t="shared" si="13"/>
        <v>T-control</v>
      </c>
      <c r="H433" s="11">
        <v>99</v>
      </c>
      <c r="I433" s="11">
        <v>60</v>
      </c>
      <c r="J433" s="11">
        <v>39</v>
      </c>
    </row>
    <row r="434" spans="1:10" x14ac:dyDescent="0.4">
      <c r="A434" s="10" t="s">
        <v>90</v>
      </c>
      <c r="B434" s="11" t="s">
        <v>171</v>
      </c>
      <c r="C434" s="11" t="s">
        <v>188</v>
      </c>
      <c r="D434" s="11" t="str">
        <f t="shared" si="12"/>
        <v>T-yes</v>
      </c>
      <c r="E434" s="11" t="s">
        <v>184</v>
      </c>
      <c r="F434" s="11" t="s">
        <v>185</v>
      </c>
      <c r="G434" s="11" t="str">
        <f t="shared" si="13"/>
        <v>T-control</v>
      </c>
      <c r="H434" s="11">
        <v>79</v>
      </c>
      <c r="I434" s="11">
        <v>57</v>
      </c>
      <c r="J434" s="11">
        <v>32</v>
      </c>
    </row>
    <row r="435" spans="1:10" x14ac:dyDescent="0.4">
      <c r="A435" s="10" t="s">
        <v>91</v>
      </c>
      <c r="B435" s="11" t="s">
        <v>171</v>
      </c>
      <c r="C435" s="11" t="s">
        <v>188</v>
      </c>
      <c r="D435" s="11" t="str">
        <f t="shared" si="12"/>
        <v>T-yes</v>
      </c>
      <c r="E435" s="11" t="s">
        <v>184</v>
      </c>
      <c r="F435" s="11" t="s">
        <v>185</v>
      </c>
      <c r="G435" s="11" t="str">
        <f t="shared" si="13"/>
        <v>T-control</v>
      </c>
      <c r="H435" s="11">
        <v>87</v>
      </c>
      <c r="I435" s="11">
        <v>68</v>
      </c>
      <c r="J435" s="11">
        <v>36</v>
      </c>
    </row>
    <row r="436" spans="1:10" x14ac:dyDescent="0.4">
      <c r="A436" s="10" t="s">
        <v>92</v>
      </c>
      <c r="B436" s="11" t="s">
        <v>171</v>
      </c>
      <c r="C436" s="11" t="s">
        <v>188</v>
      </c>
      <c r="D436" s="11" t="str">
        <f t="shared" si="12"/>
        <v>T-yes</v>
      </c>
      <c r="E436" s="11" t="s">
        <v>184</v>
      </c>
      <c r="F436" s="11" t="s">
        <v>185</v>
      </c>
      <c r="G436" s="11" t="str">
        <f t="shared" si="13"/>
        <v>T-control</v>
      </c>
      <c r="H436" s="11">
        <v>94</v>
      </c>
      <c r="I436" s="11">
        <v>70</v>
      </c>
      <c r="J436" s="11">
        <v>36</v>
      </c>
    </row>
    <row r="437" spans="1:10" x14ac:dyDescent="0.4">
      <c r="A437" s="10" t="s">
        <v>93</v>
      </c>
      <c r="B437" s="11" t="s">
        <v>171</v>
      </c>
      <c r="C437" s="11" t="s">
        <v>188</v>
      </c>
      <c r="D437" s="11" t="str">
        <f t="shared" si="12"/>
        <v>T-yes</v>
      </c>
      <c r="E437" s="11" t="s">
        <v>184</v>
      </c>
      <c r="F437" s="11" t="s">
        <v>185</v>
      </c>
      <c r="G437" s="11" t="str">
        <f t="shared" si="13"/>
        <v>T-control</v>
      </c>
      <c r="H437" s="11">
        <v>79</v>
      </c>
      <c r="I437" s="11">
        <v>71</v>
      </c>
      <c r="J437" s="11">
        <v>41</v>
      </c>
    </row>
    <row r="438" spans="1:10" x14ac:dyDescent="0.4">
      <c r="A438" s="10" t="s">
        <v>94</v>
      </c>
      <c r="B438" s="11" t="s">
        <v>171</v>
      </c>
      <c r="C438" s="11" t="s">
        <v>188</v>
      </c>
      <c r="D438" s="11" t="str">
        <f t="shared" si="12"/>
        <v>T-yes</v>
      </c>
      <c r="E438" s="11" t="s">
        <v>184</v>
      </c>
      <c r="F438" s="11" t="s">
        <v>185</v>
      </c>
      <c r="G438" s="11" t="str">
        <f t="shared" si="13"/>
        <v>T-control</v>
      </c>
      <c r="H438" s="11">
        <v>86</v>
      </c>
      <c r="I438" s="11">
        <v>62</v>
      </c>
      <c r="J438" s="11">
        <v>36</v>
      </c>
    </row>
    <row r="439" spans="1:10" x14ac:dyDescent="0.4">
      <c r="A439" s="10" t="s">
        <v>94</v>
      </c>
      <c r="B439" s="11" t="s">
        <v>171</v>
      </c>
      <c r="C439" s="11" t="s">
        <v>188</v>
      </c>
      <c r="D439" s="11" t="str">
        <f t="shared" si="12"/>
        <v>T-yes</v>
      </c>
      <c r="E439" s="11" t="s">
        <v>184</v>
      </c>
      <c r="F439" s="11" t="s">
        <v>185</v>
      </c>
      <c r="G439" s="11" t="str">
        <f t="shared" si="13"/>
        <v>T-control</v>
      </c>
      <c r="H439" s="11">
        <v>76</v>
      </c>
      <c r="I439" s="11">
        <v>52</v>
      </c>
      <c r="J439" s="11">
        <v>29</v>
      </c>
    </row>
    <row r="440" spans="1:10" x14ac:dyDescent="0.4">
      <c r="A440" s="10" t="s">
        <v>95</v>
      </c>
      <c r="B440" s="11" t="s">
        <v>171</v>
      </c>
      <c r="C440" s="11" t="s">
        <v>188</v>
      </c>
      <c r="D440" s="11" t="str">
        <f t="shared" si="12"/>
        <v>T-yes</v>
      </c>
      <c r="E440" s="11" t="s">
        <v>184</v>
      </c>
      <c r="F440" s="11" t="s">
        <v>185</v>
      </c>
      <c r="G440" s="11" t="str">
        <f t="shared" si="13"/>
        <v>T-control</v>
      </c>
      <c r="H440" s="11">
        <v>96</v>
      </c>
      <c r="I440" s="11">
        <v>54</v>
      </c>
      <c r="J440" s="11">
        <v>30</v>
      </c>
    </row>
    <row r="441" spans="1:10" x14ac:dyDescent="0.4">
      <c r="A441" s="10" t="s">
        <v>96</v>
      </c>
      <c r="B441" s="11" t="s">
        <v>171</v>
      </c>
      <c r="C441" s="11" t="s">
        <v>188</v>
      </c>
      <c r="D441" s="11" t="str">
        <f t="shared" si="12"/>
        <v>T-yes</v>
      </c>
      <c r="E441" s="11" t="s">
        <v>184</v>
      </c>
      <c r="F441" s="11" t="s">
        <v>185</v>
      </c>
      <c r="G441" s="11" t="str">
        <f t="shared" si="13"/>
        <v>T-control</v>
      </c>
      <c r="H441" s="11">
        <v>96</v>
      </c>
      <c r="I441" s="11">
        <v>66</v>
      </c>
      <c r="J441" s="11">
        <v>44</v>
      </c>
    </row>
    <row r="442" spans="1:10" x14ac:dyDescent="0.4">
      <c r="A442" s="10" t="s">
        <v>97</v>
      </c>
      <c r="B442" s="11" t="s">
        <v>171</v>
      </c>
      <c r="C442" s="11" t="s">
        <v>188</v>
      </c>
      <c r="D442" s="11" t="str">
        <f t="shared" si="12"/>
        <v>T-yes</v>
      </c>
      <c r="E442" s="11" t="s">
        <v>184</v>
      </c>
      <c r="F442" s="11" t="s">
        <v>185</v>
      </c>
      <c r="G442" s="11" t="str">
        <f t="shared" si="13"/>
        <v>T-control</v>
      </c>
      <c r="H442" s="11">
        <v>96</v>
      </c>
      <c r="I442" s="11">
        <v>69</v>
      </c>
      <c r="J442" s="11">
        <v>36</v>
      </c>
    </row>
    <row r="443" spans="1:10" x14ac:dyDescent="0.4">
      <c r="A443" s="10" t="s">
        <v>99</v>
      </c>
      <c r="B443" s="11" t="s">
        <v>171</v>
      </c>
      <c r="C443" s="11" t="s">
        <v>188</v>
      </c>
      <c r="D443" s="11" t="str">
        <f t="shared" si="12"/>
        <v>T-yes</v>
      </c>
      <c r="E443" s="11" t="s">
        <v>184</v>
      </c>
      <c r="F443" s="11" t="s">
        <v>185</v>
      </c>
      <c r="G443" s="11" t="str">
        <f t="shared" si="13"/>
        <v>T-control</v>
      </c>
      <c r="H443" s="11">
        <v>81</v>
      </c>
      <c r="I443" s="11">
        <v>56</v>
      </c>
      <c r="J443" s="11">
        <v>39</v>
      </c>
    </row>
    <row r="444" spans="1:10" x14ac:dyDescent="0.4">
      <c r="A444" s="10" t="s">
        <v>100</v>
      </c>
      <c r="B444" s="11" t="s">
        <v>171</v>
      </c>
      <c r="C444" s="11" t="s">
        <v>188</v>
      </c>
      <c r="D444" s="11" t="str">
        <f t="shared" si="12"/>
        <v>T-yes</v>
      </c>
      <c r="E444" s="11" t="s">
        <v>184</v>
      </c>
      <c r="F444" s="11" t="s">
        <v>185</v>
      </c>
      <c r="G444" s="11" t="str">
        <f t="shared" si="13"/>
        <v>T-control</v>
      </c>
      <c r="H444" s="11">
        <v>80</v>
      </c>
      <c r="I444" s="11">
        <v>67</v>
      </c>
      <c r="J444" s="11">
        <v>34</v>
      </c>
    </row>
    <row r="445" spans="1:10" x14ac:dyDescent="0.4">
      <c r="A445" s="10" t="s">
        <v>101</v>
      </c>
      <c r="B445" s="11" t="s">
        <v>171</v>
      </c>
      <c r="C445" s="11" t="s">
        <v>188</v>
      </c>
      <c r="D445" s="11" t="str">
        <f t="shared" si="12"/>
        <v>T-yes</v>
      </c>
      <c r="E445" s="11" t="s">
        <v>184</v>
      </c>
      <c r="F445" s="11" t="s">
        <v>185</v>
      </c>
      <c r="G445" s="11" t="str">
        <f t="shared" si="13"/>
        <v>T-control</v>
      </c>
      <c r="H445" s="11">
        <v>94</v>
      </c>
      <c r="I445" s="11">
        <v>68</v>
      </c>
      <c r="J445" s="11">
        <v>34</v>
      </c>
    </row>
    <row r="446" spans="1:10" x14ac:dyDescent="0.4">
      <c r="A446" s="10" t="s">
        <v>102</v>
      </c>
      <c r="B446" s="11" t="s">
        <v>171</v>
      </c>
      <c r="C446" s="11" t="s">
        <v>188</v>
      </c>
      <c r="D446" s="11" t="str">
        <f t="shared" si="12"/>
        <v>T-yes</v>
      </c>
      <c r="E446" s="11" t="s">
        <v>184</v>
      </c>
      <c r="F446" s="11" t="s">
        <v>185</v>
      </c>
      <c r="G446" s="11" t="str">
        <f t="shared" si="13"/>
        <v>T-control</v>
      </c>
      <c r="H446" s="11">
        <v>89</v>
      </c>
      <c r="I446" s="11">
        <v>56</v>
      </c>
      <c r="J446" s="11">
        <v>30</v>
      </c>
    </row>
    <row r="447" spans="1:10" x14ac:dyDescent="0.4">
      <c r="A447" s="10" t="s">
        <v>103</v>
      </c>
      <c r="B447" s="11" t="s">
        <v>171</v>
      </c>
      <c r="C447" s="11" t="s">
        <v>188</v>
      </c>
      <c r="D447" s="11" t="str">
        <f t="shared" si="12"/>
        <v>T-yes</v>
      </c>
      <c r="E447" s="11" t="s">
        <v>184</v>
      </c>
      <c r="F447" s="11" t="s">
        <v>185</v>
      </c>
      <c r="G447" s="11" t="str">
        <f t="shared" si="13"/>
        <v>T-control</v>
      </c>
      <c r="H447" s="11">
        <v>94</v>
      </c>
      <c r="I447" s="11">
        <v>57</v>
      </c>
      <c r="J447" s="11">
        <v>34</v>
      </c>
    </row>
    <row r="448" spans="1:10" x14ac:dyDescent="0.4">
      <c r="A448" s="10" t="s">
        <v>104</v>
      </c>
      <c r="B448" s="11" t="s">
        <v>171</v>
      </c>
      <c r="C448" s="11" t="s">
        <v>188</v>
      </c>
      <c r="D448" s="11" t="str">
        <f t="shared" si="12"/>
        <v>T-yes</v>
      </c>
      <c r="E448" s="11" t="s">
        <v>184</v>
      </c>
      <c r="F448" s="11" t="s">
        <v>185</v>
      </c>
      <c r="G448" s="11" t="str">
        <f t="shared" si="13"/>
        <v>T-control</v>
      </c>
      <c r="H448" s="11">
        <v>77</v>
      </c>
      <c r="I448" s="11">
        <v>58</v>
      </c>
      <c r="J448" s="11">
        <v>28</v>
      </c>
    </row>
    <row r="449" spans="1:10" x14ac:dyDescent="0.4">
      <c r="A449" s="10" t="s">
        <v>105</v>
      </c>
      <c r="B449" s="11" t="s">
        <v>171</v>
      </c>
      <c r="C449" s="11" t="s">
        <v>188</v>
      </c>
      <c r="D449" s="11" t="str">
        <f t="shared" si="12"/>
        <v>T-yes</v>
      </c>
      <c r="E449" s="11" t="s">
        <v>184</v>
      </c>
      <c r="F449" s="11" t="s">
        <v>185</v>
      </c>
      <c r="G449" s="11" t="str">
        <f t="shared" si="13"/>
        <v>T-control</v>
      </c>
      <c r="H449" s="11">
        <v>75</v>
      </c>
      <c r="I449" s="11">
        <v>46</v>
      </c>
      <c r="J449" s="11">
        <v>24</v>
      </c>
    </row>
    <row r="450" spans="1:10" x14ac:dyDescent="0.4">
      <c r="A450" s="10" t="s">
        <v>108</v>
      </c>
      <c r="B450" s="11" t="s">
        <v>171</v>
      </c>
      <c r="C450" s="11" t="s">
        <v>188</v>
      </c>
      <c r="D450" s="11" t="str">
        <f t="shared" ref="D450:D513" si="14">B450&amp;"-"&amp;C450</f>
        <v>T-yes</v>
      </c>
      <c r="E450" s="11" t="s">
        <v>184</v>
      </c>
      <c r="F450" s="11" t="s">
        <v>185</v>
      </c>
      <c r="G450" s="11" t="str">
        <f t="shared" ref="G450:G513" si="15">B450&amp;"-"&amp;F450</f>
        <v>T-control</v>
      </c>
      <c r="H450" s="11">
        <v>81</v>
      </c>
      <c r="I450" s="11">
        <v>48</v>
      </c>
      <c r="J450" s="11">
        <v>32</v>
      </c>
    </row>
    <row r="451" spans="1:10" x14ac:dyDescent="0.4">
      <c r="A451" s="10" t="s">
        <v>109</v>
      </c>
      <c r="B451" s="11" t="s">
        <v>171</v>
      </c>
      <c r="C451" s="11" t="s">
        <v>188</v>
      </c>
      <c r="D451" s="11" t="str">
        <f t="shared" si="14"/>
        <v>T-yes</v>
      </c>
      <c r="E451" s="11" t="s">
        <v>184</v>
      </c>
      <c r="F451" s="11" t="s">
        <v>185</v>
      </c>
      <c r="G451" s="11" t="str">
        <f t="shared" si="15"/>
        <v>T-control</v>
      </c>
      <c r="H451" s="11">
        <v>74</v>
      </c>
      <c r="I451" s="11">
        <v>53</v>
      </c>
      <c r="J451" s="11">
        <v>33</v>
      </c>
    </row>
    <row r="452" spans="1:10" x14ac:dyDescent="0.4">
      <c r="A452" s="10" t="s">
        <v>111</v>
      </c>
      <c r="B452" s="11" t="s">
        <v>171</v>
      </c>
      <c r="C452" s="11" t="s">
        <v>188</v>
      </c>
      <c r="D452" s="11" t="str">
        <f t="shared" si="14"/>
        <v>T-yes</v>
      </c>
      <c r="E452" s="11" t="s">
        <v>184</v>
      </c>
      <c r="F452" s="11" t="s">
        <v>185</v>
      </c>
      <c r="G452" s="11" t="str">
        <f t="shared" si="15"/>
        <v>T-control</v>
      </c>
      <c r="H452" s="11">
        <v>96</v>
      </c>
      <c r="I452" s="11">
        <v>60</v>
      </c>
      <c r="J452" s="11">
        <v>34</v>
      </c>
    </row>
    <row r="453" spans="1:10" x14ac:dyDescent="0.4">
      <c r="A453" s="10" t="s">
        <v>112</v>
      </c>
      <c r="B453" s="11" t="s">
        <v>171</v>
      </c>
      <c r="C453" s="11" t="s">
        <v>188</v>
      </c>
      <c r="D453" s="11" t="str">
        <f t="shared" si="14"/>
        <v>T-yes</v>
      </c>
      <c r="E453" s="11" t="s">
        <v>184</v>
      </c>
      <c r="F453" s="11" t="s">
        <v>185</v>
      </c>
      <c r="G453" s="11" t="str">
        <f t="shared" si="15"/>
        <v>T-control</v>
      </c>
      <c r="H453" s="11">
        <v>83</v>
      </c>
      <c r="I453" s="11">
        <v>55</v>
      </c>
      <c r="J453" s="11">
        <v>36</v>
      </c>
    </row>
    <row r="454" spans="1:10" x14ac:dyDescent="0.4">
      <c r="A454" s="10" t="s">
        <v>113</v>
      </c>
      <c r="B454" s="11" t="s">
        <v>171</v>
      </c>
      <c r="C454" s="11" t="s">
        <v>188</v>
      </c>
      <c r="D454" s="11" t="str">
        <f t="shared" si="14"/>
        <v>T-yes</v>
      </c>
      <c r="E454" s="11" t="s">
        <v>184</v>
      </c>
      <c r="F454" s="11" t="s">
        <v>185</v>
      </c>
      <c r="G454" s="11" t="str">
        <f t="shared" si="15"/>
        <v>T-control</v>
      </c>
      <c r="H454" s="11">
        <v>105</v>
      </c>
      <c r="I454" s="11">
        <v>70</v>
      </c>
      <c r="J454" s="11">
        <v>35</v>
      </c>
    </row>
    <row r="455" spans="1:10" x14ac:dyDescent="0.4">
      <c r="A455" s="10" t="s">
        <v>114</v>
      </c>
      <c r="B455" s="11" t="s">
        <v>171</v>
      </c>
      <c r="C455" s="11" t="s">
        <v>188</v>
      </c>
      <c r="D455" s="11" t="str">
        <f t="shared" si="14"/>
        <v>T-yes</v>
      </c>
      <c r="E455" s="11" t="s">
        <v>184</v>
      </c>
      <c r="F455" s="11" t="s">
        <v>185</v>
      </c>
      <c r="G455" s="11" t="str">
        <f t="shared" si="15"/>
        <v>T-control</v>
      </c>
      <c r="H455" s="11">
        <v>78</v>
      </c>
      <c r="I455" s="11">
        <v>51</v>
      </c>
      <c r="J455" s="11">
        <v>24</v>
      </c>
    </row>
    <row r="456" spans="1:10" x14ac:dyDescent="0.4">
      <c r="A456" s="10" t="s">
        <v>115</v>
      </c>
      <c r="B456" s="11" t="s">
        <v>171</v>
      </c>
      <c r="C456" s="11" t="s">
        <v>188</v>
      </c>
      <c r="D456" s="11" t="str">
        <f t="shared" si="14"/>
        <v>T-yes</v>
      </c>
      <c r="E456" s="11" t="s">
        <v>184</v>
      </c>
      <c r="F456" s="11" t="s">
        <v>185</v>
      </c>
      <c r="G456" s="11" t="str">
        <f t="shared" si="15"/>
        <v>T-control</v>
      </c>
      <c r="H456" s="11">
        <v>82</v>
      </c>
      <c r="I456" s="11">
        <v>65</v>
      </c>
      <c r="J456" s="11">
        <v>33</v>
      </c>
    </row>
    <row r="457" spans="1:10" x14ac:dyDescent="0.4">
      <c r="A457" s="10" t="s">
        <v>116</v>
      </c>
      <c r="B457" s="11" t="s">
        <v>171</v>
      </c>
      <c r="C457" s="11" t="s">
        <v>188</v>
      </c>
      <c r="D457" s="11" t="str">
        <f t="shared" si="14"/>
        <v>T-yes</v>
      </c>
      <c r="E457" s="11" t="s">
        <v>184</v>
      </c>
      <c r="F457" s="11" t="s">
        <v>185</v>
      </c>
      <c r="G457" s="11" t="str">
        <f t="shared" si="15"/>
        <v>T-control</v>
      </c>
      <c r="H457" s="11">
        <v>75</v>
      </c>
      <c r="I457" s="11">
        <v>56</v>
      </c>
      <c r="J457" s="11">
        <v>32</v>
      </c>
    </row>
    <row r="458" spans="1:10" x14ac:dyDescent="0.4">
      <c r="A458" s="10" t="s">
        <v>117</v>
      </c>
      <c r="B458" s="11" t="s">
        <v>171</v>
      </c>
      <c r="C458" s="11" t="s">
        <v>188</v>
      </c>
      <c r="D458" s="11" t="str">
        <f t="shared" si="14"/>
        <v>T-yes</v>
      </c>
      <c r="E458" s="11" t="s">
        <v>184</v>
      </c>
      <c r="F458" s="11" t="s">
        <v>185</v>
      </c>
      <c r="G458" s="11" t="str">
        <f t="shared" si="15"/>
        <v>T-control</v>
      </c>
      <c r="H458" s="11">
        <v>71</v>
      </c>
      <c r="I458" s="11">
        <v>56</v>
      </c>
      <c r="J458" s="11">
        <v>33</v>
      </c>
    </row>
    <row r="459" spans="1:10" x14ac:dyDescent="0.4">
      <c r="A459" s="10" t="s">
        <v>118</v>
      </c>
      <c r="B459" s="11" t="s">
        <v>171</v>
      </c>
      <c r="C459" s="11" t="s">
        <v>188</v>
      </c>
      <c r="D459" s="11" t="str">
        <f t="shared" si="14"/>
        <v>T-yes</v>
      </c>
      <c r="E459" s="11" t="s">
        <v>184</v>
      </c>
      <c r="F459" s="11" t="s">
        <v>185</v>
      </c>
      <c r="G459" s="11" t="str">
        <f t="shared" si="15"/>
        <v>T-control</v>
      </c>
      <c r="H459" s="11">
        <v>74</v>
      </c>
      <c r="I459" s="11">
        <v>72</v>
      </c>
      <c r="J459" s="11">
        <v>41</v>
      </c>
    </row>
    <row r="460" spans="1:10" x14ac:dyDescent="0.4">
      <c r="A460" s="10" t="s">
        <v>120</v>
      </c>
      <c r="B460" s="11" t="s">
        <v>171</v>
      </c>
      <c r="C460" s="11" t="s">
        <v>188</v>
      </c>
      <c r="D460" s="11" t="str">
        <f t="shared" si="14"/>
        <v>T-yes</v>
      </c>
      <c r="E460" s="11" t="s">
        <v>184</v>
      </c>
      <c r="F460" s="11" t="s">
        <v>185</v>
      </c>
      <c r="G460" s="11" t="str">
        <f t="shared" si="15"/>
        <v>T-control</v>
      </c>
      <c r="H460" s="11">
        <v>74</v>
      </c>
      <c r="I460" s="11">
        <v>56</v>
      </c>
      <c r="J460" s="11">
        <v>31</v>
      </c>
    </row>
    <row r="461" spans="1:10" x14ac:dyDescent="0.4">
      <c r="A461" s="10" t="s">
        <v>122</v>
      </c>
      <c r="B461" s="11" t="s">
        <v>171</v>
      </c>
      <c r="C461" s="11" t="s">
        <v>188</v>
      </c>
      <c r="D461" s="11" t="str">
        <f t="shared" si="14"/>
        <v>T-yes</v>
      </c>
      <c r="E461" s="11" t="s">
        <v>184</v>
      </c>
      <c r="F461" s="11" t="s">
        <v>185</v>
      </c>
      <c r="G461" s="11" t="str">
        <f t="shared" si="15"/>
        <v>T-control</v>
      </c>
      <c r="H461" s="11">
        <v>72</v>
      </c>
      <c r="I461" s="11">
        <v>53</v>
      </c>
      <c r="J461" s="11">
        <v>33</v>
      </c>
    </row>
    <row r="462" spans="1:10" x14ac:dyDescent="0.4">
      <c r="A462" s="10" t="s">
        <v>493</v>
      </c>
      <c r="B462" s="11" t="s">
        <v>171</v>
      </c>
      <c r="C462" s="11" t="s">
        <v>183</v>
      </c>
      <c r="D462" s="11" t="str">
        <f t="shared" si="14"/>
        <v>T-no</v>
      </c>
      <c r="E462" s="11" t="s">
        <v>184</v>
      </c>
      <c r="F462" s="11" t="s">
        <v>185</v>
      </c>
      <c r="G462" s="11" t="str">
        <f t="shared" si="15"/>
        <v>T-control</v>
      </c>
      <c r="H462" s="11">
        <v>84</v>
      </c>
      <c r="I462" s="11">
        <v>59</v>
      </c>
      <c r="J462" s="11">
        <v>32</v>
      </c>
    </row>
    <row r="463" spans="1:10" x14ac:dyDescent="0.4">
      <c r="A463" s="10" t="s">
        <v>494</v>
      </c>
      <c r="B463" s="11" t="s">
        <v>171</v>
      </c>
      <c r="C463" s="11" t="s">
        <v>183</v>
      </c>
      <c r="D463" s="11" t="str">
        <f t="shared" si="14"/>
        <v>T-no</v>
      </c>
      <c r="E463" s="11" t="s">
        <v>184</v>
      </c>
      <c r="F463" s="11" t="s">
        <v>185</v>
      </c>
      <c r="G463" s="11" t="str">
        <f t="shared" si="15"/>
        <v>T-control</v>
      </c>
      <c r="H463" s="11">
        <v>84</v>
      </c>
      <c r="I463" s="11">
        <v>51</v>
      </c>
      <c r="J463" s="11">
        <v>42</v>
      </c>
    </row>
    <row r="464" spans="1:10" x14ac:dyDescent="0.4">
      <c r="A464" s="10" t="s">
        <v>495</v>
      </c>
      <c r="B464" s="11" t="s">
        <v>171</v>
      </c>
      <c r="C464" s="11" t="s">
        <v>183</v>
      </c>
      <c r="D464" s="11" t="str">
        <f t="shared" si="14"/>
        <v>T-no</v>
      </c>
      <c r="E464" s="11" t="s">
        <v>184</v>
      </c>
      <c r="F464" s="11" t="s">
        <v>185</v>
      </c>
      <c r="G464" s="11" t="str">
        <f t="shared" si="15"/>
        <v>T-control</v>
      </c>
      <c r="H464" s="11">
        <v>81</v>
      </c>
      <c r="I464" s="11">
        <v>63</v>
      </c>
      <c r="J464" s="11">
        <v>36</v>
      </c>
    </row>
    <row r="465" spans="1:10" x14ac:dyDescent="0.4">
      <c r="A465" s="10" t="s">
        <v>496</v>
      </c>
      <c r="B465" s="11" t="s">
        <v>171</v>
      </c>
      <c r="C465" s="11" t="s">
        <v>183</v>
      </c>
      <c r="D465" s="11" t="str">
        <f t="shared" si="14"/>
        <v>T-no</v>
      </c>
      <c r="E465" s="11" t="s">
        <v>184</v>
      </c>
      <c r="F465" s="11" t="s">
        <v>185</v>
      </c>
      <c r="G465" s="11" t="str">
        <f t="shared" si="15"/>
        <v>T-control</v>
      </c>
      <c r="H465" s="11">
        <v>70</v>
      </c>
      <c r="I465" s="11">
        <v>46</v>
      </c>
      <c r="J465" s="11">
        <v>39</v>
      </c>
    </row>
    <row r="466" spans="1:10" x14ac:dyDescent="0.4">
      <c r="A466" s="10" t="s">
        <v>497</v>
      </c>
      <c r="B466" s="11" t="s">
        <v>171</v>
      </c>
      <c r="C466" s="11" t="s">
        <v>183</v>
      </c>
      <c r="D466" s="11" t="str">
        <f t="shared" si="14"/>
        <v>T-no</v>
      </c>
      <c r="E466" s="11" t="s">
        <v>184</v>
      </c>
      <c r="F466" s="11" t="s">
        <v>185</v>
      </c>
      <c r="G466" s="11" t="str">
        <f t="shared" si="15"/>
        <v>T-control</v>
      </c>
      <c r="H466" s="11">
        <v>76</v>
      </c>
      <c r="I466" s="11">
        <v>40</v>
      </c>
      <c r="J466" s="11">
        <v>35</v>
      </c>
    </row>
    <row r="467" spans="1:10" x14ac:dyDescent="0.4">
      <c r="A467" s="10" t="s">
        <v>498</v>
      </c>
      <c r="B467" s="11" t="s">
        <v>171</v>
      </c>
      <c r="C467" s="11" t="s">
        <v>183</v>
      </c>
      <c r="D467" s="11" t="str">
        <f t="shared" si="14"/>
        <v>T-no</v>
      </c>
      <c r="E467" s="11" t="s">
        <v>184</v>
      </c>
      <c r="F467" s="11" t="s">
        <v>185</v>
      </c>
      <c r="G467" s="11" t="str">
        <f t="shared" si="15"/>
        <v>T-control</v>
      </c>
      <c r="H467" s="11">
        <v>80</v>
      </c>
      <c r="I467" s="11">
        <v>58</v>
      </c>
      <c r="J467" s="11">
        <v>41</v>
      </c>
    </row>
    <row r="468" spans="1:10" x14ac:dyDescent="0.4">
      <c r="A468" s="10" t="s">
        <v>499</v>
      </c>
      <c r="B468" s="11" t="s">
        <v>171</v>
      </c>
      <c r="C468" s="11" t="s">
        <v>183</v>
      </c>
      <c r="D468" s="11" t="str">
        <f t="shared" si="14"/>
        <v>T-no</v>
      </c>
      <c r="E468" s="11" t="s">
        <v>184</v>
      </c>
      <c r="F468" s="11" t="s">
        <v>185</v>
      </c>
      <c r="G468" s="11" t="str">
        <f t="shared" si="15"/>
        <v>T-control</v>
      </c>
      <c r="H468" s="11">
        <v>58</v>
      </c>
      <c r="I468" s="11">
        <v>50</v>
      </c>
      <c r="J468" s="11">
        <v>24</v>
      </c>
    </row>
    <row r="469" spans="1:10" x14ac:dyDescent="0.4">
      <c r="A469" s="10" t="s">
        <v>500</v>
      </c>
      <c r="B469" s="11" t="s">
        <v>171</v>
      </c>
      <c r="C469" s="11" t="s">
        <v>183</v>
      </c>
      <c r="D469" s="11" t="str">
        <f t="shared" si="14"/>
        <v>T-no</v>
      </c>
      <c r="E469" s="11" t="s">
        <v>184</v>
      </c>
      <c r="F469" s="11" t="s">
        <v>185</v>
      </c>
      <c r="G469" s="11" t="str">
        <f t="shared" si="15"/>
        <v>T-control</v>
      </c>
      <c r="H469" s="11">
        <v>85</v>
      </c>
      <c r="I469" s="11">
        <v>54</v>
      </c>
      <c r="J469" s="11">
        <v>38</v>
      </c>
    </row>
    <row r="470" spans="1:10" x14ac:dyDescent="0.4">
      <c r="A470" s="10" t="s">
        <v>501</v>
      </c>
      <c r="B470" s="11" t="s">
        <v>171</v>
      </c>
      <c r="C470" s="11" t="s">
        <v>183</v>
      </c>
      <c r="D470" s="11" t="str">
        <f t="shared" si="14"/>
        <v>T-no</v>
      </c>
      <c r="E470" s="11" t="s">
        <v>184</v>
      </c>
      <c r="F470" s="11" t="s">
        <v>185</v>
      </c>
      <c r="G470" s="11" t="str">
        <f t="shared" si="15"/>
        <v>T-control</v>
      </c>
      <c r="H470" s="11">
        <v>86</v>
      </c>
      <c r="I470" s="11">
        <v>66</v>
      </c>
      <c r="J470" s="11">
        <v>31</v>
      </c>
    </row>
    <row r="471" spans="1:10" x14ac:dyDescent="0.4">
      <c r="A471" s="10" t="s">
        <v>502</v>
      </c>
      <c r="B471" s="11" t="s">
        <v>171</v>
      </c>
      <c r="C471" s="11" t="s">
        <v>183</v>
      </c>
      <c r="D471" s="11" t="str">
        <f t="shared" si="14"/>
        <v>T-no</v>
      </c>
      <c r="E471" s="11" t="s">
        <v>184</v>
      </c>
      <c r="F471" s="11" t="s">
        <v>185</v>
      </c>
      <c r="G471" s="11" t="str">
        <f t="shared" si="15"/>
        <v>T-control</v>
      </c>
      <c r="H471" s="11">
        <v>84</v>
      </c>
      <c r="I471" s="11">
        <v>60</v>
      </c>
      <c r="J471" s="11">
        <v>33</v>
      </c>
    </row>
    <row r="472" spans="1:10" x14ac:dyDescent="0.4">
      <c r="A472" s="10" t="s">
        <v>503</v>
      </c>
      <c r="B472" s="11" t="s">
        <v>171</v>
      </c>
      <c r="C472" s="11" t="s">
        <v>183</v>
      </c>
      <c r="D472" s="11" t="str">
        <f t="shared" si="14"/>
        <v>T-no</v>
      </c>
      <c r="E472" s="11" t="s">
        <v>184</v>
      </c>
      <c r="F472" s="11" t="s">
        <v>185</v>
      </c>
      <c r="G472" s="11" t="str">
        <f t="shared" si="15"/>
        <v>T-control</v>
      </c>
      <c r="H472" s="11">
        <v>70</v>
      </c>
      <c r="I472" s="11">
        <v>48</v>
      </c>
      <c r="J472" s="11">
        <v>28</v>
      </c>
    </row>
    <row r="473" spans="1:10" x14ac:dyDescent="0.4">
      <c r="A473" s="10" t="s">
        <v>504</v>
      </c>
      <c r="B473" s="11" t="s">
        <v>171</v>
      </c>
      <c r="C473" s="11" t="s">
        <v>183</v>
      </c>
      <c r="D473" s="11" t="str">
        <f t="shared" si="14"/>
        <v>T-no</v>
      </c>
      <c r="E473" s="11" t="s">
        <v>184</v>
      </c>
      <c r="F473" s="11" t="s">
        <v>185</v>
      </c>
      <c r="G473" s="11" t="str">
        <f t="shared" si="15"/>
        <v>T-control</v>
      </c>
      <c r="H473" s="11">
        <v>94</v>
      </c>
      <c r="I473" s="11">
        <v>67</v>
      </c>
      <c r="J473" s="11">
        <v>33</v>
      </c>
    </row>
    <row r="474" spans="1:10" x14ac:dyDescent="0.4">
      <c r="A474" s="10" t="s">
        <v>505</v>
      </c>
      <c r="B474" s="11" t="s">
        <v>171</v>
      </c>
      <c r="C474" s="11" t="s">
        <v>183</v>
      </c>
      <c r="D474" s="11" t="str">
        <f t="shared" si="14"/>
        <v>T-no</v>
      </c>
      <c r="E474" s="11" t="s">
        <v>184</v>
      </c>
      <c r="F474" s="11" t="s">
        <v>185</v>
      </c>
      <c r="G474" s="11" t="str">
        <f t="shared" si="15"/>
        <v>T-control</v>
      </c>
      <c r="H474" s="11">
        <v>72</v>
      </c>
      <c r="I474" s="11">
        <v>56</v>
      </c>
      <c r="J474" s="11">
        <v>35</v>
      </c>
    </row>
    <row r="475" spans="1:10" x14ac:dyDescent="0.4">
      <c r="A475" s="10" t="s">
        <v>506</v>
      </c>
      <c r="B475" s="11" t="s">
        <v>171</v>
      </c>
      <c r="C475" s="11" t="s">
        <v>183</v>
      </c>
      <c r="D475" s="11" t="str">
        <f t="shared" si="14"/>
        <v>T-no</v>
      </c>
      <c r="E475" s="11" t="s">
        <v>184</v>
      </c>
      <c r="F475" s="11" t="s">
        <v>185</v>
      </c>
      <c r="G475" s="11" t="str">
        <f t="shared" si="15"/>
        <v>T-control</v>
      </c>
      <c r="H475" s="11">
        <v>57</v>
      </c>
      <c r="I475" s="11">
        <v>45</v>
      </c>
      <c r="J475" s="11">
        <v>24</v>
      </c>
    </row>
    <row r="476" spans="1:10" x14ac:dyDescent="0.4">
      <c r="A476" s="10" t="s">
        <v>507</v>
      </c>
      <c r="B476" s="11" t="s">
        <v>171</v>
      </c>
      <c r="C476" s="11" t="s">
        <v>183</v>
      </c>
      <c r="D476" s="11" t="str">
        <f t="shared" si="14"/>
        <v>T-no</v>
      </c>
      <c r="E476" s="11" t="s">
        <v>184</v>
      </c>
      <c r="F476" s="11" t="s">
        <v>185</v>
      </c>
      <c r="G476" s="11" t="str">
        <f t="shared" si="15"/>
        <v>T-control</v>
      </c>
      <c r="H476" s="11">
        <v>69</v>
      </c>
      <c r="I476" s="11">
        <v>49</v>
      </c>
      <c r="J476" s="11">
        <v>36</v>
      </c>
    </row>
    <row r="477" spans="1:10" x14ac:dyDescent="0.4">
      <c r="A477" s="10" t="s">
        <v>508</v>
      </c>
      <c r="B477" s="11" t="s">
        <v>171</v>
      </c>
      <c r="C477" s="11" t="s">
        <v>183</v>
      </c>
      <c r="D477" s="11" t="str">
        <f t="shared" si="14"/>
        <v>T-no</v>
      </c>
      <c r="E477" s="11" t="s">
        <v>184</v>
      </c>
      <c r="F477" s="11" t="s">
        <v>185</v>
      </c>
      <c r="G477" s="11" t="str">
        <f t="shared" si="15"/>
        <v>T-control</v>
      </c>
      <c r="H477" s="11">
        <v>76</v>
      </c>
      <c r="I477" s="11">
        <v>52</v>
      </c>
      <c r="J477" s="11">
        <v>30</v>
      </c>
    </row>
    <row r="478" spans="1:10" x14ac:dyDescent="0.4">
      <c r="A478" s="10" t="s">
        <v>509</v>
      </c>
      <c r="B478" s="11" t="s">
        <v>171</v>
      </c>
      <c r="C478" s="11" t="s">
        <v>183</v>
      </c>
      <c r="D478" s="11" t="str">
        <f t="shared" si="14"/>
        <v>T-no</v>
      </c>
      <c r="E478" s="11" t="s">
        <v>184</v>
      </c>
      <c r="F478" s="11" t="s">
        <v>185</v>
      </c>
      <c r="G478" s="11" t="str">
        <f t="shared" si="15"/>
        <v>T-control</v>
      </c>
      <c r="H478" s="11">
        <v>90</v>
      </c>
      <c r="I478" s="11">
        <v>64</v>
      </c>
      <c r="J478" s="11">
        <v>25</v>
      </c>
    </row>
    <row r="479" spans="1:10" x14ac:dyDescent="0.4">
      <c r="A479" s="10" t="s">
        <v>510</v>
      </c>
      <c r="B479" s="11" t="s">
        <v>171</v>
      </c>
      <c r="C479" s="11" t="s">
        <v>183</v>
      </c>
      <c r="D479" s="11" t="str">
        <f t="shared" si="14"/>
        <v>T-no</v>
      </c>
      <c r="E479" s="11" t="s">
        <v>184</v>
      </c>
      <c r="F479" s="11" t="s">
        <v>185</v>
      </c>
      <c r="G479" s="11" t="str">
        <f t="shared" si="15"/>
        <v>T-control</v>
      </c>
      <c r="H479" s="11">
        <v>78</v>
      </c>
      <c r="I479" s="11">
        <v>67</v>
      </c>
      <c r="J479" s="11">
        <v>30</v>
      </c>
    </row>
    <row r="480" spans="1:10" x14ac:dyDescent="0.4">
      <c r="A480" s="10" t="s">
        <v>511</v>
      </c>
      <c r="B480" s="11" t="s">
        <v>171</v>
      </c>
      <c r="C480" s="11" t="s">
        <v>183</v>
      </c>
      <c r="D480" s="11" t="str">
        <f t="shared" si="14"/>
        <v>T-no</v>
      </c>
      <c r="E480" s="11" t="s">
        <v>184</v>
      </c>
      <c r="F480" s="11" t="s">
        <v>185</v>
      </c>
      <c r="G480" s="11" t="str">
        <f t="shared" si="15"/>
        <v>T-control</v>
      </c>
      <c r="H480" s="11">
        <v>70</v>
      </c>
      <c r="I480" s="11">
        <v>51</v>
      </c>
      <c r="J480" s="11">
        <v>31</v>
      </c>
    </row>
    <row r="481" spans="1:10" x14ac:dyDescent="0.4">
      <c r="A481" s="10" t="s">
        <v>512</v>
      </c>
      <c r="B481" s="11" t="s">
        <v>171</v>
      </c>
      <c r="C481" s="11" t="s">
        <v>183</v>
      </c>
      <c r="D481" s="11" t="str">
        <f t="shared" si="14"/>
        <v>T-no</v>
      </c>
      <c r="E481" s="11" t="s">
        <v>184</v>
      </c>
      <c r="F481" s="11" t="s">
        <v>185</v>
      </c>
      <c r="G481" s="11" t="str">
        <f t="shared" si="15"/>
        <v>T-control</v>
      </c>
      <c r="H481" s="11">
        <v>76</v>
      </c>
      <c r="I481" s="11">
        <v>59</v>
      </c>
      <c r="J481" s="11">
        <v>30</v>
      </c>
    </row>
    <row r="482" spans="1:10" x14ac:dyDescent="0.4">
      <c r="A482" s="10" t="s">
        <v>513</v>
      </c>
      <c r="B482" s="11" t="s">
        <v>171</v>
      </c>
      <c r="C482" s="11" t="s">
        <v>183</v>
      </c>
      <c r="D482" s="11" t="str">
        <f t="shared" si="14"/>
        <v>T-no</v>
      </c>
      <c r="E482" s="11" t="s">
        <v>184</v>
      </c>
      <c r="F482" s="11" t="s">
        <v>185</v>
      </c>
      <c r="G482" s="11" t="str">
        <f t="shared" si="15"/>
        <v>T-control</v>
      </c>
      <c r="H482" s="11">
        <v>72</v>
      </c>
      <c r="I482" s="11">
        <v>52</v>
      </c>
      <c r="J482" s="11">
        <v>29</v>
      </c>
    </row>
    <row r="483" spans="1:10" x14ac:dyDescent="0.4">
      <c r="A483" s="10" t="s">
        <v>514</v>
      </c>
      <c r="B483" s="11" t="s">
        <v>171</v>
      </c>
      <c r="C483" s="11" t="s">
        <v>183</v>
      </c>
      <c r="D483" s="11" t="str">
        <f t="shared" si="14"/>
        <v>T-no</v>
      </c>
      <c r="E483" s="11" t="s">
        <v>184</v>
      </c>
      <c r="F483" s="11" t="s">
        <v>185</v>
      </c>
      <c r="G483" s="11" t="str">
        <f t="shared" si="15"/>
        <v>T-control</v>
      </c>
      <c r="H483" s="11">
        <v>67</v>
      </c>
      <c r="I483" s="11">
        <v>65</v>
      </c>
      <c r="J483" s="11">
        <v>29</v>
      </c>
    </row>
    <row r="484" spans="1:10" x14ac:dyDescent="0.4">
      <c r="A484" s="10" t="s">
        <v>515</v>
      </c>
      <c r="B484" s="11" t="s">
        <v>171</v>
      </c>
      <c r="C484" s="11" t="s">
        <v>183</v>
      </c>
      <c r="D484" s="11" t="str">
        <f t="shared" si="14"/>
        <v>T-no</v>
      </c>
      <c r="E484" s="11" t="s">
        <v>195</v>
      </c>
      <c r="F484" s="11" t="s">
        <v>193</v>
      </c>
      <c r="G484" s="11" t="str">
        <f t="shared" si="15"/>
        <v>T-heat</v>
      </c>
      <c r="H484" s="11">
        <v>81</v>
      </c>
      <c r="I484" s="11">
        <v>60</v>
      </c>
      <c r="J484" s="11">
        <v>36</v>
      </c>
    </row>
    <row r="485" spans="1:10" x14ac:dyDescent="0.4">
      <c r="A485" s="10" t="s">
        <v>516</v>
      </c>
      <c r="B485" s="11" t="s">
        <v>171</v>
      </c>
      <c r="C485" s="11" t="s">
        <v>183</v>
      </c>
      <c r="D485" s="11" t="str">
        <f t="shared" si="14"/>
        <v>T-no</v>
      </c>
      <c r="E485" s="11" t="s">
        <v>195</v>
      </c>
      <c r="F485" s="11" t="s">
        <v>193</v>
      </c>
      <c r="G485" s="11" t="str">
        <f t="shared" si="15"/>
        <v>T-heat</v>
      </c>
      <c r="H485" s="11">
        <v>84</v>
      </c>
      <c r="I485" s="11">
        <v>61</v>
      </c>
      <c r="J485" s="11">
        <v>30</v>
      </c>
    </row>
    <row r="486" spans="1:10" x14ac:dyDescent="0.4">
      <c r="A486" s="10" t="s">
        <v>517</v>
      </c>
      <c r="B486" s="11" t="s">
        <v>171</v>
      </c>
      <c r="C486" s="11" t="s">
        <v>183</v>
      </c>
      <c r="D486" s="11" t="str">
        <f t="shared" si="14"/>
        <v>T-no</v>
      </c>
      <c r="E486" s="11" t="s">
        <v>195</v>
      </c>
      <c r="F486" s="11" t="s">
        <v>193</v>
      </c>
      <c r="G486" s="11" t="str">
        <f t="shared" si="15"/>
        <v>T-heat</v>
      </c>
      <c r="H486" s="11">
        <v>92</v>
      </c>
      <c r="I486" s="11">
        <v>63</v>
      </c>
      <c r="J486" s="11">
        <v>36</v>
      </c>
    </row>
    <row r="487" spans="1:10" x14ac:dyDescent="0.4">
      <c r="A487" s="10" t="s">
        <v>518</v>
      </c>
      <c r="B487" s="11" t="s">
        <v>171</v>
      </c>
      <c r="C487" s="11" t="s">
        <v>183</v>
      </c>
      <c r="D487" s="11" t="str">
        <f t="shared" si="14"/>
        <v>T-no</v>
      </c>
      <c r="E487" s="11" t="s">
        <v>195</v>
      </c>
      <c r="F487" s="11" t="s">
        <v>193</v>
      </c>
      <c r="G487" s="11" t="str">
        <f t="shared" si="15"/>
        <v>T-heat</v>
      </c>
      <c r="H487" s="11">
        <v>88</v>
      </c>
      <c r="I487" s="11">
        <v>59</v>
      </c>
      <c r="J487" s="11">
        <v>33</v>
      </c>
    </row>
    <row r="488" spans="1:10" x14ac:dyDescent="0.4">
      <c r="A488" s="10" t="s">
        <v>519</v>
      </c>
      <c r="B488" s="11" t="s">
        <v>171</v>
      </c>
      <c r="C488" s="11" t="s">
        <v>183</v>
      </c>
      <c r="D488" s="11" t="str">
        <f t="shared" si="14"/>
        <v>T-no</v>
      </c>
      <c r="E488" s="11" t="s">
        <v>195</v>
      </c>
      <c r="F488" s="11" t="s">
        <v>193</v>
      </c>
      <c r="G488" s="11" t="str">
        <f t="shared" si="15"/>
        <v>T-heat</v>
      </c>
      <c r="H488" s="11">
        <v>70</v>
      </c>
      <c r="I488" s="11">
        <v>47</v>
      </c>
      <c r="J488" s="11">
        <v>26</v>
      </c>
    </row>
    <row r="489" spans="1:10" x14ac:dyDescent="0.4">
      <c r="A489" s="10" t="s">
        <v>520</v>
      </c>
      <c r="B489" s="11" t="s">
        <v>171</v>
      </c>
      <c r="C489" s="11" t="s">
        <v>183</v>
      </c>
      <c r="D489" s="11" t="str">
        <f t="shared" si="14"/>
        <v>T-no</v>
      </c>
      <c r="E489" s="11" t="s">
        <v>195</v>
      </c>
      <c r="F489" s="11" t="s">
        <v>193</v>
      </c>
      <c r="G489" s="11" t="str">
        <f t="shared" si="15"/>
        <v>T-heat</v>
      </c>
      <c r="H489" s="11">
        <v>70</v>
      </c>
      <c r="I489" s="11">
        <v>51</v>
      </c>
      <c r="J489" s="11">
        <v>30</v>
      </c>
    </row>
    <row r="490" spans="1:10" x14ac:dyDescent="0.4">
      <c r="A490" s="10" t="s">
        <v>521</v>
      </c>
      <c r="B490" s="11" t="s">
        <v>171</v>
      </c>
      <c r="C490" s="11" t="s">
        <v>183</v>
      </c>
      <c r="D490" s="11" t="str">
        <f t="shared" si="14"/>
        <v>T-no</v>
      </c>
      <c r="E490" s="11" t="s">
        <v>195</v>
      </c>
      <c r="F490" s="11" t="s">
        <v>193</v>
      </c>
      <c r="G490" s="11" t="str">
        <f t="shared" si="15"/>
        <v>T-heat</v>
      </c>
      <c r="H490" s="11">
        <v>69</v>
      </c>
      <c r="I490" s="11">
        <v>49</v>
      </c>
      <c r="J490" s="11">
        <v>27</v>
      </c>
    </row>
    <row r="491" spans="1:10" x14ac:dyDescent="0.4">
      <c r="A491" s="10" t="s">
        <v>522</v>
      </c>
      <c r="B491" s="11" t="s">
        <v>171</v>
      </c>
      <c r="C491" s="11" t="s">
        <v>183</v>
      </c>
      <c r="D491" s="11" t="str">
        <f t="shared" si="14"/>
        <v>T-no</v>
      </c>
      <c r="E491" s="11" t="s">
        <v>195</v>
      </c>
      <c r="F491" s="11" t="s">
        <v>193</v>
      </c>
      <c r="G491" s="11" t="str">
        <f t="shared" si="15"/>
        <v>T-heat</v>
      </c>
      <c r="H491" s="11">
        <v>75</v>
      </c>
      <c r="I491" s="11">
        <v>66</v>
      </c>
      <c r="J491" s="11">
        <v>31</v>
      </c>
    </row>
    <row r="492" spans="1:10" x14ac:dyDescent="0.4">
      <c r="A492" s="10" t="s">
        <v>523</v>
      </c>
      <c r="B492" s="11" t="s">
        <v>171</v>
      </c>
      <c r="C492" s="11" t="s">
        <v>183</v>
      </c>
      <c r="D492" s="11" t="str">
        <f t="shared" si="14"/>
        <v>T-no</v>
      </c>
      <c r="E492" s="11" t="s">
        <v>195</v>
      </c>
      <c r="F492" s="11" t="s">
        <v>193</v>
      </c>
      <c r="G492" s="11" t="str">
        <f t="shared" si="15"/>
        <v>T-heat</v>
      </c>
      <c r="H492" s="11">
        <v>72</v>
      </c>
      <c r="I492" s="11">
        <v>60</v>
      </c>
      <c r="J492" s="11">
        <v>35</v>
      </c>
    </row>
    <row r="493" spans="1:10" x14ac:dyDescent="0.4">
      <c r="A493" s="10" t="s">
        <v>524</v>
      </c>
      <c r="B493" s="11" t="s">
        <v>171</v>
      </c>
      <c r="C493" s="11" t="s">
        <v>183</v>
      </c>
      <c r="D493" s="11" t="str">
        <f t="shared" si="14"/>
        <v>T-no</v>
      </c>
      <c r="E493" s="11" t="s">
        <v>195</v>
      </c>
      <c r="F493" s="11" t="s">
        <v>193</v>
      </c>
      <c r="G493" s="11" t="str">
        <f t="shared" si="15"/>
        <v>T-heat</v>
      </c>
      <c r="H493" s="11">
        <v>74</v>
      </c>
      <c r="I493" s="11">
        <v>54</v>
      </c>
      <c r="J493" s="11">
        <v>26</v>
      </c>
    </row>
    <row r="494" spans="1:10" x14ac:dyDescent="0.4">
      <c r="A494" s="10" t="s">
        <v>525</v>
      </c>
      <c r="B494" s="11" t="s">
        <v>171</v>
      </c>
      <c r="C494" s="11" t="s">
        <v>183</v>
      </c>
      <c r="D494" s="11" t="str">
        <f t="shared" si="14"/>
        <v>T-no</v>
      </c>
      <c r="E494" s="11" t="s">
        <v>195</v>
      </c>
      <c r="F494" s="11" t="s">
        <v>193</v>
      </c>
      <c r="G494" s="11" t="str">
        <f t="shared" si="15"/>
        <v>T-heat</v>
      </c>
      <c r="H494" s="11">
        <v>88</v>
      </c>
      <c r="I494" s="11">
        <v>62</v>
      </c>
      <c r="J494" s="11">
        <v>32</v>
      </c>
    </row>
    <row r="495" spans="1:10" x14ac:dyDescent="0.4">
      <c r="A495" s="10" t="s">
        <v>526</v>
      </c>
      <c r="B495" s="11" t="s">
        <v>171</v>
      </c>
      <c r="C495" s="11" t="s">
        <v>183</v>
      </c>
      <c r="D495" s="11" t="str">
        <f t="shared" si="14"/>
        <v>T-no</v>
      </c>
      <c r="E495" s="11" t="s">
        <v>195</v>
      </c>
      <c r="F495" s="11" t="s">
        <v>193</v>
      </c>
      <c r="G495" s="11" t="str">
        <f t="shared" si="15"/>
        <v>T-heat</v>
      </c>
      <c r="H495" s="11">
        <v>77</v>
      </c>
      <c r="I495" s="11">
        <v>59</v>
      </c>
      <c r="J495" s="11">
        <v>29</v>
      </c>
    </row>
    <row r="496" spans="1:10" x14ac:dyDescent="0.4">
      <c r="A496" s="10" t="s">
        <v>527</v>
      </c>
      <c r="B496" s="11" t="s">
        <v>171</v>
      </c>
      <c r="C496" s="11" t="s">
        <v>183</v>
      </c>
      <c r="D496" s="11" t="str">
        <f t="shared" si="14"/>
        <v>T-no</v>
      </c>
      <c r="E496" s="11" t="s">
        <v>195</v>
      </c>
      <c r="F496" s="11" t="s">
        <v>193</v>
      </c>
      <c r="G496" s="11" t="str">
        <f t="shared" si="15"/>
        <v>T-heat</v>
      </c>
      <c r="H496" s="11">
        <v>78</v>
      </c>
      <c r="I496" s="11">
        <v>62</v>
      </c>
      <c r="J496" s="11">
        <v>31</v>
      </c>
    </row>
    <row r="497" spans="1:11" x14ac:dyDescent="0.4">
      <c r="A497" s="10" t="s">
        <v>528</v>
      </c>
      <c r="B497" s="11" t="s">
        <v>171</v>
      </c>
      <c r="C497" s="11" t="s">
        <v>183</v>
      </c>
      <c r="D497" s="11" t="str">
        <f t="shared" si="14"/>
        <v>T-no</v>
      </c>
      <c r="E497" s="11" t="s">
        <v>184</v>
      </c>
      <c r="F497" s="11" t="s">
        <v>185</v>
      </c>
      <c r="G497" s="11" t="str">
        <f t="shared" si="15"/>
        <v>T-control</v>
      </c>
      <c r="H497" s="11">
        <v>73</v>
      </c>
      <c r="I497" s="11">
        <v>51</v>
      </c>
      <c r="J497" s="11">
        <v>40</v>
      </c>
    </row>
    <row r="498" spans="1:11" x14ac:dyDescent="0.4">
      <c r="A498" s="10" t="s">
        <v>529</v>
      </c>
      <c r="B498" s="11" t="s">
        <v>171</v>
      </c>
      <c r="C498" s="11" t="s">
        <v>183</v>
      </c>
      <c r="D498" s="11" t="str">
        <f t="shared" si="14"/>
        <v>T-no</v>
      </c>
      <c r="E498" s="11" t="s">
        <v>184</v>
      </c>
      <c r="F498" s="11" t="s">
        <v>185</v>
      </c>
      <c r="G498" s="11" t="str">
        <f t="shared" si="15"/>
        <v>T-control</v>
      </c>
      <c r="H498" s="11">
        <v>76</v>
      </c>
      <c r="I498" s="11">
        <v>47</v>
      </c>
      <c r="J498" s="11">
        <v>21</v>
      </c>
    </row>
    <row r="499" spans="1:11" x14ac:dyDescent="0.4">
      <c r="A499" s="10" t="s">
        <v>530</v>
      </c>
      <c r="B499" s="11" t="s">
        <v>171</v>
      </c>
      <c r="C499" s="11" t="s">
        <v>183</v>
      </c>
      <c r="D499" s="11" t="str">
        <f t="shared" si="14"/>
        <v>T-no</v>
      </c>
      <c r="E499" s="11" t="s">
        <v>184</v>
      </c>
      <c r="F499" s="11" t="s">
        <v>185</v>
      </c>
      <c r="G499" s="11" t="str">
        <f t="shared" si="15"/>
        <v>T-control</v>
      </c>
      <c r="H499" s="11">
        <v>71</v>
      </c>
      <c r="I499" s="11">
        <v>62</v>
      </c>
      <c r="J499" s="11">
        <v>26</v>
      </c>
    </row>
    <row r="500" spans="1:11" x14ac:dyDescent="0.4">
      <c r="A500" s="10" t="s">
        <v>531</v>
      </c>
      <c r="B500" s="11" t="s">
        <v>171</v>
      </c>
      <c r="C500" s="11" t="s">
        <v>183</v>
      </c>
      <c r="D500" s="11" t="str">
        <f t="shared" si="14"/>
        <v>T-no</v>
      </c>
      <c r="E500" s="11" t="s">
        <v>184</v>
      </c>
      <c r="F500" s="11" t="s">
        <v>185</v>
      </c>
      <c r="G500" s="11" t="str">
        <f t="shared" si="15"/>
        <v>T-control</v>
      </c>
      <c r="H500" s="11">
        <v>67</v>
      </c>
      <c r="I500" s="11">
        <v>60</v>
      </c>
      <c r="J500" s="11">
        <v>30</v>
      </c>
    </row>
    <row r="501" spans="1:11" x14ac:dyDescent="0.4">
      <c r="A501" s="10" t="s">
        <v>532</v>
      </c>
      <c r="B501" s="11" t="s">
        <v>171</v>
      </c>
      <c r="C501" s="11" t="s">
        <v>183</v>
      </c>
      <c r="D501" s="11" t="str">
        <f t="shared" si="14"/>
        <v>T-no</v>
      </c>
      <c r="E501" s="11" t="s">
        <v>184</v>
      </c>
      <c r="F501" s="11" t="s">
        <v>185</v>
      </c>
      <c r="G501" s="11" t="str">
        <f t="shared" si="15"/>
        <v>T-control</v>
      </c>
      <c r="H501" s="11">
        <v>69</v>
      </c>
      <c r="I501" s="11">
        <v>50</v>
      </c>
      <c r="J501" s="11">
        <v>24</v>
      </c>
    </row>
    <row r="502" spans="1:11" x14ac:dyDescent="0.4">
      <c r="A502" s="10" t="s">
        <v>533</v>
      </c>
      <c r="B502" s="11" t="s">
        <v>171</v>
      </c>
      <c r="C502" s="11" t="s">
        <v>183</v>
      </c>
      <c r="D502" s="11" t="str">
        <f t="shared" si="14"/>
        <v>T-no</v>
      </c>
      <c r="E502" s="11" t="s">
        <v>184</v>
      </c>
      <c r="F502" s="11" t="s">
        <v>185</v>
      </c>
      <c r="G502" s="11" t="str">
        <f t="shared" si="15"/>
        <v>T-control</v>
      </c>
      <c r="H502" s="11">
        <v>77</v>
      </c>
      <c r="I502" s="11">
        <v>54</v>
      </c>
      <c r="J502" s="11">
        <v>34</v>
      </c>
    </row>
    <row r="503" spans="1:11" x14ac:dyDescent="0.4">
      <c r="A503" s="10" t="s">
        <v>534</v>
      </c>
      <c r="B503" s="11" t="s">
        <v>171</v>
      </c>
      <c r="C503" s="11" t="s">
        <v>183</v>
      </c>
      <c r="D503" s="11" t="str">
        <f t="shared" si="14"/>
        <v>T-no</v>
      </c>
      <c r="E503" s="11" t="s">
        <v>184</v>
      </c>
      <c r="F503" s="11" t="s">
        <v>185</v>
      </c>
      <c r="G503" s="11" t="str">
        <f t="shared" si="15"/>
        <v>T-control</v>
      </c>
      <c r="H503" s="11">
        <v>69</v>
      </c>
      <c r="I503" s="11">
        <v>46</v>
      </c>
      <c r="J503" s="11">
        <v>20</v>
      </c>
    </row>
    <row r="504" spans="1:11" x14ac:dyDescent="0.4">
      <c r="A504" s="10" t="s">
        <v>535</v>
      </c>
      <c r="B504" s="11" t="s">
        <v>171</v>
      </c>
      <c r="C504" s="11" t="s">
        <v>183</v>
      </c>
      <c r="D504" s="11" t="str">
        <f t="shared" si="14"/>
        <v>T-no</v>
      </c>
      <c r="E504" s="11" t="s">
        <v>184</v>
      </c>
      <c r="F504" s="11" t="s">
        <v>185</v>
      </c>
      <c r="G504" s="11" t="str">
        <f t="shared" si="15"/>
        <v>T-control</v>
      </c>
      <c r="H504" s="11">
        <v>79</v>
      </c>
      <c r="I504" s="11">
        <v>59</v>
      </c>
      <c r="J504" s="11">
        <v>39</v>
      </c>
    </row>
    <row r="505" spans="1:11" x14ac:dyDescent="0.4">
      <c r="A505" s="10" t="s">
        <v>536</v>
      </c>
      <c r="B505" s="11" t="s">
        <v>171</v>
      </c>
      <c r="C505" s="11" t="s">
        <v>183</v>
      </c>
      <c r="D505" s="11" t="str">
        <f t="shared" si="14"/>
        <v>T-no</v>
      </c>
      <c r="E505" s="11" t="s">
        <v>184</v>
      </c>
      <c r="F505" s="11" t="s">
        <v>185</v>
      </c>
      <c r="G505" s="11" t="str">
        <f t="shared" si="15"/>
        <v>T-control</v>
      </c>
      <c r="H505" s="11">
        <v>89</v>
      </c>
      <c r="I505" s="11">
        <v>55</v>
      </c>
      <c r="J505" s="11">
        <v>32</v>
      </c>
    </row>
    <row r="506" spans="1:11" x14ac:dyDescent="0.4">
      <c r="A506" s="10" t="s">
        <v>537</v>
      </c>
      <c r="B506" s="11" t="s">
        <v>171</v>
      </c>
      <c r="C506" s="11" t="s">
        <v>183</v>
      </c>
      <c r="D506" s="11" t="str">
        <f t="shared" si="14"/>
        <v>T-no</v>
      </c>
      <c r="E506" s="11" t="s">
        <v>184</v>
      </c>
      <c r="F506" s="11" t="s">
        <v>185</v>
      </c>
      <c r="G506" s="11" t="str">
        <f t="shared" si="15"/>
        <v>T-control</v>
      </c>
      <c r="H506" s="11">
        <v>80</v>
      </c>
      <c r="I506" s="11">
        <v>55</v>
      </c>
      <c r="J506" s="11">
        <v>32</v>
      </c>
    </row>
    <row r="507" spans="1:11" x14ac:dyDescent="0.4">
      <c r="A507" s="10" t="s">
        <v>538</v>
      </c>
      <c r="B507" s="11" t="s">
        <v>171</v>
      </c>
      <c r="C507" s="11" t="s">
        <v>183</v>
      </c>
      <c r="D507" s="11" t="str">
        <f t="shared" si="14"/>
        <v>T-no</v>
      </c>
      <c r="E507" s="11" t="s">
        <v>184</v>
      </c>
      <c r="F507" s="11" t="s">
        <v>185</v>
      </c>
      <c r="G507" s="11" t="str">
        <f t="shared" si="15"/>
        <v>T-control</v>
      </c>
      <c r="H507" s="11">
        <v>80</v>
      </c>
      <c r="I507" s="11">
        <v>54</v>
      </c>
      <c r="J507" s="11">
        <v>35</v>
      </c>
    </row>
    <row r="508" spans="1:11" x14ac:dyDescent="0.4">
      <c r="A508" s="10" t="s">
        <v>539</v>
      </c>
      <c r="B508" s="11" t="s">
        <v>171</v>
      </c>
      <c r="C508" s="11" t="s">
        <v>183</v>
      </c>
      <c r="D508" s="11" t="str">
        <f t="shared" si="14"/>
        <v>T-no</v>
      </c>
      <c r="E508" s="11" t="s">
        <v>184</v>
      </c>
      <c r="F508" s="11" t="s">
        <v>185</v>
      </c>
      <c r="G508" s="11" t="str">
        <f t="shared" si="15"/>
        <v>T-control</v>
      </c>
      <c r="H508" s="11">
        <v>75</v>
      </c>
      <c r="I508" s="11">
        <v>55</v>
      </c>
      <c r="J508" s="11">
        <v>26</v>
      </c>
    </row>
    <row r="509" spans="1:11" x14ac:dyDescent="0.4">
      <c r="A509" s="10" t="s">
        <v>540</v>
      </c>
      <c r="B509" s="11" t="s">
        <v>171</v>
      </c>
      <c r="C509" s="11" t="s">
        <v>183</v>
      </c>
      <c r="D509" s="11" t="str">
        <f t="shared" si="14"/>
        <v>T-no</v>
      </c>
      <c r="E509" s="11" t="s">
        <v>184</v>
      </c>
      <c r="F509" s="11" t="s">
        <v>185</v>
      </c>
      <c r="G509" s="11" t="str">
        <f t="shared" si="15"/>
        <v>T-control</v>
      </c>
      <c r="H509" s="11">
        <v>69</v>
      </c>
      <c r="I509" s="11">
        <v>63</v>
      </c>
      <c r="J509" s="11">
        <v>30</v>
      </c>
      <c r="K509" s="12"/>
    </row>
    <row r="510" spans="1:11" x14ac:dyDescent="0.4">
      <c r="A510" s="10" t="s">
        <v>541</v>
      </c>
      <c r="B510" s="11" t="s">
        <v>171</v>
      </c>
      <c r="C510" s="11" t="s">
        <v>183</v>
      </c>
      <c r="D510" s="11" t="str">
        <f t="shared" si="14"/>
        <v>T-no</v>
      </c>
      <c r="E510" s="11" t="s">
        <v>184</v>
      </c>
      <c r="F510" s="11" t="s">
        <v>185</v>
      </c>
      <c r="G510" s="11" t="str">
        <f t="shared" si="15"/>
        <v>T-control</v>
      </c>
      <c r="H510" s="11">
        <v>77</v>
      </c>
      <c r="I510" s="11">
        <v>50</v>
      </c>
      <c r="J510" s="11">
        <v>31</v>
      </c>
    </row>
    <row r="511" spans="1:11" x14ac:dyDescent="0.4">
      <c r="A511" s="10" t="s">
        <v>542</v>
      </c>
      <c r="B511" s="11" t="s">
        <v>171</v>
      </c>
      <c r="C511" s="11" t="s">
        <v>183</v>
      </c>
      <c r="D511" s="11" t="str">
        <f t="shared" si="14"/>
        <v>T-no</v>
      </c>
      <c r="E511" s="11" t="s">
        <v>184</v>
      </c>
      <c r="F511" s="11" t="s">
        <v>185</v>
      </c>
      <c r="G511" s="11" t="str">
        <f t="shared" si="15"/>
        <v>T-control</v>
      </c>
      <c r="H511" s="11">
        <v>66</v>
      </c>
      <c r="I511" s="11">
        <v>58</v>
      </c>
      <c r="J511" s="11">
        <v>26</v>
      </c>
    </row>
    <row r="512" spans="1:11" x14ac:dyDescent="0.4">
      <c r="A512" s="10" t="s">
        <v>543</v>
      </c>
      <c r="B512" s="11" t="s">
        <v>171</v>
      </c>
      <c r="C512" s="11" t="s">
        <v>183</v>
      </c>
      <c r="D512" s="11" t="str">
        <f t="shared" si="14"/>
        <v>T-no</v>
      </c>
      <c r="E512" s="11" t="s">
        <v>184</v>
      </c>
      <c r="F512" s="11" t="s">
        <v>185</v>
      </c>
      <c r="G512" s="11" t="str">
        <f t="shared" si="15"/>
        <v>T-control</v>
      </c>
      <c r="H512" s="11">
        <v>71</v>
      </c>
      <c r="I512" s="11">
        <v>55</v>
      </c>
      <c r="J512" s="11">
        <v>25</v>
      </c>
    </row>
    <row r="513" spans="1:10" x14ac:dyDescent="0.4">
      <c r="A513" s="10" t="s">
        <v>544</v>
      </c>
      <c r="B513" s="11" t="s">
        <v>171</v>
      </c>
      <c r="C513" s="11" t="s">
        <v>183</v>
      </c>
      <c r="D513" s="11" t="str">
        <f t="shared" si="14"/>
        <v>T-no</v>
      </c>
      <c r="E513" s="11" t="s">
        <v>184</v>
      </c>
      <c r="F513" s="11" t="s">
        <v>185</v>
      </c>
      <c r="G513" s="11" t="str">
        <f t="shared" si="15"/>
        <v>T-control</v>
      </c>
      <c r="H513" s="11">
        <v>81</v>
      </c>
      <c r="I513" s="11">
        <v>65</v>
      </c>
      <c r="J513" s="11">
        <v>34</v>
      </c>
    </row>
    <row r="514" spans="1:10" x14ac:dyDescent="0.4">
      <c r="A514" s="10" t="s">
        <v>545</v>
      </c>
      <c r="B514" s="11" t="s">
        <v>171</v>
      </c>
      <c r="C514" s="11" t="s">
        <v>183</v>
      </c>
      <c r="D514" s="11" t="str">
        <f t="shared" ref="D514:D522" si="16">B514&amp;"-"&amp;C514</f>
        <v>T-no</v>
      </c>
      <c r="E514" s="11" t="s">
        <v>184</v>
      </c>
      <c r="F514" s="11" t="s">
        <v>185</v>
      </c>
      <c r="G514" s="11" t="str">
        <f t="shared" ref="G514:G577" si="17">B514&amp;"-"&amp;F514</f>
        <v>T-control</v>
      </c>
      <c r="H514" s="11">
        <v>60</v>
      </c>
      <c r="I514" s="11">
        <v>37</v>
      </c>
      <c r="J514" s="11">
        <v>31</v>
      </c>
    </row>
    <row r="515" spans="1:10" x14ac:dyDescent="0.4">
      <c r="A515" s="10" t="s">
        <v>546</v>
      </c>
      <c r="B515" s="11" t="s">
        <v>171</v>
      </c>
      <c r="C515" s="11" t="s">
        <v>183</v>
      </c>
      <c r="D515" s="11" t="str">
        <f t="shared" si="16"/>
        <v>T-no</v>
      </c>
      <c r="E515" s="11" t="s">
        <v>184</v>
      </c>
      <c r="F515" s="11" t="s">
        <v>185</v>
      </c>
      <c r="G515" s="11" t="str">
        <f t="shared" si="17"/>
        <v>T-control</v>
      </c>
      <c r="H515" s="11">
        <v>62</v>
      </c>
      <c r="I515" s="11">
        <v>45</v>
      </c>
      <c r="J515" s="11">
        <v>24</v>
      </c>
    </row>
    <row r="516" spans="1:10" x14ac:dyDescent="0.4">
      <c r="A516" s="10" t="s">
        <v>547</v>
      </c>
      <c r="B516" s="11" t="s">
        <v>171</v>
      </c>
      <c r="C516" s="11" t="s">
        <v>183</v>
      </c>
      <c r="D516" s="11" t="str">
        <f t="shared" si="16"/>
        <v>T-no</v>
      </c>
      <c r="E516" s="11" t="s">
        <v>184</v>
      </c>
      <c r="F516" s="11" t="s">
        <v>185</v>
      </c>
      <c r="G516" s="11" t="str">
        <f t="shared" si="17"/>
        <v>T-control</v>
      </c>
      <c r="H516" s="11">
        <v>75</v>
      </c>
      <c r="I516" s="11">
        <v>50</v>
      </c>
      <c r="J516" s="11">
        <v>25</v>
      </c>
    </row>
    <row r="517" spans="1:10" x14ac:dyDescent="0.4">
      <c r="A517" s="10" t="s">
        <v>548</v>
      </c>
      <c r="B517" s="11" t="s">
        <v>171</v>
      </c>
      <c r="C517" s="11" t="s">
        <v>183</v>
      </c>
      <c r="D517" s="11" t="str">
        <f t="shared" si="16"/>
        <v>T-no</v>
      </c>
      <c r="E517" s="11" t="s">
        <v>184</v>
      </c>
      <c r="F517" s="11" t="s">
        <v>185</v>
      </c>
      <c r="G517" s="11" t="str">
        <f t="shared" si="17"/>
        <v>T-control</v>
      </c>
      <c r="H517" s="11">
        <v>82</v>
      </c>
      <c r="I517" s="11">
        <v>51</v>
      </c>
      <c r="J517" s="11">
        <v>33</v>
      </c>
    </row>
    <row r="518" spans="1:10" x14ac:dyDescent="0.4">
      <c r="A518" s="10" t="s">
        <v>549</v>
      </c>
      <c r="B518" s="11" t="s">
        <v>171</v>
      </c>
      <c r="C518" s="11" t="s">
        <v>183</v>
      </c>
      <c r="D518" s="11" t="str">
        <f t="shared" si="16"/>
        <v>T-no</v>
      </c>
      <c r="E518" s="11" t="s">
        <v>184</v>
      </c>
      <c r="F518" s="11" t="s">
        <v>185</v>
      </c>
      <c r="G518" s="11" t="str">
        <f t="shared" si="17"/>
        <v>T-control</v>
      </c>
      <c r="H518" s="11">
        <v>69</v>
      </c>
      <c r="I518" s="11">
        <v>54</v>
      </c>
      <c r="J518" s="11">
        <v>29</v>
      </c>
    </row>
    <row r="519" spans="1:10" x14ac:dyDescent="0.4">
      <c r="A519" s="10" t="s">
        <v>550</v>
      </c>
      <c r="B519" s="11" t="s">
        <v>171</v>
      </c>
      <c r="C519" s="11" t="s">
        <v>183</v>
      </c>
      <c r="D519" s="11" t="str">
        <f t="shared" si="16"/>
        <v>T-no</v>
      </c>
      <c r="E519" s="11" t="s">
        <v>184</v>
      </c>
      <c r="F519" s="11" t="s">
        <v>185</v>
      </c>
      <c r="G519" s="11" t="str">
        <f t="shared" si="17"/>
        <v>T-control</v>
      </c>
      <c r="H519" s="11">
        <v>70</v>
      </c>
      <c r="I519" s="11">
        <v>48</v>
      </c>
      <c r="J519" s="11">
        <v>23</v>
      </c>
    </row>
    <row r="520" spans="1:10" x14ac:dyDescent="0.4">
      <c r="A520" s="10" t="s">
        <v>551</v>
      </c>
      <c r="B520" s="11" t="s">
        <v>171</v>
      </c>
      <c r="C520" s="11" t="s">
        <v>183</v>
      </c>
      <c r="D520" s="11" t="str">
        <f t="shared" si="16"/>
        <v>T-no</v>
      </c>
      <c r="E520" s="11" t="s">
        <v>184</v>
      </c>
      <c r="F520" s="11" t="s">
        <v>185</v>
      </c>
      <c r="G520" s="11" t="str">
        <f t="shared" si="17"/>
        <v>T-control</v>
      </c>
      <c r="H520" s="11">
        <v>53</v>
      </c>
      <c r="I520" s="11">
        <v>46</v>
      </c>
      <c r="J520" s="11">
        <v>32</v>
      </c>
    </row>
    <row r="521" spans="1:10" x14ac:dyDescent="0.4">
      <c r="A521" s="10" t="s">
        <v>552</v>
      </c>
      <c r="B521" s="11" t="s">
        <v>171</v>
      </c>
      <c r="C521" s="11" t="s">
        <v>183</v>
      </c>
      <c r="D521" s="11" t="str">
        <f t="shared" si="16"/>
        <v>T-no</v>
      </c>
      <c r="E521" s="11" t="s">
        <v>184</v>
      </c>
      <c r="F521" s="11" t="s">
        <v>185</v>
      </c>
      <c r="G521" s="11" t="str">
        <f t="shared" si="17"/>
        <v>T-control</v>
      </c>
      <c r="H521" s="11">
        <v>70</v>
      </c>
      <c r="I521" s="11">
        <v>46</v>
      </c>
      <c r="J521" s="11">
        <v>22</v>
      </c>
    </row>
    <row r="522" spans="1:10" x14ac:dyDescent="0.4">
      <c r="A522" s="10" t="s">
        <v>553</v>
      </c>
      <c r="B522" s="11" t="s">
        <v>171</v>
      </c>
      <c r="C522" s="11" t="s">
        <v>183</v>
      </c>
      <c r="D522" s="11" t="str">
        <f t="shared" si="16"/>
        <v>T-no</v>
      </c>
      <c r="E522" s="11" t="s">
        <v>184</v>
      </c>
      <c r="F522" s="11" t="s">
        <v>185</v>
      </c>
      <c r="G522" s="11" t="str">
        <f t="shared" si="17"/>
        <v>T-control</v>
      </c>
      <c r="H522" s="11">
        <v>64</v>
      </c>
      <c r="I522" s="11">
        <v>50</v>
      </c>
      <c r="J522" s="11">
        <v>27</v>
      </c>
    </row>
    <row r="523" spans="1:10" x14ac:dyDescent="0.4">
      <c r="A523" s="2" t="s">
        <v>585</v>
      </c>
      <c r="B523" s="2" t="s">
        <v>170</v>
      </c>
      <c r="F523" s="2" t="s">
        <v>586</v>
      </c>
      <c r="G523" s="11" t="str">
        <f t="shared" si="17"/>
        <v>D-heat_only</v>
      </c>
      <c r="H523" s="2">
        <v>84</v>
      </c>
      <c r="I523" s="2">
        <v>54</v>
      </c>
      <c r="J523" s="2">
        <v>29</v>
      </c>
    </row>
    <row r="524" spans="1:10" x14ac:dyDescent="0.4">
      <c r="A524" s="2" t="s">
        <v>587</v>
      </c>
      <c r="B524" s="2" t="s">
        <v>170</v>
      </c>
      <c r="F524" s="2" t="s">
        <v>586</v>
      </c>
      <c r="G524" s="11" t="str">
        <f t="shared" si="17"/>
        <v>D-heat_only</v>
      </c>
      <c r="H524" s="2">
        <v>92</v>
      </c>
      <c r="I524" s="2">
        <v>47</v>
      </c>
      <c r="J524" s="2">
        <v>35</v>
      </c>
    </row>
    <row r="525" spans="1:10" x14ac:dyDescent="0.4">
      <c r="A525" s="2" t="s">
        <v>588</v>
      </c>
      <c r="B525" s="2" t="s">
        <v>170</v>
      </c>
      <c r="F525" s="2" t="s">
        <v>586</v>
      </c>
      <c r="G525" s="11" t="str">
        <f t="shared" si="17"/>
        <v>D-heat_only</v>
      </c>
      <c r="H525" s="2">
        <v>73</v>
      </c>
      <c r="I525" s="2">
        <v>53</v>
      </c>
      <c r="J525" s="2">
        <v>26</v>
      </c>
    </row>
    <row r="526" spans="1:10" x14ac:dyDescent="0.4">
      <c r="A526" s="2" t="s">
        <v>589</v>
      </c>
      <c r="B526" s="2" t="s">
        <v>170</v>
      </c>
      <c r="F526" s="2" t="s">
        <v>586</v>
      </c>
      <c r="G526" s="11" t="str">
        <f t="shared" si="17"/>
        <v>D-heat_only</v>
      </c>
      <c r="H526" s="2">
        <v>87</v>
      </c>
      <c r="I526" s="2">
        <v>52</v>
      </c>
      <c r="J526" s="2">
        <v>36</v>
      </c>
    </row>
    <row r="527" spans="1:10" x14ac:dyDescent="0.4">
      <c r="A527" s="2" t="s">
        <v>590</v>
      </c>
      <c r="B527" s="2" t="s">
        <v>170</v>
      </c>
      <c r="F527" s="2" t="s">
        <v>586</v>
      </c>
      <c r="G527" s="11" t="str">
        <f t="shared" si="17"/>
        <v>D-heat_only</v>
      </c>
      <c r="H527" s="2">
        <v>82</v>
      </c>
      <c r="I527" s="2">
        <v>55</v>
      </c>
      <c r="J527" s="2">
        <v>30</v>
      </c>
    </row>
    <row r="528" spans="1:10" x14ac:dyDescent="0.4">
      <c r="A528" s="2" t="s">
        <v>591</v>
      </c>
      <c r="B528" s="2" t="s">
        <v>170</v>
      </c>
      <c r="F528" s="2" t="s">
        <v>586</v>
      </c>
      <c r="G528" s="11" t="str">
        <f t="shared" si="17"/>
        <v>D-heat_only</v>
      </c>
      <c r="H528" s="2">
        <v>81</v>
      </c>
      <c r="I528" s="2">
        <v>54</v>
      </c>
      <c r="J528" s="2">
        <v>30</v>
      </c>
    </row>
    <row r="529" spans="1:10" x14ac:dyDescent="0.4">
      <c r="A529" s="2" t="s">
        <v>592</v>
      </c>
      <c r="B529" s="2" t="s">
        <v>170</v>
      </c>
      <c r="F529" s="2" t="s">
        <v>586</v>
      </c>
      <c r="G529" s="11" t="str">
        <f t="shared" si="17"/>
        <v>D-heat_only</v>
      </c>
      <c r="H529" s="2">
        <v>90</v>
      </c>
      <c r="I529" s="2">
        <v>61</v>
      </c>
      <c r="J529" s="2">
        <v>30</v>
      </c>
    </row>
    <row r="530" spans="1:10" x14ac:dyDescent="0.4">
      <c r="A530" s="2" t="s">
        <v>593</v>
      </c>
      <c r="B530" s="2" t="s">
        <v>170</v>
      </c>
      <c r="F530" s="2" t="s">
        <v>586</v>
      </c>
      <c r="G530" s="11" t="str">
        <f t="shared" si="17"/>
        <v>D-heat_only</v>
      </c>
      <c r="H530" s="2">
        <v>98</v>
      </c>
      <c r="I530" s="2">
        <v>56</v>
      </c>
      <c r="J530" s="2">
        <v>29</v>
      </c>
    </row>
    <row r="531" spans="1:10" x14ac:dyDescent="0.4">
      <c r="A531" s="2" t="s">
        <v>594</v>
      </c>
      <c r="B531" s="2" t="s">
        <v>170</v>
      </c>
      <c r="F531" s="2" t="s">
        <v>586</v>
      </c>
      <c r="G531" s="11" t="str">
        <f t="shared" si="17"/>
        <v>D-heat_only</v>
      </c>
      <c r="H531" s="2">
        <v>95</v>
      </c>
      <c r="I531" s="2">
        <v>48</v>
      </c>
      <c r="J531" s="2">
        <v>32</v>
      </c>
    </row>
    <row r="532" spans="1:10" x14ac:dyDescent="0.4">
      <c r="A532" s="2" t="s">
        <v>595</v>
      </c>
      <c r="B532" s="2" t="s">
        <v>170</v>
      </c>
      <c r="F532" s="2" t="s">
        <v>586</v>
      </c>
      <c r="G532" s="11" t="str">
        <f t="shared" si="17"/>
        <v>D-heat_only</v>
      </c>
      <c r="H532" s="2">
        <v>93</v>
      </c>
      <c r="I532" s="2">
        <v>56</v>
      </c>
      <c r="J532" s="2">
        <v>26</v>
      </c>
    </row>
    <row r="533" spans="1:10" x14ac:dyDescent="0.4">
      <c r="A533" s="2" t="s">
        <v>596</v>
      </c>
      <c r="B533" s="2" t="s">
        <v>170</v>
      </c>
      <c r="F533" s="2" t="s">
        <v>586</v>
      </c>
      <c r="G533" s="11" t="str">
        <f t="shared" si="17"/>
        <v>D-heat_only</v>
      </c>
      <c r="H533" s="2">
        <v>75</v>
      </c>
      <c r="I533" s="2">
        <v>52</v>
      </c>
      <c r="J533" s="2">
        <v>27</v>
      </c>
    </row>
    <row r="534" spans="1:10" x14ac:dyDescent="0.4">
      <c r="A534" s="2" t="s">
        <v>597</v>
      </c>
      <c r="B534" s="2" t="s">
        <v>170</v>
      </c>
      <c r="F534" s="2" t="s">
        <v>586</v>
      </c>
      <c r="G534" s="11" t="str">
        <f t="shared" si="17"/>
        <v>D-heat_only</v>
      </c>
      <c r="H534" s="2">
        <v>88</v>
      </c>
      <c r="I534" s="2">
        <v>58</v>
      </c>
      <c r="J534" s="2">
        <v>40</v>
      </c>
    </row>
    <row r="535" spans="1:10" x14ac:dyDescent="0.4">
      <c r="A535" s="2" t="s">
        <v>598</v>
      </c>
      <c r="B535" s="2" t="s">
        <v>170</v>
      </c>
      <c r="F535" s="2" t="s">
        <v>586</v>
      </c>
      <c r="G535" s="11" t="str">
        <f t="shared" si="17"/>
        <v>D-heat_only</v>
      </c>
      <c r="H535" s="2">
        <v>80</v>
      </c>
      <c r="I535" s="2">
        <v>58</v>
      </c>
      <c r="J535" s="2">
        <v>31</v>
      </c>
    </row>
    <row r="536" spans="1:10" x14ac:dyDescent="0.4">
      <c r="A536" s="2" t="s">
        <v>599</v>
      </c>
      <c r="B536" s="2" t="s">
        <v>170</v>
      </c>
      <c r="F536" s="2" t="s">
        <v>586</v>
      </c>
      <c r="G536" s="11" t="str">
        <f t="shared" si="17"/>
        <v>D-heat_only</v>
      </c>
      <c r="H536" s="2">
        <v>75</v>
      </c>
      <c r="I536" s="2">
        <v>58</v>
      </c>
      <c r="J536" s="2">
        <v>31</v>
      </c>
    </row>
    <row r="537" spans="1:10" x14ac:dyDescent="0.4">
      <c r="A537" s="2" t="s">
        <v>600</v>
      </c>
      <c r="B537" s="2" t="s">
        <v>170</v>
      </c>
      <c r="F537" s="2" t="s">
        <v>586</v>
      </c>
      <c r="G537" s="11" t="str">
        <f t="shared" si="17"/>
        <v>D-heat_only</v>
      </c>
      <c r="H537" s="2">
        <v>94</v>
      </c>
      <c r="I537" s="2">
        <v>71</v>
      </c>
      <c r="J537" s="2">
        <v>37</v>
      </c>
    </row>
    <row r="538" spans="1:10" x14ac:dyDescent="0.4">
      <c r="A538" s="2" t="s">
        <v>601</v>
      </c>
      <c r="B538" s="2" t="s">
        <v>170</v>
      </c>
      <c r="F538" s="2" t="s">
        <v>586</v>
      </c>
      <c r="G538" s="11" t="str">
        <f t="shared" si="17"/>
        <v>D-heat_only</v>
      </c>
      <c r="H538" s="2">
        <v>80</v>
      </c>
      <c r="I538" s="2">
        <v>49</v>
      </c>
      <c r="J538" s="2">
        <v>31</v>
      </c>
    </row>
    <row r="539" spans="1:10" x14ac:dyDescent="0.4">
      <c r="A539" s="2" t="s">
        <v>602</v>
      </c>
      <c r="B539" s="2" t="s">
        <v>170</v>
      </c>
      <c r="F539" s="2" t="s">
        <v>586</v>
      </c>
      <c r="G539" s="11" t="str">
        <f t="shared" si="17"/>
        <v>D-heat_only</v>
      </c>
      <c r="H539" s="2">
        <v>88</v>
      </c>
      <c r="I539" s="2">
        <v>60</v>
      </c>
      <c r="J539" s="2">
        <v>33</v>
      </c>
    </row>
    <row r="540" spans="1:10" x14ac:dyDescent="0.4">
      <c r="A540" s="2" t="s">
        <v>603</v>
      </c>
      <c r="B540" s="2" t="s">
        <v>170</v>
      </c>
      <c r="F540" s="2" t="s">
        <v>586</v>
      </c>
      <c r="G540" s="11" t="str">
        <f t="shared" si="17"/>
        <v>D-heat_only</v>
      </c>
      <c r="H540" s="2">
        <v>71</v>
      </c>
      <c r="I540" s="2">
        <v>49</v>
      </c>
      <c r="J540" s="2">
        <v>33</v>
      </c>
    </row>
    <row r="541" spans="1:10" x14ac:dyDescent="0.4">
      <c r="A541" s="2" t="s">
        <v>604</v>
      </c>
      <c r="B541" s="2" t="s">
        <v>170</v>
      </c>
      <c r="F541" s="2" t="s">
        <v>586</v>
      </c>
      <c r="G541" s="11" t="str">
        <f t="shared" si="17"/>
        <v>D-heat_only</v>
      </c>
      <c r="H541" s="2">
        <v>80</v>
      </c>
      <c r="I541" s="2">
        <v>47</v>
      </c>
      <c r="J541" s="2">
        <v>27</v>
      </c>
    </row>
    <row r="542" spans="1:10" x14ac:dyDescent="0.4">
      <c r="A542" s="2" t="s">
        <v>605</v>
      </c>
      <c r="B542" s="2" t="s">
        <v>170</v>
      </c>
      <c r="F542" s="2" t="s">
        <v>586</v>
      </c>
      <c r="G542" s="11" t="str">
        <f t="shared" si="17"/>
        <v>D-heat_only</v>
      </c>
      <c r="H542" s="2">
        <v>89</v>
      </c>
      <c r="I542" s="2">
        <v>56</v>
      </c>
      <c r="J542" s="2">
        <v>27</v>
      </c>
    </row>
    <row r="543" spans="1:10" x14ac:dyDescent="0.4">
      <c r="A543" s="2" t="s">
        <v>606</v>
      </c>
      <c r="B543" s="2" t="s">
        <v>170</v>
      </c>
      <c r="F543" s="2" t="s">
        <v>586</v>
      </c>
      <c r="G543" s="11" t="str">
        <f t="shared" si="17"/>
        <v>D-heat_only</v>
      </c>
      <c r="H543" s="2">
        <v>84</v>
      </c>
      <c r="I543" s="2">
        <v>65</v>
      </c>
      <c r="J543" s="2">
        <v>32</v>
      </c>
    </row>
    <row r="544" spans="1:10" x14ac:dyDescent="0.4">
      <c r="A544" s="2" t="s">
        <v>607</v>
      </c>
      <c r="B544" s="2" t="s">
        <v>170</v>
      </c>
      <c r="F544" s="2" t="s">
        <v>586</v>
      </c>
      <c r="G544" s="11" t="str">
        <f t="shared" si="17"/>
        <v>D-heat_only</v>
      </c>
      <c r="H544" s="2">
        <v>82</v>
      </c>
      <c r="I544" s="2">
        <v>46</v>
      </c>
      <c r="J544" s="2">
        <v>25</v>
      </c>
    </row>
    <row r="545" spans="1:10" x14ac:dyDescent="0.4">
      <c r="A545" s="2" t="s">
        <v>608</v>
      </c>
      <c r="B545" s="2" t="s">
        <v>170</v>
      </c>
      <c r="F545" s="2" t="s">
        <v>586</v>
      </c>
      <c r="G545" s="11" t="str">
        <f t="shared" si="17"/>
        <v>D-heat_only</v>
      </c>
      <c r="H545" s="2">
        <v>104</v>
      </c>
      <c r="I545" s="2">
        <v>40</v>
      </c>
      <c r="J545" s="2">
        <v>26</v>
      </c>
    </row>
    <row r="546" spans="1:10" x14ac:dyDescent="0.4">
      <c r="A546" s="2" t="s">
        <v>609</v>
      </c>
      <c r="B546" s="2" t="s">
        <v>170</v>
      </c>
      <c r="F546" s="2" t="s">
        <v>586</v>
      </c>
      <c r="G546" s="11" t="str">
        <f t="shared" si="17"/>
        <v>D-heat_only</v>
      </c>
      <c r="H546" s="2">
        <v>89</v>
      </c>
      <c r="I546" s="2">
        <v>58</v>
      </c>
      <c r="J546" s="2">
        <v>26</v>
      </c>
    </row>
    <row r="547" spans="1:10" x14ac:dyDescent="0.4">
      <c r="A547" s="2" t="s">
        <v>610</v>
      </c>
      <c r="B547" s="2" t="s">
        <v>170</v>
      </c>
      <c r="F547" s="2" t="s">
        <v>586</v>
      </c>
      <c r="G547" s="11" t="str">
        <f t="shared" si="17"/>
        <v>D-heat_only</v>
      </c>
      <c r="H547" s="2">
        <v>86</v>
      </c>
      <c r="I547" s="2">
        <v>51</v>
      </c>
      <c r="J547" s="2">
        <v>29</v>
      </c>
    </row>
    <row r="548" spans="1:10" x14ac:dyDescent="0.4">
      <c r="A548" s="2" t="s">
        <v>611</v>
      </c>
      <c r="B548" s="2" t="s">
        <v>170</v>
      </c>
      <c r="F548" s="2" t="s">
        <v>586</v>
      </c>
      <c r="G548" s="11" t="str">
        <f t="shared" si="17"/>
        <v>D-heat_only</v>
      </c>
      <c r="H548" s="2">
        <v>85</v>
      </c>
      <c r="I548" s="2">
        <v>48</v>
      </c>
      <c r="J548" s="2">
        <v>31</v>
      </c>
    </row>
    <row r="549" spans="1:10" x14ac:dyDescent="0.4">
      <c r="A549" s="2" t="s">
        <v>612</v>
      </c>
      <c r="B549" s="2" t="s">
        <v>170</v>
      </c>
      <c r="F549" s="2" t="s">
        <v>586</v>
      </c>
      <c r="G549" s="11" t="str">
        <f t="shared" si="17"/>
        <v>D-heat_only</v>
      </c>
      <c r="H549" s="2">
        <v>90</v>
      </c>
      <c r="I549" s="2">
        <v>55</v>
      </c>
      <c r="J549" s="2">
        <v>29</v>
      </c>
    </row>
    <row r="550" spans="1:10" x14ac:dyDescent="0.4">
      <c r="A550" s="2" t="s">
        <v>613</v>
      </c>
      <c r="B550" s="2" t="s">
        <v>170</v>
      </c>
      <c r="F550" s="2" t="s">
        <v>586</v>
      </c>
      <c r="G550" s="11" t="str">
        <f t="shared" si="17"/>
        <v>D-heat_only</v>
      </c>
      <c r="H550" s="2">
        <v>97</v>
      </c>
      <c r="I550" s="2">
        <v>55</v>
      </c>
      <c r="J550" s="2">
        <v>31</v>
      </c>
    </row>
    <row r="551" spans="1:10" x14ac:dyDescent="0.4">
      <c r="A551" s="2" t="s">
        <v>614</v>
      </c>
      <c r="B551" s="2" t="s">
        <v>170</v>
      </c>
      <c r="F551" s="2" t="s">
        <v>586</v>
      </c>
      <c r="G551" s="11" t="str">
        <f t="shared" si="17"/>
        <v>D-heat_only</v>
      </c>
      <c r="H551" s="2">
        <v>101</v>
      </c>
      <c r="I551" s="2">
        <v>45</v>
      </c>
      <c r="J551" s="2">
        <v>25</v>
      </c>
    </row>
    <row r="552" spans="1:10" x14ac:dyDescent="0.4">
      <c r="A552" s="2" t="s">
        <v>615</v>
      </c>
      <c r="B552" s="2" t="s">
        <v>170</v>
      </c>
      <c r="F552" s="2" t="s">
        <v>586</v>
      </c>
      <c r="G552" s="11" t="str">
        <f t="shared" si="17"/>
        <v>D-heat_only</v>
      </c>
      <c r="H552" s="2">
        <v>89</v>
      </c>
      <c r="I552" s="2">
        <v>54</v>
      </c>
      <c r="J552" s="2">
        <v>26</v>
      </c>
    </row>
    <row r="553" spans="1:10" x14ac:dyDescent="0.4">
      <c r="A553" s="2" t="s">
        <v>616</v>
      </c>
      <c r="B553" s="2" t="s">
        <v>170</v>
      </c>
      <c r="F553" s="2" t="s">
        <v>586</v>
      </c>
      <c r="G553" s="11" t="str">
        <f t="shared" si="17"/>
        <v>D-heat_only</v>
      </c>
      <c r="H553" s="2">
        <v>91</v>
      </c>
      <c r="I553" s="2">
        <v>55</v>
      </c>
      <c r="J553" s="2">
        <v>30</v>
      </c>
    </row>
    <row r="554" spans="1:10" x14ac:dyDescent="0.4">
      <c r="A554" s="2" t="s">
        <v>617</v>
      </c>
      <c r="B554" s="2" t="s">
        <v>170</v>
      </c>
      <c r="F554" s="2" t="s">
        <v>586</v>
      </c>
      <c r="G554" s="11" t="str">
        <f t="shared" si="17"/>
        <v>D-heat_only</v>
      </c>
      <c r="H554" s="2">
        <v>92</v>
      </c>
      <c r="I554" s="2">
        <v>59</v>
      </c>
      <c r="J554" s="2">
        <v>28</v>
      </c>
    </row>
    <row r="555" spans="1:10" x14ac:dyDescent="0.4">
      <c r="A555" s="2" t="s">
        <v>618</v>
      </c>
      <c r="B555" s="2" t="s">
        <v>170</v>
      </c>
      <c r="F555" s="2" t="s">
        <v>586</v>
      </c>
      <c r="G555" s="11" t="str">
        <f t="shared" si="17"/>
        <v>D-heat_only</v>
      </c>
      <c r="H555" s="2">
        <v>87</v>
      </c>
      <c r="I555" s="2">
        <v>50</v>
      </c>
      <c r="J555" s="2">
        <v>27</v>
      </c>
    </row>
    <row r="556" spans="1:10" x14ac:dyDescent="0.4">
      <c r="A556" s="2" t="s">
        <v>619</v>
      </c>
      <c r="B556" s="2" t="s">
        <v>170</v>
      </c>
      <c r="F556" s="2" t="s">
        <v>586</v>
      </c>
      <c r="G556" s="11" t="str">
        <f t="shared" si="17"/>
        <v>D-heat_only</v>
      </c>
      <c r="H556" s="2">
        <v>82</v>
      </c>
      <c r="I556" s="2">
        <v>50</v>
      </c>
      <c r="J556" s="2">
        <v>25</v>
      </c>
    </row>
    <row r="557" spans="1:10" x14ac:dyDescent="0.4">
      <c r="A557" s="2" t="s">
        <v>620</v>
      </c>
      <c r="B557" s="2" t="s">
        <v>170</v>
      </c>
      <c r="F557" s="2" t="s">
        <v>586</v>
      </c>
      <c r="G557" s="11" t="str">
        <f t="shared" si="17"/>
        <v>D-heat_only</v>
      </c>
      <c r="H557" s="2">
        <v>87</v>
      </c>
      <c r="I557" s="2">
        <v>45</v>
      </c>
      <c r="J557" s="2">
        <v>30</v>
      </c>
    </row>
    <row r="558" spans="1:10" x14ac:dyDescent="0.4">
      <c r="A558" s="2" t="s">
        <v>621</v>
      </c>
      <c r="B558" s="2" t="s">
        <v>170</v>
      </c>
      <c r="F558" s="2" t="s">
        <v>586</v>
      </c>
      <c r="G558" s="11" t="str">
        <f t="shared" si="17"/>
        <v>D-heat_only</v>
      </c>
      <c r="H558" s="2">
        <v>89</v>
      </c>
      <c r="I558" s="2">
        <v>54</v>
      </c>
      <c r="J558" s="2">
        <v>30</v>
      </c>
    </row>
    <row r="559" spans="1:10" x14ac:dyDescent="0.4">
      <c r="A559" s="2" t="s">
        <v>622</v>
      </c>
      <c r="B559" s="2" t="s">
        <v>170</v>
      </c>
      <c r="F559" s="2" t="s">
        <v>586</v>
      </c>
      <c r="G559" s="11" t="str">
        <f t="shared" si="17"/>
        <v>D-heat_only</v>
      </c>
      <c r="H559" s="2">
        <v>80</v>
      </c>
      <c r="I559" s="2">
        <v>51</v>
      </c>
      <c r="J559" s="2">
        <v>37</v>
      </c>
    </row>
    <row r="560" spans="1:10" x14ac:dyDescent="0.4">
      <c r="A560" s="2" t="s">
        <v>623</v>
      </c>
      <c r="B560" s="2" t="s">
        <v>170</v>
      </c>
      <c r="F560" s="2" t="s">
        <v>586</v>
      </c>
      <c r="G560" s="11" t="str">
        <f t="shared" si="17"/>
        <v>D-heat_only</v>
      </c>
      <c r="H560" s="2">
        <v>95</v>
      </c>
      <c r="I560" s="2">
        <v>40</v>
      </c>
      <c r="J560" s="2">
        <v>25</v>
      </c>
    </row>
    <row r="561" spans="1:10" x14ac:dyDescent="0.4">
      <c r="A561" s="2" t="s">
        <v>624</v>
      </c>
      <c r="B561" s="2" t="s">
        <v>170</v>
      </c>
      <c r="F561" s="2" t="s">
        <v>586</v>
      </c>
      <c r="G561" s="11" t="str">
        <f t="shared" si="17"/>
        <v>D-heat_only</v>
      </c>
      <c r="H561" s="2">
        <v>89</v>
      </c>
      <c r="I561" s="2">
        <v>65</v>
      </c>
      <c r="J561" s="2">
        <v>31</v>
      </c>
    </row>
    <row r="562" spans="1:10" x14ac:dyDescent="0.4">
      <c r="A562" s="2" t="s">
        <v>625</v>
      </c>
      <c r="B562" s="2" t="s">
        <v>170</v>
      </c>
      <c r="F562" s="2" t="s">
        <v>586</v>
      </c>
      <c r="G562" s="11" t="str">
        <f t="shared" si="17"/>
        <v>D-heat_only</v>
      </c>
      <c r="H562" s="2">
        <v>90</v>
      </c>
      <c r="I562" s="2">
        <v>60</v>
      </c>
      <c r="J562" s="2">
        <v>30</v>
      </c>
    </row>
    <row r="563" spans="1:10" x14ac:dyDescent="0.4">
      <c r="A563" s="2" t="s">
        <v>626</v>
      </c>
      <c r="B563" s="2" t="s">
        <v>170</v>
      </c>
      <c r="F563" s="2" t="s">
        <v>586</v>
      </c>
      <c r="G563" s="11" t="str">
        <f t="shared" si="17"/>
        <v>D-heat_only</v>
      </c>
      <c r="H563" s="2">
        <v>75</v>
      </c>
      <c r="I563" s="2">
        <v>51</v>
      </c>
      <c r="J563" s="2">
        <v>31</v>
      </c>
    </row>
    <row r="564" spans="1:10" x14ac:dyDescent="0.4">
      <c r="A564" s="2" t="s">
        <v>627</v>
      </c>
      <c r="B564" s="2" t="s">
        <v>170</v>
      </c>
      <c r="F564" s="2" t="s">
        <v>586</v>
      </c>
      <c r="G564" s="11" t="str">
        <f t="shared" si="17"/>
        <v>D-heat_only</v>
      </c>
      <c r="H564" s="2">
        <v>81</v>
      </c>
      <c r="I564" s="2">
        <v>45</v>
      </c>
      <c r="J564" s="2">
        <v>28</v>
      </c>
    </row>
    <row r="565" spans="1:10" x14ac:dyDescent="0.4">
      <c r="A565" s="2" t="s">
        <v>628</v>
      </c>
      <c r="B565" s="2" t="s">
        <v>170</v>
      </c>
      <c r="F565" s="2" t="s">
        <v>586</v>
      </c>
      <c r="G565" s="11" t="str">
        <f t="shared" si="17"/>
        <v>D-heat_only</v>
      </c>
      <c r="H565" s="2">
        <v>93</v>
      </c>
      <c r="I565" s="2">
        <v>46</v>
      </c>
      <c r="J565" s="2">
        <v>29</v>
      </c>
    </row>
    <row r="566" spans="1:10" x14ac:dyDescent="0.4">
      <c r="A566" s="2" t="s">
        <v>629</v>
      </c>
      <c r="B566" s="2" t="s">
        <v>170</v>
      </c>
      <c r="F566" s="2" t="s">
        <v>586</v>
      </c>
      <c r="G566" s="11" t="str">
        <f t="shared" si="17"/>
        <v>D-heat_only</v>
      </c>
      <c r="H566" s="2">
        <v>61</v>
      </c>
      <c r="I566" s="2">
        <v>53</v>
      </c>
      <c r="J566" s="2">
        <v>24</v>
      </c>
    </row>
    <row r="567" spans="1:10" x14ac:dyDescent="0.4">
      <c r="A567" s="2" t="s">
        <v>630</v>
      </c>
      <c r="B567" s="2" t="s">
        <v>170</v>
      </c>
      <c r="F567" s="2" t="s">
        <v>586</v>
      </c>
      <c r="G567" s="11" t="str">
        <f t="shared" si="17"/>
        <v>D-heat_only</v>
      </c>
      <c r="H567" s="2">
        <v>73</v>
      </c>
      <c r="I567" s="2">
        <v>46</v>
      </c>
      <c r="J567" s="2">
        <v>28</v>
      </c>
    </row>
    <row r="568" spans="1:10" x14ac:dyDescent="0.4">
      <c r="A568" s="2" t="s">
        <v>631</v>
      </c>
      <c r="B568" s="2" t="s">
        <v>171</v>
      </c>
      <c r="F568" s="2" t="s">
        <v>586</v>
      </c>
      <c r="G568" s="11" t="str">
        <f t="shared" si="17"/>
        <v>T-heat_only</v>
      </c>
      <c r="H568" s="2">
        <v>79</v>
      </c>
      <c r="I568" s="2">
        <v>59</v>
      </c>
      <c r="J568" s="2">
        <v>32</v>
      </c>
    </row>
    <row r="569" spans="1:10" x14ac:dyDescent="0.4">
      <c r="A569" s="2" t="s">
        <v>632</v>
      </c>
      <c r="B569" s="2" t="s">
        <v>171</v>
      </c>
      <c r="F569" s="2" t="s">
        <v>586</v>
      </c>
      <c r="G569" s="11" t="str">
        <f t="shared" si="17"/>
        <v>T-heat_only</v>
      </c>
      <c r="H569" s="2">
        <v>89</v>
      </c>
      <c r="I569" s="2">
        <v>67</v>
      </c>
      <c r="J569" s="2">
        <v>35</v>
      </c>
    </row>
    <row r="570" spans="1:10" x14ac:dyDescent="0.4">
      <c r="A570" s="2" t="s">
        <v>633</v>
      </c>
      <c r="B570" s="2" t="s">
        <v>171</v>
      </c>
      <c r="F570" s="2" t="s">
        <v>586</v>
      </c>
      <c r="G570" s="11" t="str">
        <f t="shared" si="17"/>
        <v>T-heat_only</v>
      </c>
      <c r="H570" s="2">
        <v>101</v>
      </c>
      <c r="I570" s="2">
        <v>69</v>
      </c>
      <c r="J570" s="2">
        <v>40</v>
      </c>
    </row>
    <row r="571" spans="1:10" x14ac:dyDescent="0.4">
      <c r="A571" s="2" t="s">
        <v>634</v>
      </c>
      <c r="B571" s="2" t="s">
        <v>171</v>
      </c>
      <c r="F571" s="2" t="s">
        <v>586</v>
      </c>
      <c r="G571" s="11" t="str">
        <f t="shared" si="17"/>
        <v>T-heat_only</v>
      </c>
      <c r="H571" s="2">
        <v>79</v>
      </c>
      <c r="I571" s="2">
        <v>50</v>
      </c>
      <c r="J571" s="2">
        <v>31</v>
      </c>
    </row>
    <row r="572" spans="1:10" x14ac:dyDescent="0.4">
      <c r="A572" s="2" t="s">
        <v>635</v>
      </c>
      <c r="B572" s="2" t="s">
        <v>171</v>
      </c>
      <c r="F572" s="2" t="s">
        <v>586</v>
      </c>
      <c r="G572" s="11" t="str">
        <f t="shared" si="17"/>
        <v>T-heat_only</v>
      </c>
      <c r="H572" s="2">
        <v>85</v>
      </c>
      <c r="I572" s="2">
        <v>60</v>
      </c>
      <c r="J572" s="2">
        <v>31</v>
      </c>
    </row>
    <row r="573" spans="1:10" x14ac:dyDescent="0.4">
      <c r="A573" s="2" t="s">
        <v>636</v>
      </c>
      <c r="B573" s="2" t="s">
        <v>171</v>
      </c>
      <c r="F573" s="2" t="s">
        <v>586</v>
      </c>
      <c r="G573" s="11" t="str">
        <f t="shared" si="17"/>
        <v>T-heat_only</v>
      </c>
      <c r="H573" s="2">
        <v>90</v>
      </c>
      <c r="I573" s="2">
        <v>60</v>
      </c>
      <c r="J573" s="2">
        <v>33</v>
      </c>
    </row>
    <row r="574" spans="1:10" x14ac:dyDescent="0.4">
      <c r="A574" s="2" t="s">
        <v>637</v>
      </c>
      <c r="B574" s="2" t="s">
        <v>171</v>
      </c>
      <c r="F574" s="2" t="s">
        <v>586</v>
      </c>
      <c r="G574" s="11" t="str">
        <f t="shared" si="17"/>
        <v>T-heat_only</v>
      </c>
      <c r="H574" s="2">
        <v>95</v>
      </c>
      <c r="I574" s="2">
        <v>65</v>
      </c>
      <c r="J574" s="2">
        <v>35</v>
      </c>
    </row>
    <row r="575" spans="1:10" x14ac:dyDescent="0.4">
      <c r="A575" s="2" t="s">
        <v>638</v>
      </c>
      <c r="B575" s="2" t="s">
        <v>171</v>
      </c>
      <c r="F575" s="2" t="s">
        <v>586</v>
      </c>
      <c r="G575" s="11" t="str">
        <f t="shared" si="17"/>
        <v>T-heat_only</v>
      </c>
      <c r="H575" s="2">
        <v>84</v>
      </c>
      <c r="I575" s="2">
        <v>54</v>
      </c>
      <c r="J575" s="2">
        <v>34</v>
      </c>
    </row>
    <row r="576" spans="1:10" x14ac:dyDescent="0.4">
      <c r="A576" s="2" t="s">
        <v>639</v>
      </c>
      <c r="B576" s="2" t="s">
        <v>171</v>
      </c>
      <c r="F576" s="2" t="s">
        <v>586</v>
      </c>
      <c r="G576" s="11" t="str">
        <f t="shared" si="17"/>
        <v>T-heat_only</v>
      </c>
      <c r="H576" s="2">
        <v>79</v>
      </c>
      <c r="I576" s="2">
        <v>55</v>
      </c>
      <c r="J576" s="2">
        <v>31</v>
      </c>
    </row>
    <row r="577" spans="1:10" x14ac:dyDescent="0.4">
      <c r="A577" s="2" t="s">
        <v>640</v>
      </c>
      <c r="B577" s="2" t="s">
        <v>171</v>
      </c>
      <c r="F577" s="2" t="s">
        <v>586</v>
      </c>
      <c r="G577" s="11" t="str">
        <f t="shared" si="17"/>
        <v>T-heat_only</v>
      </c>
      <c r="H577" s="2">
        <v>81</v>
      </c>
      <c r="I577" s="2">
        <v>66</v>
      </c>
      <c r="J577" s="2">
        <v>31</v>
      </c>
    </row>
    <row r="578" spans="1:10" x14ac:dyDescent="0.4">
      <c r="A578" s="2" t="s">
        <v>641</v>
      </c>
      <c r="B578" s="2" t="s">
        <v>171</v>
      </c>
      <c r="F578" s="2" t="s">
        <v>586</v>
      </c>
      <c r="G578" s="11" t="str">
        <f t="shared" ref="G578:G612" si="18">B578&amp;"-"&amp;F578</f>
        <v>T-heat_only</v>
      </c>
      <c r="H578" s="2">
        <v>72</v>
      </c>
      <c r="I578" s="2">
        <v>55</v>
      </c>
      <c r="J578" s="2">
        <v>32</v>
      </c>
    </row>
    <row r="579" spans="1:10" x14ac:dyDescent="0.4">
      <c r="A579" s="2" t="s">
        <v>642</v>
      </c>
      <c r="B579" s="2" t="s">
        <v>171</v>
      </c>
      <c r="F579" s="2" t="s">
        <v>586</v>
      </c>
      <c r="G579" s="11" t="str">
        <f t="shared" si="18"/>
        <v>T-heat_only</v>
      </c>
      <c r="H579" s="2">
        <v>86</v>
      </c>
      <c r="I579" s="2">
        <v>56</v>
      </c>
      <c r="J579" s="2">
        <v>35</v>
      </c>
    </row>
    <row r="580" spans="1:10" x14ac:dyDescent="0.4">
      <c r="A580" s="2" t="s">
        <v>643</v>
      </c>
      <c r="B580" s="2" t="s">
        <v>171</v>
      </c>
      <c r="F580" s="2" t="s">
        <v>586</v>
      </c>
      <c r="G580" s="11" t="str">
        <f t="shared" si="18"/>
        <v>T-heat_only</v>
      </c>
      <c r="H580" s="2">
        <v>75</v>
      </c>
      <c r="I580" s="2">
        <v>66</v>
      </c>
      <c r="J580" s="2">
        <v>29</v>
      </c>
    </row>
    <row r="581" spans="1:10" x14ac:dyDescent="0.4">
      <c r="A581" s="2" t="s">
        <v>644</v>
      </c>
      <c r="B581" s="2" t="s">
        <v>171</v>
      </c>
      <c r="F581" s="2" t="s">
        <v>586</v>
      </c>
      <c r="G581" s="11" t="str">
        <f t="shared" si="18"/>
        <v>T-heat_only</v>
      </c>
      <c r="H581" s="2">
        <v>75</v>
      </c>
      <c r="I581" s="2">
        <v>52</v>
      </c>
      <c r="J581" s="2">
        <v>28</v>
      </c>
    </row>
    <row r="582" spans="1:10" x14ac:dyDescent="0.4">
      <c r="A582" s="2" t="s">
        <v>645</v>
      </c>
      <c r="B582" s="2" t="s">
        <v>171</v>
      </c>
      <c r="F582" s="2" t="s">
        <v>586</v>
      </c>
      <c r="G582" s="11" t="str">
        <f t="shared" si="18"/>
        <v>T-heat_only</v>
      </c>
      <c r="H582" s="2">
        <v>85</v>
      </c>
      <c r="I582" s="2">
        <v>53</v>
      </c>
      <c r="J582" s="2">
        <v>28</v>
      </c>
    </row>
    <row r="583" spans="1:10" x14ac:dyDescent="0.4">
      <c r="A583" s="2" t="s">
        <v>646</v>
      </c>
      <c r="B583" s="2" t="s">
        <v>171</v>
      </c>
      <c r="F583" s="2" t="s">
        <v>586</v>
      </c>
      <c r="G583" s="11" t="str">
        <f t="shared" si="18"/>
        <v>T-heat_only</v>
      </c>
      <c r="H583" s="2">
        <v>76</v>
      </c>
      <c r="I583" s="2">
        <v>59</v>
      </c>
      <c r="J583" s="2">
        <v>32</v>
      </c>
    </row>
    <row r="584" spans="1:10" x14ac:dyDescent="0.4">
      <c r="A584" s="2" t="s">
        <v>647</v>
      </c>
      <c r="B584" s="2" t="s">
        <v>171</v>
      </c>
      <c r="F584" s="2" t="s">
        <v>586</v>
      </c>
      <c r="G584" s="11" t="str">
        <f t="shared" si="18"/>
        <v>T-heat_only</v>
      </c>
      <c r="H584" s="2">
        <v>78</v>
      </c>
      <c r="I584" s="2">
        <v>58</v>
      </c>
      <c r="J584" s="2">
        <v>32</v>
      </c>
    </row>
    <row r="585" spans="1:10" x14ac:dyDescent="0.4">
      <c r="A585" s="2" t="s">
        <v>648</v>
      </c>
      <c r="B585" s="2" t="s">
        <v>171</v>
      </c>
      <c r="F585" s="2" t="s">
        <v>586</v>
      </c>
      <c r="G585" s="11" t="str">
        <f t="shared" si="18"/>
        <v>T-heat_only</v>
      </c>
      <c r="H585" s="2">
        <v>95</v>
      </c>
      <c r="I585" s="2">
        <v>63</v>
      </c>
      <c r="J585" s="2">
        <v>40</v>
      </c>
    </row>
    <row r="586" spans="1:10" x14ac:dyDescent="0.4">
      <c r="A586" s="2" t="s">
        <v>649</v>
      </c>
      <c r="B586" s="2" t="s">
        <v>171</v>
      </c>
      <c r="F586" s="2" t="s">
        <v>586</v>
      </c>
      <c r="G586" s="11" t="str">
        <f t="shared" si="18"/>
        <v>T-heat_only</v>
      </c>
      <c r="H586" s="2">
        <v>87</v>
      </c>
      <c r="I586" s="2">
        <v>57</v>
      </c>
      <c r="J586" s="2">
        <v>33</v>
      </c>
    </row>
    <row r="587" spans="1:10" x14ac:dyDescent="0.4">
      <c r="A587" s="2" t="s">
        <v>650</v>
      </c>
      <c r="B587" s="2" t="s">
        <v>171</v>
      </c>
      <c r="F587" s="2" t="s">
        <v>586</v>
      </c>
      <c r="G587" s="11" t="str">
        <f t="shared" si="18"/>
        <v>T-heat_only</v>
      </c>
      <c r="H587" s="2">
        <v>78</v>
      </c>
      <c r="I587" s="2">
        <v>63</v>
      </c>
      <c r="J587" s="2">
        <v>30</v>
      </c>
    </row>
    <row r="588" spans="1:10" x14ac:dyDescent="0.4">
      <c r="A588" s="2" t="s">
        <v>651</v>
      </c>
      <c r="B588" s="2" t="s">
        <v>171</v>
      </c>
      <c r="F588" s="2" t="s">
        <v>586</v>
      </c>
      <c r="G588" s="11" t="str">
        <f t="shared" si="18"/>
        <v>T-heat_only</v>
      </c>
      <c r="H588" s="2">
        <v>90</v>
      </c>
      <c r="I588" s="2">
        <v>70</v>
      </c>
      <c r="J588" s="2">
        <v>31</v>
      </c>
    </row>
    <row r="589" spans="1:10" x14ac:dyDescent="0.4">
      <c r="A589" s="2" t="s">
        <v>652</v>
      </c>
      <c r="B589" s="2" t="s">
        <v>171</v>
      </c>
      <c r="F589" s="2" t="s">
        <v>586</v>
      </c>
      <c r="G589" s="11" t="str">
        <f t="shared" si="18"/>
        <v>T-heat_only</v>
      </c>
      <c r="H589" s="2">
        <v>97</v>
      </c>
      <c r="I589" s="2">
        <v>58</v>
      </c>
      <c r="J589" s="2">
        <v>32</v>
      </c>
    </row>
    <row r="590" spans="1:10" x14ac:dyDescent="0.4">
      <c r="A590" s="2" t="s">
        <v>653</v>
      </c>
      <c r="B590" s="2" t="s">
        <v>171</v>
      </c>
      <c r="F590" s="2" t="s">
        <v>586</v>
      </c>
      <c r="G590" s="11" t="str">
        <f t="shared" si="18"/>
        <v>T-heat_only</v>
      </c>
      <c r="H590" s="2">
        <v>74</v>
      </c>
      <c r="I590" s="2">
        <v>55</v>
      </c>
      <c r="J590" s="2">
        <v>29</v>
      </c>
    </row>
    <row r="591" spans="1:10" x14ac:dyDescent="0.4">
      <c r="A591" s="2" t="s">
        <v>654</v>
      </c>
      <c r="B591" s="2" t="s">
        <v>171</v>
      </c>
      <c r="F591" s="2" t="s">
        <v>586</v>
      </c>
      <c r="G591" s="11" t="str">
        <f t="shared" si="18"/>
        <v>T-heat_only</v>
      </c>
      <c r="H591" s="2">
        <v>75</v>
      </c>
      <c r="I591" s="2">
        <v>49</v>
      </c>
      <c r="J591" s="2">
        <v>27</v>
      </c>
    </row>
    <row r="592" spans="1:10" x14ac:dyDescent="0.4">
      <c r="A592" s="2" t="s">
        <v>655</v>
      </c>
      <c r="B592" s="2" t="s">
        <v>171</v>
      </c>
      <c r="F592" s="2" t="s">
        <v>586</v>
      </c>
      <c r="G592" s="11" t="str">
        <f t="shared" si="18"/>
        <v>T-heat_only</v>
      </c>
      <c r="H592" s="2">
        <v>80</v>
      </c>
      <c r="I592" s="2">
        <v>64</v>
      </c>
      <c r="J592" s="2">
        <v>31</v>
      </c>
    </row>
    <row r="593" spans="1:10" x14ac:dyDescent="0.4">
      <c r="A593" s="2" t="s">
        <v>656</v>
      </c>
      <c r="B593" s="2" t="s">
        <v>171</v>
      </c>
      <c r="F593" s="2" t="s">
        <v>586</v>
      </c>
      <c r="G593" s="11" t="str">
        <f t="shared" si="18"/>
        <v>T-heat_only</v>
      </c>
      <c r="H593" s="2">
        <v>89</v>
      </c>
      <c r="I593" s="2">
        <v>57</v>
      </c>
      <c r="J593" s="2">
        <v>33</v>
      </c>
    </row>
    <row r="594" spans="1:10" x14ac:dyDescent="0.4">
      <c r="A594" s="2" t="s">
        <v>657</v>
      </c>
      <c r="B594" s="2" t="s">
        <v>171</v>
      </c>
      <c r="F594" s="2" t="s">
        <v>586</v>
      </c>
      <c r="G594" s="11" t="str">
        <f t="shared" si="18"/>
        <v>T-heat_only</v>
      </c>
      <c r="H594" s="2">
        <v>77</v>
      </c>
      <c r="I594" s="2">
        <v>60</v>
      </c>
      <c r="J594" s="2">
        <v>27</v>
      </c>
    </row>
    <row r="595" spans="1:10" x14ac:dyDescent="0.4">
      <c r="A595" s="2" t="s">
        <v>658</v>
      </c>
      <c r="B595" s="2" t="s">
        <v>171</v>
      </c>
      <c r="F595" s="2" t="s">
        <v>586</v>
      </c>
      <c r="G595" s="11" t="str">
        <f t="shared" si="18"/>
        <v>T-heat_only</v>
      </c>
      <c r="H595" s="2">
        <v>84</v>
      </c>
      <c r="I595" s="2">
        <v>57</v>
      </c>
      <c r="J595" s="2">
        <v>34</v>
      </c>
    </row>
    <row r="596" spans="1:10" x14ac:dyDescent="0.4">
      <c r="A596" s="2" t="s">
        <v>659</v>
      </c>
      <c r="B596" s="2" t="s">
        <v>171</v>
      </c>
      <c r="F596" s="2" t="s">
        <v>586</v>
      </c>
      <c r="G596" s="11" t="str">
        <f t="shared" si="18"/>
        <v>T-heat_only</v>
      </c>
      <c r="H596" s="2">
        <v>94</v>
      </c>
      <c r="I596" s="2">
        <v>65</v>
      </c>
      <c r="J596" s="2">
        <v>36</v>
      </c>
    </row>
    <row r="597" spans="1:10" x14ac:dyDescent="0.4">
      <c r="A597" s="2" t="s">
        <v>660</v>
      </c>
      <c r="B597" s="2" t="s">
        <v>171</v>
      </c>
      <c r="F597" s="2" t="s">
        <v>586</v>
      </c>
      <c r="G597" s="11" t="str">
        <f t="shared" si="18"/>
        <v>T-heat_only</v>
      </c>
      <c r="H597" s="2">
        <v>85</v>
      </c>
      <c r="I597" s="2">
        <v>53</v>
      </c>
      <c r="J597" s="2">
        <v>31</v>
      </c>
    </row>
    <row r="598" spans="1:10" x14ac:dyDescent="0.4">
      <c r="A598" s="2" t="s">
        <v>661</v>
      </c>
      <c r="B598" s="2" t="s">
        <v>171</v>
      </c>
      <c r="F598" s="2" t="s">
        <v>586</v>
      </c>
      <c r="G598" s="11" t="str">
        <f t="shared" si="18"/>
        <v>T-heat_only</v>
      </c>
      <c r="H598" s="2">
        <v>78</v>
      </c>
      <c r="I598" s="2">
        <v>56</v>
      </c>
      <c r="J598" s="2">
        <v>35</v>
      </c>
    </row>
    <row r="599" spans="1:10" x14ac:dyDescent="0.4">
      <c r="A599" s="2" t="s">
        <v>662</v>
      </c>
      <c r="B599" s="2" t="s">
        <v>171</v>
      </c>
      <c r="F599" s="2" t="s">
        <v>586</v>
      </c>
      <c r="G599" s="11" t="str">
        <f t="shared" si="18"/>
        <v>T-heat_only</v>
      </c>
      <c r="H599" s="2">
        <v>85</v>
      </c>
      <c r="I599" s="2">
        <v>63</v>
      </c>
      <c r="J599" s="2">
        <v>33</v>
      </c>
    </row>
    <row r="600" spans="1:10" x14ac:dyDescent="0.4">
      <c r="A600" s="2" t="s">
        <v>663</v>
      </c>
      <c r="B600" s="2" t="s">
        <v>171</v>
      </c>
      <c r="F600" s="2" t="s">
        <v>586</v>
      </c>
      <c r="G600" s="11" t="str">
        <f t="shared" si="18"/>
        <v>T-heat_only</v>
      </c>
      <c r="H600" s="2">
        <v>90</v>
      </c>
      <c r="I600" s="2">
        <v>60</v>
      </c>
      <c r="J600" s="2">
        <v>25</v>
      </c>
    </row>
    <row r="601" spans="1:10" x14ac:dyDescent="0.4">
      <c r="A601" s="2" t="s">
        <v>664</v>
      </c>
      <c r="B601" s="2" t="s">
        <v>171</v>
      </c>
      <c r="F601" s="2" t="s">
        <v>586</v>
      </c>
      <c r="G601" s="11" t="str">
        <f t="shared" si="18"/>
        <v>T-heat_only</v>
      </c>
      <c r="H601" s="2">
        <v>83</v>
      </c>
      <c r="I601" s="2">
        <v>57</v>
      </c>
      <c r="J601" s="2">
        <v>31</v>
      </c>
    </row>
    <row r="602" spans="1:10" x14ac:dyDescent="0.4">
      <c r="A602" s="2" t="s">
        <v>665</v>
      </c>
      <c r="B602" s="2" t="s">
        <v>171</v>
      </c>
      <c r="F602" s="2" t="s">
        <v>586</v>
      </c>
      <c r="G602" s="11" t="str">
        <f t="shared" si="18"/>
        <v>T-heat_only</v>
      </c>
      <c r="H602" s="2">
        <v>80</v>
      </c>
      <c r="I602" s="2">
        <v>59</v>
      </c>
      <c r="J602" s="2">
        <v>31</v>
      </c>
    </row>
    <row r="603" spans="1:10" x14ac:dyDescent="0.4">
      <c r="A603" s="2" t="s">
        <v>666</v>
      </c>
      <c r="B603" s="2" t="s">
        <v>171</v>
      </c>
      <c r="F603" s="2" t="s">
        <v>586</v>
      </c>
      <c r="G603" s="11" t="str">
        <f t="shared" si="18"/>
        <v>T-heat_only</v>
      </c>
      <c r="H603" s="2">
        <v>98</v>
      </c>
      <c r="I603" s="2">
        <v>61</v>
      </c>
      <c r="J603" s="2">
        <v>38</v>
      </c>
    </row>
    <row r="604" spans="1:10" x14ac:dyDescent="0.4">
      <c r="A604" s="2" t="s">
        <v>667</v>
      </c>
      <c r="B604" s="2" t="s">
        <v>171</v>
      </c>
      <c r="F604" s="2" t="s">
        <v>586</v>
      </c>
      <c r="G604" s="11" t="str">
        <f t="shared" si="18"/>
        <v>T-heat_only</v>
      </c>
      <c r="H604" s="2">
        <v>103</v>
      </c>
      <c r="I604" s="2">
        <v>66</v>
      </c>
      <c r="J604" s="2">
        <v>37</v>
      </c>
    </row>
    <row r="605" spans="1:10" x14ac:dyDescent="0.4">
      <c r="A605" s="2" t="s">
        <v>668</v>
      </c>
      <c r="B605" s="2" t="s">
        <v>171</v>
      </c>
      <c r="F605" s="2" t="s">
        <v>586</v>
      </c>
      <c r="G605" s="11" t="str">
        <f t="shared" si="18"/>
        <v>T-heat_only</v>
      </c>
      <c r="H605" s="2">
        <v>78</v>
      </c>
      <c r="I605" s="2">
        <v>56</v>
      </c>
      <c r="J605" s="2">
        <v>32</v>
      </c>
    </row>
    <row r="606" spans="1:10" x14ac:dyDescent="0.4">
      <c r="A606" s="2" t="s">
        <v>669</v>
      </c>
      <c r="B606" s="2" t="s">
        <v>171</v>
      </c>
      <c r="F606" s="2" t="s">
        <v>586</v>
      </c>
      <c r="G606" s="11" t="str">
        <f t="shared" si="18"/>
        <v>T-heat_only</v>
      </c>
      <c r="H606" s="2">
        <v>84</v>
      </c>
      <c r="I606" s="2">
        <v>57</v>
      </c>
      <c r="J606" s="2">
        <v>33</v>
      </c>
    </row>
    <row r="607" spans="1:10" x14ac:dyDescent="0.4">
      <c r="A607" s="2" t="s">
        <v>670</v>
      </c>
      <c r="B607" s="2" t="s">
        <v>171</v>
      </c>
      <c r="F607" s="2" t="s">
        <v>586</v>
      </c>
      <c r="G607" s="11" t="str">
        <f t="shared" si="18"/>
        <v>T-heat_only</v>
      </c>
      <c r="H607" s="2">
        <v>96</v>
      </c>
      <c r="I607" s="2">
        <v>58</v>
      </c>
      <c r="J607" s="2">
        <v>31</v>
      </c>
    </row>
    <row r="608" spans="1:10" x14ac:dyDescent="0.4">
      <c r="A608" s="2" t="s">
        <v>671</v>
      </c>
      <c r="B608" s="2" t="s">
        <v>171</v>
      </c>
      <c r="F608" s="2" t="s">
        <v>586</v>
      </c>
      <c r="G608" s="11" t="str">
        <f t="shared" si="18"/>
        <v>T-heat_only</v>
      </c>
      <c r="H608" s="2">
        <v>69</v>
      </c>
      <c r="I608" s="2">
        <v>56</v>
      </c>
      <c r="J608" s="2">
        <v>26</v>
      </c>
    </row>
    <row r="609" spans="1:10" x14ac:dyDescent="0.4">
      <c r="A609" s="2" t="s">
        <v>672</v>
      </c>
      <c r="B609" s="2" t="s">
        <v>171</v>
      </c>
      <c r="F609" s="2" t="s">
        <v>586</v>
      </c>
      <c r="G609" s="11" t="str">
        <f t="shared" si="18"/>
        <v>T-heat_only</v>
      </c>
      <c r="H609" s="2">
        <v>81</v>
      </c>
      <c r="I609" s="2">
        <v>62</v>
      </c>
      <c r="J609" s="2">
        <v>30</v>
      </c>
    </row>
    <row r="610" spans="1:10" x14ac:dyDescent="0.4">
      <c r="A610" s="2" t="s">
        <v>673</v>
      </c>
      <c r="B610" s="2" t="s">
        <v>171</v>
      </c>
      <c r="F610" s="2" t="s">
        <v>586</v>
      </c>
      <c r="G610" s="11" t="str">
        <f t="shared" si="18"/>
        <v>T-heat_only</v>
      </c>
      <c r="H610" s="2">
        <v>71</v>
      </c>
      <c r="I610" s="2">
        <v>50</v>
      </c>
      <c r="J610" s="2">
        <v>27</v>
      </c>
    </row>
    <row r="611" spans="1:10" x14ac:dyDescent="0.4">
      <c r="A611" s="2" t="s">
        <v>674</v>
      </c>
      <c r="B611" s="2" t="s">
        <v>171</v>
      </c>
      <c r="F611" s="2" t="s">
        <v>586</v>
      </c>
      <c r="G611" s="11" t="str">
        <f t="shared" si="18"/>
        <v>T-heat_only</v>
      </c>
      <c r="H611" s="2">
        <v>71</v>
      </c>
      <c r="I611" s="2">
        <v>48</v>
      </c>
      <c r="J611" s="2">
        <v>28</v>
      </c>
    </row>
    <row r="612" spans="1:10" x14ac:dyDescent="0.4">
      <c r="A612" s="2" t="s">
        <v>675</v>
      </c>
      <c r="B612" s="2" t="s">
        <v>171</v>
      </c>
      <c r="F612" s="2" t="s">
        <v>586</v>
      </c>
      <c r="G612" s="11" t="str">
        <f t="shared" si="18"/>
        <v>T-heat_only</v>
      </c>
      <c r="H612" s="2">
        <v>76</v>
      </c>
      <c r="I612" s="2">
        <v>61</v>
      </c>
      <c r="J612" s="2">
        <v>31</v>
      </c>
    </row>
  </sheetData>
  <conditionalFormatting sqref="A1:G522 A613:G1048576 A523:B612 D523:G612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DD02-C591-4D19-AB52-505B2A53A1CA}">
  <dimension ref="A1:B80"/>
  <sheetViews>
    <sheetView workbookViewId="0">
      <pane ySplit="1" topLeftCell="A50" activePane="bottomLeft" state="frozen"/>
      <selection pane="bottomLeft" activeCell="K18" sqref="K18"/>
    </sheetView>
  </sheetViews>
  <sheetFormatPr defaultRowHeight="14.6" x14ac:dyDescent="0.4"/>
  <cols>
    <col min="1" max="2" width="9.23046875" style="2"/>
  </cols>
  <sheetData>
    <row r="1" spans="1:2" s="1" customFormat="1" x14ac:dyDescent="0.4">
      <c r="A1" s="4" t="s">
        <v>0</v>
      </c>
      <c r="B1" s="4" t="s">
        <v>579</v>
      </c>
    </row>
    <row r="2" spans="1:2" x14ac:dyDescent="0.4">
      <c r="A2" s="2" t="s">
        <v>428</v>
      </c>
      <c r="B2" s="2" t="s">
        <v>183</v>
      </c>
    </row>
    <row r="3" spans="1:2" x14ac:dyDescent="0.4">
      <c r="A3" s="2" t="s">
        <v>429</v>
      </c>
      <c r="B3" s="2" t="s">
        <v>183</v>
      </c>
    </row>
    <row r="4" spans="1:2" x14ac:dyDescent="0.4">
      <c r="A4" s="2" t="s">
        <v>430</v>
      </c>
      <c r="B4" s="2" t="s">
        <v>183</v>
      </c>
    </row>
    <row r="5" spans="1:2" x14ac:dyDescent="0.4">
      <c r="A5" s="2" t="s">
        <v>431</v>
      </c>
      <c r="B5" s="2" t="s">
        <v>183</v>
      </c>
    </row>
    <row r="6" spans="1:2" x14ac:dyDescent="0.4">
      <c r="A6" s="2" t="s">
        <v>432</v>
      </c>
      <c r="B6" s="2" t="s">
        <v>183</v>
      </c>
    </row>
    <row r="7" spans="1:2" x14ac:dyDescent="0.4">
      <c r="A7" s="2" t="s">
        <v>433</v>
      </c>
      <c r="B7" s="2" t="s">
        <v>183</v>
      </c>
    </row>
    <row r="8" spans="1:2" x14ac:dyDescent="0.4">
      <c r="A8" s="2" t="s">
        <v>434</v>
      </c>
      <c r="B8" s="2" t="s">
        <v>183</v>
      </c>
    </row>
    <row r="9" spans="1:2" x14ac:dyDescent="0.4">
      <c r="A9" s="2" t="s">
        <v>435</v>
      </c>
      <c r="B9" s="2" t="s">
        <v>183</v>
      </c>
    </row>
    <row r="10" spans="1:2" x14ac:dyDescent="0.4">
      <c r="A10" s="2" t="s">
        <v>436</v>
      </c>
      <c r="B10" s="2" t="s">
        <v>183</v>
      </c>
    </row>
    <row r="11" spans="1:2" x14ac:dyDescent="0.4">
      <c r="A11" s="2" t="s">
        <v>225</v>
      </c>
      <c r="B11" s="2" t="s">
        <v>183</v>
      </c>
    </row>
    <row r="12" spans="1:2" x14ac:dyDescent="0.4">
      <c r="A12" s="2" t="s">
        <v>437</v>
      </c>
      <c r="B12" s="2" t="s">
        <v>183</v>
      </c>
    </row>
    <row r="13" spans="1:2" x14ac:dyDescent="0.4">
      <c r="A13" s="2" t="s">
        <v>226</v>
      </c>
      <c r="B13" s="2" t="s">
        <v>183</v>
      </c>
    </row>
    <row r="14" spans="1:2" x14ac:dyDescent="0.4">
      <c r="A14" s="2" t="s">
        <v>438</v>
      </c>
      <c r="B14" s="2" t="s">
        <v>183</v>
      </c>
    </row>
    <row r="15" spans="1:2" x14ac:dyDescent="0.4">
      <c r="A15" s="2" t="s">
        <v>439</v>
      </c>
      <c r="B15" s="2" t="s">
        <v>183</v>
      </c>
    </row>
    <row r="16" spans="1:2" x14ac:dyDescent="0.4">
      <c r="A16" s="2" t="s">
        <v>440</v>
      </c>
      <c r="B16" s="2" t="s">
        <v>183</v>
      </c>
    </row>
    <row r="17" spans="1:2" x14ac:dyDescent="0.4">
      <c r="A17" s="2" t="s">
        <v>441</v>
      </c>
      <c r="B17" s="2" t="s">
        <v>183</v>
      </c>
    </row>
    <row r="18" spans="1:2" x14ac:dyDescent="0.4">
      <c r="A18" s="2" t="s">
        <v>206</v>
      </c>
      <c r="B18" s="2" t="s">
        <v>188</v>
      </c>
    </row>
    <row r="19" spans="1:2" x14ac:dyDescent="0.4">
      <c r="A19" s="2" t="s">
        <v>442</v>
      </c>
      <c r="B19" s="2" t="s">
        <v>183</v>
      </c>
    </row>
    <row r="20" spans="1:2" x14ac:dyDescent="0.4">
      <c r="A20" s="2" t="s">
        <v>443</v>
      </c>
      <c r="B20" s="2" t="s">
        <v>183</v>
      </c>
    </row>
    <row r="21" spans="1:2" x14ac:dyDescent="0.4">
      <c r="A21" s="2" t="s">
        <v>444</v>
      </c>
      <c r="B21" s="2" t="s">
        <v>183</v>
      </c>
    </row>
    <row r="22" spans="1:2" x14ac:dyDescent="0.4">
      <c r="A22" s="2" t="s">
        <v>445</v>
      </c>
      <c r="B22" s="2" t="s">
        <v>183</v>
      </c>
    </row>
    <row r="23" spans="1:2" x14ac:dyDescent="0.4">
      <c r="A23" s="2" t="s">
        <v>446</v>
      </c>
      <c r="B23" s="2" t="s">
        <v>183</v>
      </c>
    </row>
    <row r="24" spans="1:2" x14ac:dyDescent="0.4">
      <c r="A24" s="2" t="s">
        <v>447</v>
      </c>
      <c r="B24" s="2" t="s">
        <v>183</v>
      </c>
    </row>
    <row r="25" spans="1:2" x14ac:dyDescent="0.4">
      <c r="A25" s="2" t="s">
        <v>448</v>
      </c>
      <c r="B25" s="2" t="s">
        <v>183</v>
      </c>
    </row>
    <row r="26" spans="1:2" x14ac:dyDescent="0.4">
      <c r="A26" s="2" t="s">
        <v>449</v>
      </c>
      <c r="B26" s="2" t="s">
        <v>183</v>
      </c>
    </row>
    <row r="27" spans="1:2" x14ac:dyDescent="0.4">
      <c r="A27" s="2" t="s">
        <v>450</v>
      </c>
      <c r="B27" s="2" t="s">
        <v>183</v>
      </c>
    </row>
    <row r="28" spans="1:2" x14ac:dyDescent="0.4">
      <c r="A28" s="2" t="s">
        <v>451</v>
      </c>
      <c r="B28" s="2" t="s">
        <v>183</v>
      </c>
    </row>
    <row r="29" spans="1:2" x14ac:dyDescent="0.4">
      <c r="A29" s="2" t="s">
        <v>229</v>
      </c>
      <c r="B29" s="2" t="s">
        <v>183</v>
      </c>
    </row>
    <row r="30" spans="1:2" x14ac:dyDescent="0.4">
      <c r="A30" s="2" t="s">
        <v>452</v>
      </c>
      <c r="B30" s="2" t="s">
        <v>183</v>
      </c>
    </row>
    <row r="31" spans="1:2" x14ac:dyDescent="0.4">
      <c r="A31" s="2" t="s">
        <v>453</v>
      </c>
      <c r="B31" s="2" t="s">
        <v>183</v>
      </c>
    </row>
    <row r="32" spans="1:2" x14ac:dyDescent="0.4">
      <c r="A32" s="2" t="s">
        <v>454</v>
      </c>
      <c r="B32" s="2" t="s">
        <v>183</v>
      </c>
    </row>
    <row r="33" spans="1:2" x14ac:dyDescent="0.4">
      <c r="A33" s="2" t="s">
        <v>455</v>
      </c>
      <c r="B33" s="2" t="s">
        <v>183</v>
      </c>
    </row>
    <row r="34" spans="1:2" x14ac:dyDescent="0.4">
      <c r="A34" s="2" t="s">
        <v>456</v>
      </c>
      <c r="B34" s="2" t="s">
        <v>183</v>
      </c>
    </row>
    <row r="35" spans="1:2" x14ac:dyDescent="0.4">
      <c r="A35" s="2" t="s">
        <v>457</v>
      </c>
      <c r="B35" s="2" t="s">
        <v>183</v>
      </c>
    </row>
    <row r="36" spans="1:2" x14ac:dyDescent="0.4">
      <c r="A36" s="2" t="s">
        <v>458</v>
      </c>
      <c r="B36" s="2" t="s">
        <v>183</v>
      </c>
    </row>
    <row r="37" spans="1:2" x14ac:dyDescent="0.4">
      <c r="A37" s="2" t="s">
        <v>459</v>
      </c>
      <c r="B37" s="2" t="s">
        <v>183</v>
      </c>
    </row>
    <row r="38" spans="1:2" x14ac:dyDescent="0.4">
      <c r="A38" s="2" t="s">
        <v>460</v>
      </c>
      <c r="B38" s="2" t="s">
        <v>183</v>
      </c>
    </row>
    <row r="39" spans="1:2" x14ac:dyDescent="0.4">
      <c r="A39" s="2" t="s">
        <v>461</v>
      </c>
      <c r="B39" s="2" t="s">
        <v>183</v>
      </c>
    </row>
    <row r="40" spans="1:2" x14ac:dyDescent="0.4">
      <c r="A40" s="2" t="s">
        <v>462</v>
      </c>
      <c r="B40" s="2" t="s">
        <v>183</v>
      </c>
    </row>
    <row r="41" spans="1:2" x14ac:dyDescent="0.4">
      <c r="A41" s="2" t="s">
        <v>227</v>
      </c>
      <c r="B41" s="2" t="s">
        <v>188</v>
      </c>
    </row>
    <row r="42" spans="1:2" x14ac:dyDescent="0.4">
      <c r="A42" s="2" t="s">
        <v>42</v>
      </c>
      <c r="B42" s="2" t="s">
        <v>183</v>
      </c>
    </row>
    <row r="43" spans="1:2" x14ac:dyDescent="0.4">
      <c r="A43" s="2" t="s">
        <v>43</v>
      </c>
      <c r="B43" s="2" t="s">
        <v>183</v>
      </c>
    </row>
    <row r="44" spans="1:2" x14ac:dyDescent="0.4">
      <c r="A44" s="2" t="s">
        <v>44</v>
      </c>
      <c r="B44" s="2" t="s">
        <v>183</v>
      </c>
    </row>
    <row r="45" spans="1:2" x14ac:dyDescent="0.4">
      <c r="A45" s="2" t="s">
        <v>45</v>
      </c>
      <c r="B45" s="2" t="s">
        <v>188</v>
      </c>
    </row>
    <row r="46" spans="1:2" x14ac:dyDescent="0.4">
      <c r="A46" s="2" t="s">
        <v>46</v>
      </c>
      <c r="B46" s="2" t="s">
        <v>183</v>
      </c>
    </row>
    <row r="47" spans="1:2" x14ac:dyDescent="0.4">
      <c r="A47" s="2" t="s">
        <v>47</v>
      </c>
      <c r="B47" s="2" t="s">
        <v>183</v>
      </c>
    </row>
    <row r="48" spans="1:2" x14ac:dyDescent="0.4">
      <c r="A48" s="2" t="s">
        <v>48</v>
      </c>
      <c r="B48" s="2" t="s">
        <v>188</v>
      </c>
    </row>
    <row r="49" spans="1:2" x14ac:dyDescent="0.4">
      <c r="A49" s="2" t="s">
        <v>49</v>
      </c>
      <c r="B49" s="2" t="s">
        <v>183</v>
      </c>
    </row>
    <row r="50" spans="1:2" x14ac:dyDescent="0.4">
      <c r="A50" s="2" t="s">
        <v>50</v>
      </c>
      <c r="B50" s="2" t="s">
        <v>183</v>
      </c>
    </row>
    <row r="51" spans="1:2" x14ac:dyDescent="0.4">
      <c r="A51" s="2" t="s">
        <v>51</v>
      </c>
      <c r="B51" s="2" t="s">
        <v>183</v>
      </c>
    </row>
    <row r="52" spans="1:2" x14ac:dyDescent="0.4">
      <c r="A52" s="2" t="s">
        <v>52</v>
      </c>
      <c r="B52" s="2" t="s">
        <v>188</v>
      </c>
    </row>
    <row r="53" spans="1:2" x14ac:dyDescent="0.4">
      <c r="A53" s="2" t="s">
        <v>53</v>
      </c>
      <c r="B53" s="2" t="s">
        <v>183</v>
      </c>
    </row>
    <row r="54" spans="1:2" x14ac:dyDescent="0.4">
      <c r="A54" s="2" t="s">
        <v>54</v>
      </c>
      <c r="B54" s="2" t="s">
        <v>183</v>
      </c>
    </row>
    <row r="55" spans="1:2" x14ac:dyDescent="0.4">
      <c r="A55" s="2" t="s">
        <v>55</v>
      </c>
      <c r="B55" s="2" t="s">
        <v>188</v>
      </c>
    </row>
    <row r="56" spans="1:2" x14ac:dyDescent="0.4">
      <c r="A56" s="2" t="s">
        <v>56</v>
      </c>
      <c r="B56" s="2" t="s">
        <v>188</v>
      </c>
    </row>
    <row r="57" spans="1:2" x14ac:dyDescent="0.4">
      <c r="A57" s="2" t="s">
        <v>57</v>
      </c>
      <c r="B57" s="2" t="s">
        <v>183</v>
      </c>
    </row>
    <row r="58" spans="1:2" x14ac:dyDescent="0.4">
      <c r="A58" s="2" t="s">
        <v>58</v>
      </c>
      <c r="B58" s="2" t="s">
        <v>183</v>
      </c>
    </row>
    <row r="59" spans="1:2" x14ac:dyDescent="0.4">
      <c r="A59" s="2" t="s">
        <v>59</v>
      </c>
      <c r="B59" s="2" t="s">
        <v>183</v>
      </c>
    </row>
    <row r="60" spans="1:2" x14ac:dyDescent="0.4">
      <c r="A60" s="2" t="s">
        <v>60</v>
      </c>
      <c r="B60" s="2" t="s">
        <v>183</v>
      </c>
    </row>
    <row r="61" spans="1:2" x14ac:dyDescent="0.4">
      <c r="A61" s="2" t="s">
        <v>62</v>
      </c>
      <c r="B61" s="2" t="s">
        <v>183</v>
      </c>
    </row>
    <row r="62" spans="1:2" x14ac:dyDescent="0.4">
      <c r="A62" s="2" t="s">
        <v>63</v>
      </c>
      <c r="B62" s="2" t="s">
        <v>188</v>
      </c>
    </row>
    <row r="63" spans="1:2" x14ac:dyDescent="0.4">
      <c r="A63" s="2" t="s">
        <v>64</v>
      </c>
      <c r="B63" s="2" t="s">
        <v>183</v>
      </c>
    </row>
    <row r="64" spans="1:2" x14ac:dyDescent="0.4">
      <c r="A64" s="2" t="s">
        <v>65</v>
      </c>
      <c r="B64" s="2" t="s">
        <v>188</v>
      </c>
    </row>
    <row r="65" spans="1:2" x14ac:dyDescent="0.4">
      <c r="A65" s="2" t="s">
        <v>66</v>
      </c>
      <c r="B65" s="2" t="s">
        <v>183</v>
      </c>
    </row>
    <row r="66" spans="1:2" x14ac:dyDescent="0.4">
      <c r="A66" s="2" t="s">
        <v>67</v>
      </c>
      <c r="B66" s="2" t="s">
        <v>183</v>
      </c>
    </row>
    <row r="67" spans="1:2" x14ac:dyDescent="0.4">
      <c r="A67" s="2" t="s">
        <v>68</v>
      </c>
      <c r="B67" s="2" t="s">
        <v>183</v>
      </c>
    </row>
    <row r="68" spans="1:2" x14ac:dyDescent="0.4">
      <c r="A68" s="2" t="s">
        <v>69</v>
      </c>
      <c r="B68" s="2" t="s">
        <v>183</v>
      </c>
    </row>
    <row r="69" spans="1:2" x14ac:dyDescent="0.4">
      <c r="A69" s="2" t="s">
        <v>70</v>
      </c>
      <c r="B69" s="2" t="s">
        <v>183</v>
      </c>
    </row>
    <row r="70" spans="1:2" x14ac:dyDescent="0.4">
      <c r="A70" s="2" t="s">
        <v>71</v>
      </c>
      <c r="B70" s="2" t="s">
        <v>183</v>
      </c>
    </row>
    <row r="71" spans="1:2" x14ac:dyDescent="0.4">
      <c r="A71" s="2" t="s">
        <v>72</v>
      </c>
      <c r="B71" s="2" t="s">
        <v>183</v>
      </c>
    </row>
    <row r="72" spans="1:2" x14ac:dyDescent="0.4">
      <c r="A72" s="2" t="s">
        <v>73</v>
      </c>
      <c r="B72" s="2" t="s">
        <v>188</v>
      </c>
    </row>
    <row r="73" spans="1:2" x14ac:dyDescent="0.4">
      <c r="A73" s="2" t="s">
        <v>74</v>
      </c>
      <c r="B73" s="2" t="s">
        <v>183</v>
      </c>
    </row>
    <row r="74" spans="1:2" x14ac:dyDescent="0.4">
      <c r="A74" s="2" t="s">
        <v>75</v>
      </c>
      <c r="B74" s="2" t="s">
        <v>183</v>
      </c>
    </row>
    <row r="75" spans="1:2" x14ac:dyDescent="0.4">
      <c r="A75" s="2" t="s">
        <v>76</v>
      </c>
      <c r="B75" s="2" t="s">
        <v>183</v>
      </c>
    </row>
    <row r="76" spans="1:2" x14ac:dyDescent="0.4">
      <c r="A76" s="2" t="s">
        <v>77</v>
      </c>
      <c r="B76" s="2" t="s">
        <v>183</v>
      </c>
    </row>
    <row r="77" spans="1:2" x14ac:dyDescent="0.4">
      <c r="A77" s="2" t="s">
        <v>78</v>
      </c>
      <c r="B77" s="2" t="s">
        <v>183</v>
      </c>
    </row>
    <row r="78" spans="1:2" x14ac:dyDescent="0.4">
      <c r="A78" s="2" t="s">
        <v>79</v>
      </c>
      <c r="B78" s="2" t="s">
        <v>183</v>
      </c>
    </row>
    <row r="79" spans="1:2" x14ac:dyDescent="0.4">
      <c r="A79" s="2" t="s">
        <v>80</v>
      </c>
      <c r="B79" s="2" t="s">
        <v>183</v>
      </c>
    </row>
    <row r="80" spans="1:2" x14ac:dyDescent="0.4">
      <c r="A80" s="2" t="s">
        <v>81</v>
      </c>
      <c r="B80" s="2" t="s">
        <v>183</v>
      </c>
    </row>
  </sheetData>
  <sortState xmlns:xlrd2="http://schemas.microsoft.com/office/spreadsheetml/2017/richdata2" ref="A2:B375">
    <sortCondition ref="A2:A37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AB5D3-A627-496E-B444-DDEA8DA2D182}">
  <dimension ref="A1:R775"/>
  <sheetViews>
    <sheetView tabSelected="1" workbookViewId="0">
      <pane ySplit="1" topLeftCell="A2" activePane="bottomLeft" state="frozen"/>
      <selection pane="bottomLeft" activeCell="R6" sqref="R6"/>
    </sheetView>
  </sheetViews>
  <sheetFormatPr defaultRowHeight="14.6" x14ac:dyDescent="0.4"/>
  <cols>
    <col min="1" max="4" width="9.84375" style="2" customWidth="1"/>
    <col min="5" max="5" width="12.07421875" style="2" customWidth="1"/>
    <col min="6" max="6" width="9.84375" style="2" customWidth="1"/>
    <col min="7" max="7" width="16" style="3" bestFit="1" customWidth="1"/>
    <col min="8" max="12" width="9.84375" style="2" customWidth="1"/>
    <col min="13" max="13" width="13.07421875" style="2" bestFit="1" customWidth="1"/>
    <col min="14" max="14" width="13.07421875" style="2" customWidth="1"/>
    <col min="15" max="15" width="20.69140625" style="2" bestFit="1" customWidth="1"/>
    <col min="16" max="16" width="15.921875" style="16" bestFit="1" customWidth="1"/>
    <col min="18" max="18" width="9.23046875" style="18"/>
  </cols>
  <sheetData>
    <row r="1" spans="1:18" s="1" customFormat="1" x14ac:dyDescent="0.4">
      <c r="A1" s="4" t="s">
        <v>168</v>
      </c>
      <c r="B1" s="4" t="s">
        <v>554</v>
      </c>
      <c r="C1" s="4" t="s">
        <v>0</v>
      </c>
      <c r="D1" s="4" t="s">
        <v>169</v>
      </c>
      <c r="E1" s="4" t="s">
        <v>175</v>
      </c>
      <c r="F1" s="4" t="s">
        <v>579</v>
      </c>
      <c r="G1" s="5" t="s">
        <v>577</v>
      </c>
      <c r="H1" s="4" t="s">
        <v>167</v>
      </c>
      <c r="I1" s="4" t="s">
        <v>165</v>
      </c>
      <c r="J1" s="4" t="s">
        <v>166</v>
      </c>
      <c r="K1" s="4" t="s">
        <v>164</v>
      </c>
      <c r="L1" s="4" t="s">
        <v>580</v>
      </c>
      <c r="M1" s="4" t="s">
        <v>581</v>
      </c>
      <c r="N1" s="4" t="s">
        <v>582</v>
      </c>
      <c r="O1" s="4" t="s">
        <v>583</v>
      </c>
      <c r="P1" s="15" t="s">
        <v>584</v>
      </c>
      <c r="R1" s="17"/>
    </row>
    <row r="2" spans="1:18" x14ac:dyDescent="0.4">
      <c r="A2" s="2">
        <v>-10</v>
      </c>
      <c r="B2" s="2">
        <v>20</v>
      </c>
      <c r="C2" s="2" t="s">
        <v>428</v>
      </c>
      <c r="D2" s="2" t="s">
        <v>170</v>
      </c>
      <c r="E2" s="2" t="s">
        <v>676</v>
      </c>
      <c r="F2" s="2" t="str">
        <f>VLOOKUP(C2,death!A:B,2,FALSE)</f>
        <v>no</v>
      </c>
      <c r="G2" s="3" t="str">
        <f>D2&amp;"_"&amp;E2&amp;"_"&amp;A2</f>
        <v>D_desiccation_-10</v>
      </c>
      <c r="H2" s="2">
        <v>30</v>
      </c>
      <c r="I2" s="2">
        <v>79</v>
      </c>
      <c r="J2" s="2">
        <v>66</v>
      </c>
      <c r="K2" s="2">
        <f t="shared" ref="K2:K65" si="0">I2-J2</f>
        <v>13</v>
      </c>
      <c r="L2" s="2">
        <f>K2*calibration_curve!$C$2</f>
        <v>303368</v>
      </c>
      <c r="M2" s="2">
        <f>ROUND(L2/H2,0)</f>
        <v>10112</v>
      </c>
      <c r="N2" s="2">
        <f>M2*60</f>
        <v>606720</v>
      </c>
      <c r="O2" s="2">
        <f>ROUND(IF((N2-IF(B2=20,blank!$H$4,blank!$H$2))&lt;0,0,N2-IF(B2=20,blank!$H$4,blank!$H$2)),0)</f>
        <v>456703</v>
      </c>
      <c r="P2" s="16">
        <f>O2/(VLOOKUP(C2,key!A:H,8,FALSE)/10)</f>
        <v>61716.62162162162</v>
      </c>
    </row>
    <row r="3" spans="1:18" x14ac:dyDescent="0.4">
      <c r="A3" s="2">
        <v>-10</v>
      </c>
      <c r="B3" s="2">
        <v>20</v>
      </c>
      <c r="C3" s="2" t="s">
        <v>429</v>
      </c>
      <c r="D3" s="2" t="s">
        <v>170</v>
      </c>
      <c r="E3" s="2" t="s">
        <v>676</v>
      </c>
      <c r="F3" s="2" t="str">
        <f>VLOOKUP(C3,death!A:B,2,FALSE)</f>
        <v>no</v>
      </c>
      <c r="G3" s="3" t="str">
        <f t="shared" ref="G3:G66" si="1">D3&amp;"_"&amp;E3&amp;"_"&amp;A3</f>
        <v>D_desiccation_-10</v>
      </c>
      <c r="H3" s="2">
        <v>30</v>
      </c>
      <c r="I3" s="2">
        <v>77</v>
      </c>
      <c r="J3" s="2">
        <v>63</v>
      </c>
      <c r="K3" s="2">
        <f t="shared" si="0"/>
        <v>14</v>
      </c>
      <c r="L3" s="2">
        <f>K3*calibration_curve!$C$2</f>
        <v>326704</v>
      </c>
      <c r="M3" s="2">
        <f t="shared" ref="M3:M66" si="2">ROUND(L3/H3,0)</f>
        <v>10890</v>
      </c>
      <c r="N3" s="2">
        <f t="shared" ref="N3:N66" si="3">M3*60</f>
        <v>653400</v>
      </c>
      <c r="O3" s="2">
        <f>ROUND(IF((N3-IF(B3=20,blank!$H$4,blank!$H$2))&lt;0,0,N3-IF(B3=20,blank!$H$4,blank!$H$2)),0)</f>
        <v>503383</v>
      </c>
      <c r="P3" s="16">
        <f>O3/(VLOOKUP(C3,key!A:H,8,FALSE)/10)</f>
        <v>59926.547619047618</v>
      </c>
    </row>
    <row r="4" spans="1:18" x14ac:dyDescent="0.4">
      <c r="A4" s="2">
        <v>-10</v>
      </c>
      <c r="B4" s="2">
        <v>20</v>
      </c>
      <c r="C4" s="2" t="s">
        <v>430</v>
      </c>
      <c r="D4" s="2" t="s">
        <v>170</v>
      </c>
      <c r="E4" s="2" t="s">
        <v>676</v>
      </c>
      <c r="F4" s="2" t="str">
        <f>VLOOKUP(C4,death!A:B,2,FALSE)</f>
        <v>no</v>
      </c>
      <c r="G4" s="3" t="str">
        <f t="shared" si="1"/>
        <v>D_desiccation_-10</v>
      </c>
      <c r="H4" s="2">
        <v>30</v>
      </c>
      <c r="I4" s="2">
        <v>79</v>
      </c>
      <c r="J4" s="2">
        <v>70</v>
      </c>
      <c r="K4" s="2">
        <f t="shared" si="0"/>
        <v>9</v>
      </c>
      <c r="L4" s="2">
        <f>K4*calibration_curve!$C$2</f>
        <v>210024</v>
      </c>
      <c r="M4" s="2">
        <f t="shared" si="2"/>
        <v>7001</v>
      </c>
      <c r="N4" s="2">
        <f t="shared" si="3"/>
        <v>420060</v>
      </c>
      <c r="O4" s="2">
        <f>ROUND(IF((N4-IF(B4=20,blank!$H$4,blank!$H$2))&lt;0,0,N4-IF(B4=20,blank!$H$4,blank!$H$2)),0)</f>
        <v>270043</v>
      </c>
      <c r="P4" s="16">
        <f>O4/(VLOOKUP(C4,key!A:H,8,FALSE)/10)</f>
        <v>28727.978723404256</v>
      </c>
    </row>
    <row r="5" spans="1:18" x14ac:dyDescent="0.4">
      <c r="A5" s="2">
        <v>-10</v>
      </c>
      <c r="B5" s="2">
        <v>20</v>
      </c>
      <c r="C5" s="2" t="s">
        <v>431</v>
      </c>
      <c r="D5" s="2" t="s">
        <v>170</v>
      </c>
      <c r="E5" s="2" t="s">
        <v>676</v>
      </c>
      <c r="F5" s="2" t="str">
        <f>VLOOKUP(C5,death!A:B,2,FALSE)</f>
        <v>no</v>
      </c>
      <c r="G5" s="3" t="str">
        <f t="shared" si="1"/>
        <v>D_desiccation_-10</v>
      </c>
      <c r="H5" s="2">
        <v>30</v>
      </c>
      <c r="I5" s="2">
        <v>79</v>
      </c>
      <c r="J5" s="2">
        <v>68</v>
      </c>
      <c r="K5" s="2">
        <f t="shared" si="0"/>
        <v>11</v>
      </c>
      <c r="L5" s="2">
        <f>K5*calibration_curve!$C$2</f>
        <v>256696</v>
      </c>
      <c r="M5" s="2">
        <f t="shared" si="2"/>
        <v>8557</v>
      </c>
      <c r="N5" s="2">
        <f t="shared" si="3"/>
        <v>513420</v>
      </c>
      <c r="O5" s="2">
        <f>ROUND(IF((N5-IF(B5=20,blank!$H$4,blank!$H$2))&lt;0,0,N5-IF(B5=20,blank!$H$4,blank!$H$2)),0)</f>
        <v>363403</v>
      </c>
      <c r="P5" s="16">
        <f>O5/(VLOOKUP(C5,key!A:H,8,FALSE)/10)</f>
        <v>38659.893617021276</v>
      </c>
    </row>
    <row r="6" spans="1:18" x14ac:dyDescent="0.4">
      <c r="A6" s="2">
        <v>-10</v>
      </c>
      <c r="B6" s="2">
        <v>20</v>
      </c>
      <c r="C6" s="2" t="s">
        <v>432</v>
      </c>
      <c r="D6" s="2" t="s">
        <v>170</v>
      </c>
      <c r="E6" s="2" t="s">
        <v>676</v>
      </c>
      <c r="F6" s="2" t="str">
        <f>VLOOKUP(C6,death!A:B,2,FALSE)</f>
        <v>no</v>
      </c>
      <c r="G6" s="3" t="str">
        <f t="shared" si="1"/>
        <v>D_desiccation_-10</v>
      </c>
      <c r="H6" s="2">
        <v>30</v>
      </c>
      <c r="I6" s="2">
        <v>77</v>
      </c>
      <c r="J6" s="2">
        <v>65</v>
      </c>
      <c r="K6" s="2">
        <f t="shared" si="0"/>
        <v>12</v>
      </c>
      <c r="L6" s="2">
        <f>K6*calibration_curve!$C$2</f>
        <v>280032</v>
      </c>
      <c r="M6" s="2">
        <f t="shared" si="2"/>
        <v>9334</v>
      </c>
      <c r="N6" s="2">
        <f t="shared" si="3"/>
        <v>560040</v>
      </c>
      <c r="O6" s="2">
        <f>ROUND(IF((N6-IF(B6=20,blank!$H$4,blank!$H$2))&lt;0,0,N6-IF(B6=20,blank!$H$4,blank!$H$2)),0)</f>
        <v>410023</v>
      </c>
      <c r="P6" s="16">
        <f>O6/(VLOOKUP(C6,key!A:H,8,FALSE)/10)</f>
        <v>46070</v>
      </c>
    </row>
    <row r="7" spans="1:18" x14ac:dyDescent="0.4">
      <c r="A7" s="2">
        <v>-10</v>
      </c>
      <c r="B7" s="2">
        <v>20</v>
      </c>
      <c r="C7" s="2" t="s">
        <v>433</v>
      </c>
      <c r="D7" s="2" t="s">
        <v>170</v>
      </c>
      <c r="E7" s="2" t="s">
        <v>676</v>
      </c>
      <c r="F7" s="2" t="str">
        <f>VLOOKUP(C7,death!A:B,2,FALSE)</f>
        <v>no</v>
      </c>
      <c r="G7" s="3" t="str">
        <f t="shared" si="1"/>
        <v>D_desiccation_-10</v>
      </c>
      <c r="H7" s="2">
        <v>30</v>
      </c>
      <c r="I7" s="2">
        <v>76</v>
      </c>
      <c r="J7" s="2">
        <v>64</v>
      </c>
      <c r="K7" s="2">
        <f t="shared" si="0"/>
        <v>12</v>
      </c>
      <c r="L7" s="2">
        <f>K7*calibration_curve!$C$2</f>
        <v>280032</v>
      </c>
      <c r="M7" s="2">
        <f t="shared" si="2"/>
        <v>9334</v>
      </c>
      <c r="N7" s="2">
        <f t="shared" si="3"/>
        <v>560040</v>
      </c>
      <c r="O7" s="2">
        <f>ROUND(IF((N7-IF(B7=20,blank!$H$4,blank!$H$2))&lt;0,0,N7-IF(B7=20,blank!$H$4,blank!$H$2)),0)</f>
        <v>410023</v>
      </c>
      <c r="P7" s="16">
        <f>O7/(VLOOKUP(C7,key!A:H,8,FALSE)/10)</f>
        <v>53950.394736842107</v>
      </c>
    </row>
    <row r="8" spans="1:18" x14ac:dyDescent="0.4">
      <c r="A8" s="2">
        <v>-10</v>
      </c>
      <c r="B8" s="2">
        <v>20</v>
      </c>
      <c r="C8" s="2" t="s">
        <v>434</v>
      </c>
      <c r="D8" s="2" t="s">
        <v>170</v>
      </c>
      <c r="E8" s="2" t="s">
        <v>676</v>
      </c>
      <c r="F8" s="2" t="str">
        <f>VLOOKUP(C8,death!A:B,2,FALSE)</f>
        <v>no</v>
      </c>
      <c r="G8" s="3" t="str">
        <f t="shared" si="1"/>
        <v>D_desiccation_-10</v>
      </c>
      <c r="H8" s="2">
        <v>30</v>
      </c>
      <c r="I8" s="2">
        <v>76</v>
      </c>
      <c r="J8" s="2">
        <v>63</v>
      </c>
      <c r="K8" s="2">
        <f t="shared" si="0"/>
        <v>13</v>
      </c>
      <c r="L8" s="2">
        <f>K8*calibration_curve!$C$2</f>
        <v>303368</v>
      </c>
      <c r="M8" s="2">
        <f t="shared" si="2"/>
        <v>10112</v>
      </c>
      <c r="N8" s="2">
        <f t="shared" si="3"/>
        <v>606720</v>
      </c>
      <c r="O8" s="2">
        <f>ROUND(IF((N8-IF(B8=20,blank!$H$4,blank!$H$2))&lt;0,0,N8-IF(B8=20,blank!$H$4,blank!$H$2)),0)</f>
        <v>456703</v>
      </c>
      <c r="P8" s="16">
        <f>O8/(VLOOKUP(C8,key!A:H,8,FALSE)/10)</f>
        <v>44774.803921568629</v>
      </c>
    </row>
    <row r="9" spans="1:18" x14ac:dyDescent="0.4">
      <c r="A9" s="2">
        <v>-10</v>
      </c>
      <c r="B9" s="2">
        <v>20</v>
      </c>
      <c r="C9" s="2" t="s">
        <v>435</v>
      </c>
      <c r="D9" s="2" t="s">
        <v>170</v>
      </c>
      <c r="E9" s="2" t="s">
        <v>676</v>
      </c>
      <c r="F9" s="2" t="str">
        <f>VLOOKUP(C9,death!A:B,2,FALSE)</f>
        <v>no</v>
      </c>
      <c r="G9" s="3" t="str">
        <f t="shared" si="1"/>
        <v>D_desiccation_-10</v>
      </c>
      <c r="H9" s="2">
        <v>30</v>
      </c>
      <c r="I9" s="2">
        <v>94</v>
      </c>
      <c r="J9" s="2">
        <v>83</v>
      </c>
      <c r="K9" s="2">
        <f t="shared" si="0"/>
        <v>11</v>
      </c>
      <c r="L9" s="2">
        <f>K9*calibration_curve!$C$2</f>
        <v>256696</v>
      </c>
      <c r="M9" s="2">
        <f t="shared" si="2"/>
        <v>8557</v>
      </c>
      <c r="N9" s="2">
        <f t="shared" si="3"/>
        <v>513420</v>
      </c>
      <c r="O9" s="2">
        <f>ROUND(IF((N9-IF(B9=20,blank!$H$4,blank!$H$2))&lt;0,0,N9-IF(B9=20,blank!$H$4,blank!$H$2)),0)</f>
        <v>363403</v>
      </c>
      <c r="P9" s="16">
        <f>O9/(VLOOKUP(C9,key!A:H,8,FALSE)/10)</f>
        <v>40831.79775280899</v>
      </c>
    </row>
    <row r="10" spans="1:18" x14ac:dyDescent="0.4">
      <c r="A10" s="2">
        <v>-10</v>
      </c>
      <c r="B10" s="2">
        <v>20</v>
      </c>
      <c r="C10" s="2" t="s">
        <v>436</v>
      </c>
      <c r="D10" s="2" t="s">
        <v>170</v>
      </c>
      <c r="E10" s="2" t="s">
        <v>676</v>
      </c>
      <c r="F10" s="2" t="str">
        <f>VLOOKUP(C10,death!A:B,2,FALSE)</f>
        <v>no</v>
      </c>
      <c r="G10" s="3" t="str">
        <f t="shared" si="1"/>
        <v>D_desiccation_-10</v>
      </c>
      <c r="H10" s="2">
        <v>30</v>
      </c>
      <c r="I10" s="2">
        <v>85</v>
      </c>
      <c r="J10" s="2">
        <v>76</v>
      </c>
      <c r="K10" s="2">
        <f t="shared" si="0"/>
        <v>9</v>
      </c>
      <c r="L10" s="2">
        <f>K10*calibration_curve!$C$2</f>
        <v>210024</v>
      </c>
      <c r="M10" s="2">
        <f t="shared" si="2"/>
        <v>7001</v>
      </c>
      <c r="N10" s="2">
        <f t="shared" si="3"/>
        <v>420060</v>
      </c>
      <c r="O10" s="2">
        <f>ROUND(IF((N10-IF(B10=20,blank!$H$4,blank!$H$2))&lt;0,0,N10-IF(B10=20,blank!$H$4,blank!$H$2)),0)</f>
        <v>270043</v>
      </c>
      <c r="P10" s="16">
        <f>O10/(VLOOKUP(C10,key!A:H,8,FALSE)/10)</f>
        <v>30686.704545454544</v>
      </c>
    </row>
    <row r="11" spans="1:18" x14ac:dyDescent="0.4">
      <c r="A11" s="2">
        <v>-10</v>
      </c>
      <c r="B11" s="2">
        <v>20</v>
      </c>
      <c r="C11" s="2" t="s">
        <v>225</v>
      </c>
      <c r="D11" s="2" t="s">
        <v>170</v>
      </c>
      <c r="E11" s="2" t="s">
        <v>676</v>
      </c>
      <c r="F11" s="2" t="str">
        <f>VLOOKUP(C11,death!A:B,2,FALSE)</f>
        <v>no</v>
      </c>
      <c r="G11" s="3" t="str">
        <f t="shared" si="1"/>
        <v>D_desiccation_-10</v>
      </c>
      <c r="H11" s="2">
        <v>30</v>
      </c>
      <c r="I11" s="2">
        <v>78</v>
      </c>
      <c r="J11" s="2">
        <v>68</v>
      </c>
      <c r="K11" s="2">
        <f t="shared" si="0"/>
        <v>10</v>
      </c>
      <c r="L11" s="2">
        <f>K11*calibration_curve!$C$2</f>
        <v>233360</v>
      </c>
      <c r="M11" s="2">
        <f t="shared" si="2"/>
        <v>7779</v>
      </c>
      <c r="N11" s="2">
        <f t="shared" si="3"/>
        <v>466740</v>
      </c>
      <c r="O11" s="2">
        <f>ROUND(IF((N11-IF(B11=20,blank!$H$4,blank!$H$2))&lt;0,0,N11-IF(B11=20,blank!$H$4,blank!$H$2)),0)</f>
        <v>316723</v>
      </c>
      <c r="P11" s="16">
        <f>O11/(VLOOKUP(C11,key!A:H,8,FALSE)/10)</f>
        <v>34056.236559139783</v>
      </c>
    </row>
    <row r="12" spans="1:18" x14ac:dyDescent="0.4">
      <c r="A12" s="2">
        <v>-10</v>
      </c>
      <c r="B12" s="2">
        <v>20</v>
      </c>
      <c r="C12" s="2" t="s">
        <v>437</v>
      </c>
      <c r="D12" s="2" t="s">
        <v>170</v>
      </c>
      <c r="E12" s="2" t="s">
        <v>676</v>
      </c>
      <c r="F12" s="2" t="str">
        <f>VLOOKUP(C12,death!A:B,2,FALSE)</f>
        <v>no</v>
      </c>
      <c r="G12" s="3" t="str">
        <f t="shared" si="1"/>
        <v>D_desiccation_-10</v>
      </c>
      <c r="H12" s="2">
        <v>30</v>
      </c>
      <c r="I12" s="2">
        <v>77</v>
      </c>
      <c r="J12" s="2">
        <v>68</v>
      </c>
      <c r="K12" s="2">
        <f t="shared" si="0"/>
        <v>9</v>
      </c>
      <c r="L12" s="2">
        <f>K12*calibration_curve!$C$2</f>
        <v>210024</v>
      </c>
      <c r="M12" s="2">
        <f t="shared" si="2"/>
        <v>7001</v>
      </c>
      <c r="N12" s="2">
        <f t="shared" si="3"/>
        <v>420060</v>
      </c>
      <c r="O12" s="2">
        <f>ROUND(IF((N12-IF(B12=20,blank!$H$4,blank!$H$2))&lt;0,0,N12-IF(B12=20,blank!$H$4,blank!$H$2)),0)</f>
        <v>270043</v>
      </c>
      <c r="P12" s="16">
        <f>O12/(VLOOKUP(C12,key!A:H,8,FALSE)/10)</f>
        <v>32932.07317073171</v>
      </c>
    </row>
    <row r="13" spans="1:18" x14ac:dyDescent="0.4">
      <c r="A13" s="2">
        <v>-10</v>
      </c>
      <c r="B13" s="2">
        <v>20</v>
      </c>
      <c r="C13" s="2" t="s">
        <v>226</v>
      </c>
      <c r="D13" s="2" t="s">
        <v>170</v>
      </c>
      <c r="E13" s="2" t="s">
        <v>676</v>
      </c>
      <c r="F13" s="2" t="str">
        <f>VLOOKUP(C13,death!A:B,2,FALSE)</f>
        <v>no</v>
      </c>
      <c r="G13" s="3" t="str">
        <f t="shared" si="1"/>
        <v>D_desiccation_-10</v>
      </c>
      <c r="H13" s="2">
        <v>30</v>
      </c>
      <c r="I13" s="2">
        <v>77</v>
      </c>
      <c r="J13" s="2">
        <v>66</v>
      </c>
      <c r="K13" s="2">
        <f t="shared" si="0"/>
        <v>11</v>
      </c>
      <c r="L13" s="2">
        <f>K13*calibration_curve!$C$2</f>
        <v>256696</v>
      </c>
      <c r="M13" s="2">
        <f t="shared" si="2"/>
        <v>8557</v>
      </c>
      <c r="N13" s="2">
        <f t="shared" si="3"/>
        <v>513420</v>
      </c>
      <c r="O13" s="2">
        <f>ROUND(IF((N13-IF(B13=20,blank!$H$4,blank!$H$2))&lt;0,0,N13-IF(B13=20,blank!$H$4,blank!$H$2)),0)</f>
        <v>363403</v>
      </c>
      <c r="P13" s="16">
        <f>O13/(VLOOKUP(C13,key!A:H,8,FALSE)/10)</f>
        <v>40831.79775280899</v>
      </c>
    </row>
    <row r="14" spans="1:18" x14ac:dyDescent="0.4">
      <c r="A14" s="2">
        <v>-10</v>
      </c>
      <c r="B14" s="2">
        <v>20</v>
      </c>
      <c r="C14" s="2" t="s">
        <v>438</v>
      </c>
      <c r="D14" s="2" t="s">
        <v>170</v>
      </c>
      <c r="E14" s="2" t="s">
        <v>676</v>
      </c>
      <c r="F14" s="2" t="str">
        <f>VLOOKUP(C14,death!A:B,2,FALSE)</f>
        <v>no</v>
      </c>
      <c r="G14" s="3" t="str">
        <f t="shared" si="1"/>
        <v>D_desiccation_-10</v>
      </c>
      <c r="H14" s="2">
        <v>30</v>
      </c>
      <c r="I14" s="2">
        <v>94</v>
      </c>
      <c r="J14" s="2">
        <v>84</v>
      </c>
      <c r="K14" s="2">
        <f t="shared" si="0"/>
        <v>10</v>
      </c>
      <c r="L14" s="2">
        <f>K14*calibration_curve!$C$2</f>
        <v>233360</v>
      </c>
      <c r="M14" s="2">
        <f t="shared" si="2"/>
        <v>7779</v>
      </c>
      <c r="N14" s="2">
        <f t="shared" si="3"/>
        <v>466740</v>
      </c>
      <c r="O14" s="2">
        <f>ROUND(IF((N14-IF(B14=20,blank!$H$4,blank!$H$2))&lt;0,0,N14-IF(B14=20,blank!$H$4,blank!$H$2)),0)</f>
        <v>316723</v>
      </c>
      <c r="P14" s="16">
        <f>O14/(VLOOKUP(C14,key!A:H,8,FALSE)/10)</f>
        <v>32651.855670103094</v>
      </c>
    </row>
    <row r="15" spans="1:18" x14ac:dyDescent="0.4">
      <c r="A15" s="2">
        <v>-10</v>
      </c>
      <c r="B15" s="2">
        <v>20</v>
      </c>
      <c r="C15" s="2" t="s">
        <v>439</v>
      </c>
      <c r="D15" s="2" t="s">
        <v>170</v>
      </c>
      <c r="E15" s="2" t="s">
        <v>676</v>
      </c>
      <c r="F15" s="2" t="str">
        <f>VLOOKUP(C15,death!A:B,2,FALSE)</f>
        <v>no</v>
      </c>
      <c r="G15" s="3" t="str">
        <f t="shared" si="1"/>
        <v>D_desiccation_-10</v>
      </c>
      <c r="H15" s="2">
        <v>30</v>
      </c>
      <c r="I15" s="2">
        <v>93</v>
      </c>
      <c r="J15" s="2">
        <v>83</v>
      </c>
      <c r="K15" s="2">
        <f t="shared" si="0"/>
        <v>10</v>
      </c>
      <c r="L15" s="2">
        <f>K15*calibration_curve!$C$2</f>
        <v>233360</v>
      </c>
      <c r="M15" s="2">
        <f t="shared" si="2"/>
        <v>7779</v>
      </c>
      <c r="N15" s="2">
        <f t="shared" si="3"/>
        <v>466740</v>
      </c>
      <c r="O15" s="2">
        <f>ROUND(IF((N15-IF(B15=20,blank!$H$4,blank!$H$2))&lt;0,0,N15-IF(B15=20,blank!$H$4,blank!$H$2)),0)</f>
        <v>316723</v>
      </c>
      <c r="P15" s="16">
        <f>O15/(VLOOKUP(C15,key!A:H,8,FALSE)/10)</f>
        <v>34426.413043478264</v>
      </c>
    </row>
    <row r="16" spans="1:18" x14ac:dyDescent="0.4">
      <c r="A16" s="2">
        <v>-10</v>
      </c>
      <c r="B16" s="2">
        <v>20</v>
      </c>
      <c r="C16" s="2" t="s">
        <v>440</v>
      </c>
      <c r="D16" s="2" t="s">
        <v>170</v>
      </c>
      <c r="E16" s="2" t="s">
        <v>676</v>
      </c>
      <c r="F16" s="2" t="str">
        <f>VLOOKUP(C16,death!A:B,2,FALSE)</f>
        <v>no</v>
      </c>
      <c r="G16" s="3" t="str">
        <f t="shared" si="1"/>
        <v>D_desiccation_-10</v>
      </c>
      <c r="H16" s="2">
        <v>30</v>
      </c>
      <c r="I16" s="2">
        <v>92</v>
      </c>
      <c r="J16" s="2">
        <v>82</v>
      </c>
      <c r="K16" s="2">
        <f t="shared" si="0"/>
        <v>10</v>
      </c>
      <c r="L16" s="2">
        <f>K16*calibration_curve!$C$2</f>
        <v>233360</v>
      </c>
      <c r="M16" s="2">
        <f t="shared" si="2"/>
        <v>7779</v>
      </c>
      <c r="N16" s="2">
        <f t="shared" si="3"/>
        <v>466740</v>
      </c>
      <c r="O16" s="2">
        <f>ROUND(IF((N16-IF(B16=20,blank!$H$4,blank!$H$2))&lt;0,0,N16-IF(B16=20,blank!$H$4,blank!$H$2)),0)</f>
        <v>316723</v>
      </c>
      <c r="P16" s="16">
        <f>O16/(VLOOKUP(C16,key!A:H,8,FALSE)/10)</f>
        <v>39101.604938271608</v>
      </c>
    </row>
    <row r="17" spans="1:16" x14ac:dyDescent="0.4">
      <c r="A17" s="2">
        <v>-10</v>
      </c>
      <c r="B17" s="2">
        <v>20</v>
      </c>
      <c r="C17" s="2" t="s">
        <v>441</v>
      </c>
      <c r="D17" s="2" t="s">
        <v>170</v>
      </c>
      <c r="E17" s="2" t="s">
        <v>676</v>
      </c>
      <c r="F17" s="2" t="str">
        <f>VLOOKUP(C17,death!A:B,2,FALSE)</f>
        <v>no</v>
      </c>
      <c r="G17" s="3" t="str">
        <f t="shared" si="1"/>
        <v>D_desiccation_-10</v>
      </c>
      <c r="H17" s="2">
        <v>30</v>
      </c>
      <c r="I17" s="2">
        <v>93</v>
      </c>
      <c r="J17" s="2">
        <v>81</v>
      </c>
      <c r="K17" s="2">
        <f t="shared" si="0"/>
        <v>12</v>
      </c>
      <c r="L17" s="2">
        <f>K17*calibration_curve!$C$2</f>
        <v>280032</v>
      </c>
      <c r="M17" s="2">
        <f t="shared" si="2"/>
        <v>9334</v>
      </c>
      <c r="N17" s="2">
        <f t="shared" si="3"/>
        <v>560040</v>
      </c>
      <c r="O17" s="2">
        <f>ROUND(IF((N17-IF(B17=20,blank!$H$4,blank!$H$2))&lt;0,0,N17-IF(B17=20,blank!$H$4,blank!$H$2)),0)</f>
        <v>410023</v>
      </c>
      <c r="P17" s="16">
        <f>O17/(VLOOKUP(C17,key!A:H,8,FALSE)/10)</f>
        <v>48238</v>
      </c>
    </row>
    <row r="18" spans="1:16" x14ac:dyDescent="0.4">
      <c r="A18" s="2">
        <v>-10</v>
      </c>
      <c r="B18" s="2">
        <v>20</v>
      </c>
      <c r="C18" s="2" t="s">
        <v>206</v>
      </c>
      <c r="D18" s="2" t="s">
        <v>170</v>
      </c>
      <c r="E18" s="2" t="s">
        <v>676</v>
      </c>
      <c r="F18" s="2" t="str">
        <f>VLOOKUP(C18,death!A:B,2,FALSE)</f>
        <v>yes</v>
      </c>
      <c r="G18" s="3" t="str">
        <f t="shared" si="1"/>
        <v>D_desiccation_-10</v>
      </c>
      <c r="H18" s="2">
        <v>30</v>
      </c>
      <c r="I18" s="2">
        <v>91</v>
      </c>
      <c r="J18" s="2">
        <v>79</v>
      </c>
      <c r="K18" s="2">
        <f t="shared" si="0"/>
        <v>12</v>
      </c>
      <c r="L18" s="2">
        <f>K18*calibration_curve!$C$2</f>
        <v>280032</v>
      </c>
      <c r="M18" s="2">
        <f t="shared" si="2"/>
        <v>9334</v>
      </c>
      <c r="N18" s="2">
        <f t="shared" si="3"/>
        <v>560040</v>
      </c>
      <c r="O18" s="2">
        <f>ROUND(IF((N18-IF(B18=20,blank!$H$4,blank!$H$2))&lt;0,0,N18-IF(B18=20,blank!$H$4,blank!$H$2)),0)</f>
        <v>410023</v>
      </c>
      <c r="P18" s="16">
        <f>O18/(VLOOKUP(C18,key!A:H,8,FALSE)/10)</f>
        <v>47677.093023255817</v>
      </c>
    </row>
    <row r="19" spans="1:16" x14ac:dyDescent="0.4">
      <c r="A19" s="2">
        <v>-10</v>
      </c>
      <c r="B19" s="2">
        <v>20</v>
      </c>
      <c r="C19" s="2" t="s">
        <v>442</v>
      </c>
      <c r="D19" s="2" t="s">
        <v>170</v>
      </c>
      <c r="E19" s="2" t="s">
        <v>676</v>
      </c>
      <c r="F19" s="2" t="str">
        <f>VLOOKUP(C19,death!A:B,2,FALSE)</f>
        <v>no</v>
      </c>
      <c r="G19" s="3" t="str">
        <f t="shared" si="1"/>
        <v>D_desiccation_-10</v>
      </c>
      <c r="H19" s="2">
        <v>30</v>
      </c>
      <c r="I19" s="2">
        <v>94</v>
      </c>
      <c r="J19" s="2">
        <v>85</v>
      </c>
      <c r="K19" s="2">
        <f t="shared" si="0"/>
        <v>9</v>
      </c>
      <c r="L19" s="2">
        <f>K19*calibration_curve!$C$2</f>
        <v>210024</v>
      </c>
      <c r="M19" s="2">
        <f t="shared" si="2"/>
        <v>7001</v>
      </c>
      <c r="N19" s="2">
        <f t="shared" si="3"/>
        <v>420060</v>
      </c>
      <c r="O19" s="2">
        <f>ROUND(IF((N19-IF(B19=20,blank!$H$4,blank!$H$2))&lt;0,0,N19-IF(B19=20,blank!$H$4,blank!$H$2)),0)</f>
        <v>270043</v>
      </c>
      <c r="P19" s="16">
        <f>O19/(VLOOKUP(C19,key!A:H,8,FALSE)/10)</f>
        <v>32147.976190476191</v>
      </c>
    </row>
    <row r="20" spans="1:16" x14ac:dyDescent="0.4">
      <c r="A20" s="2">
        <v>-10</v>
      </c>
      <c r="B20" s="2">
        <v>20</v>
      </c>
      <c r="C20" s="2" t="s">
        <v>443</v>
      </c>
      <c r="D20" s="2" t="s">
        <v>170</v>
      </c>
      <c r="E20" s="2" t="s">
        <v>676</v>
      </c>
      <c r="F20" s="2" t="str">
        <f>VLOOKUP(C20,death!A:B,2,FALSE)</f>
        <v>no</v>
      </c>
      <c r="G20" s="3" t="str">
        <f t="shared" si="1"/>
        <v>D_desiccation_-10</v>
      </c>
      <c r="H20" s="2">
        <v>30</v>
      </c>
      <c r="I20" s="2">
        <v>93</v>
      </c>
      <c r="J20" s="2">
        <v>85</v>
      </c>
      <c r="K20" s="2">
        <f t="shared" si="0"/>
        <v>8</v>
      </c>
      <c r="L20" s="2">
        <f>K20*calibration_curve!$C$2</f>
        <v>186688</v>
      </c>
      <c r="M20" s="2">
        <f t="shared" si="2"/>
        <v>6223</v>
      </c>
      <c r="N20" s="2">
        <f t="shared" si="3"/>
        <v>373380</v>
      </c>
      <c r="O20" s="2">
        <f>ROUND(IF((N20-IF(B20=20,blank!$H$4,blank!$H$2))&lt;0,0,N20-IF(B20=20,blank!$H$4,blank!$H$2)),0)</f>
        <v>223363</v>
      </c>
      <c r="P20" s="16">
        <f>O20/(VLOOKUP(C20,key!A:H,8,FALSE)/10)</f>
        <v>23027.113402061856</v>
      </c>
    </row>
    <row r="21" spans="1:16" x14ac:dyDescent="0.4">
      <c r="A21" s="2">
        <v>-10</v>
      </c>
      <c r="B21" s="2">
        <v>20</v>
      </c>
      <c r="C21" s="2" t="s">
        <v>444</v>
      </c>
      <c r="D21" s="2" t="s">
        <v>170</v>
      </c>
      <c r="E21" s="2" t="s">
        <v>676</v>
      </c>
      <c r="F21" s="2" t="str">
        <f>VLOOKUP(C21,death!A:B,2,FALSE)</f>
        <v>no</v>
      </c>
      <c r="G21" s="3" t="str">
        <f t="shared" si="1"/>
        <v>D_desiccation_-10</v>
      </c>
      <c r="H21" s="2">
        <v>30</v>
      </c>
      <c r="I21" s="2">
        <v>93</v>
      </c>
      <c r="J21" s="2">
        <v>84</v>
      </c>
      <c r="K21" s="2">
        <f t="shared" si="0"/>
        <v>9</v>
      </c>
      <c r="L21" s="2">
        <f>K21*calibration_curve!$C$2</f>
        <v>210024</v>
      </c>
      <c r="M21" s="2">
        <f t="shared" si="2"/>
        <v>7001</v>
      </c>
      <c r="N21" s="2">
        <f t="shared" si="3"/>
        <v>420060</v>
      </c>
      <c r="O21" s="2">
        <f>ROUND(IF((N21-IF(B21=20,blank!$H$4,blank!$H$2))&lt;0,0,N21-IF(B21=20,blank!$H$4,blank!$H$2)),0)</f>
        <v>270043</v>
      </c>
      <c r="P21" s="16">
        <f>O21/(VLOOKUP(C21,key!A:H,8,FALSE)/10)</f>
        <v>29675.054945054948</v>
      </c>
    </row>
    <row r="22" spans="1:16" x14ac:dyDescent="0.4">
      <c r="A22" s="2">
        <v>-10</v>
      </c>
      <c r="B22" s="2">
        <v>20</v>
      </c>
      <c r="C22" s="2" t="s">
        <v>445</v>
      </c>
      <c r="D22" s="2" t="s">
        <v>170</v>
      </c>
      <c r="E22" s="2" t="s">
        <v>676</v>
      </c>
      <c r="F22" s="2" t="str">
        <f>VLOOKUP(C22,death!A:B,2,FALSE)</f>
        <v>no</v>
      </c>
      <c r="G22" s="3" t="str">
        <f t="shared" si="1"/>
        <v>D_desiccation_-10</v>
      </c>
      <c r="H22" s="2">
        <v>30</v>
      </c>
      <c r="I22" s="2">
        <v>92</v>
      </c>
      <c r="J22" s="2">
        <v>83</v>
      </c>
      <c r="K22" s="2">
        <f t="shared" si="0"/>
        <v>9</v>
      </c>
      <c r="L22" s="2">
        <f>K22*calibration_curve!$C$2</f>
        <v>210024</v>
      </c>
      <c r="M22" s="2">
        <f t="shared" si="2"/>
        <v>7001</v>
      </c>
      <c r="N22" s="2">
        <f t="shared" si="3"/>
        <v>420060</v>
      </c>
      <c r="O22" s="2">
        <f>ROUND(IF((N22-IF(B22=20,blank!$H$4,blank!$H$2))&lt;0,0,N22-IF(B22=20,blank!$H$4,blank!$H$2)),0)</f>
        <v>270043</v>
      </c>
      <c r="P22" s="16">
        <f>O22/(VLOOKUP(C22,key!A:H,8,FALSE)/10)</f>
        <v>35070.519480519477</v>
      </c>
    </row>
    <row r="23" spans="1:16" x14ac:dyDescent="0.4">
      <c r="A23" s="2">
        <v>-10</v>
      </c>
      <c r="B23" s="2">
        <v>20</v>
      </c>
      <c r="C23" s="2" t="s">
        <v>446</v>
      </c>
      <c r="D23" s="2" t="s">
        <v>170</v>
      </c>
      <c r="E23" s="2" t="s">
        <v>676</v>
      </c>
      <c r="F23" s="2" t="str">
        <f>VLOOKUP(C23,death!A:B,2,FALSE)</f>
        <v>no</v>
      </c>
      <c r="G23" s="3" t="str">
        <f t="shared" si="1"/>
        <v>D_desiccation_-10</v>
      </c>
      <c r="H23" s="2">
        <v>30</v>
      </c>
      <c r="I23" s="2">
        <v>91</v>
      </c>
      <c r="J23" s="2">
        <v>79</v>
      </c>
      <c r="K23" s="2">
        <f t="shared" si="0"/>
        <v>12</v>
      </c>
      <c r="L23" s="2">
        <f>K23*calibration_curve!$C$2</f>
        <v>280032</v>
      </c>
      <c r="M23" s="2">
        <f t="shared" si="2"/>
        <v>9334</v>
      </c>
      <c r="N23" s="2">
        <f t="shared" si="3"/>
        <v>560040</v>
      </c>
      <c r="O23" s="2">
        <f>ROUND(IF((N23-IF(B23=20,blank!$H$4,blank!$H$2))&lt;0,0,N23-IF(B23=20,blank!$H$4,blank!$H$2)),0)</f>
        <v>410023</v>
      </c>
      <c r="P23" s="16">
        <f>O23/(VLOOKUP(C23,key!A:H,8,FALSE)/10)</f>
        <v>42710.729166666672</v>
      </c>
    </row>
    <row r="24" spans="1:16" x14ac:dyDescent="0.4">
      <c r="A24" s="2">
        <v>-10</v>
      </c>
      <c r="B24" s="2">
        <v>20</v>
      </c>
      <c r="C24" s="2" t="s">
        <v>447</v>
      </c>
      <c r="D24" s="2" t="s">
        <v>170</v>
      </c>
      <c r="E24" s="2" t="s">
        <v>676</v>
      </c>
      <c r="F24" s="2" t="str">
        <f>VLOOKUP(C24,death!A:B,2,FALSE)</f>
        <v>no</v>
      </c>
      <c r="G24" s="3" t="str">
        <f t="shared" si="1"/>
        <v>D_desiccation_-10</v>
      </c>
      <c r="H24" s="2">
        <v>30</v>
      </c>
      <c r="I24" s="2">
        <v>77</v>
      </c>
      <c r="J24" s="2">
        <v>70</v>
      </c>
      <c r="K24" s="2">
        <f t="shared" si="0"/>
        <v>7</v>
      </c>
      <c r="L24" s="2">
        <f>K24*calibration_curve!$C$2</f>
        <v>163352</v>
      </c>
      <c r="M24" s="2">
        <f t="shared" si="2"/>
        <v>5445</v>
      </c>
      <c r="N24" s="2">
        <f t="shared" si="3"/>
        <v>326700</v>
      </c>
      <c r="O24" s="2">
        <f>ROUND(IF((N24-IF(B24=20,blank!$H$4,blank!$H$2))&lt;0,0,N24-IF(B24=20,blank!$H$4,blank!$H$2)),0)</f>
        <v>176683</v>
      </c>
      <c r="P24" s="16">
        <f>O24/(VLOOKUP(C24,key!A:H,8,FALSE)/10)</f>
        <v>23876.08108108108</v>
      </c>
    </row>
    <row r="25" spans="1:16" x14ac:dyDescent="0.4">
      <c r="A25" s="2">
        <v>-10</v>
      </c>
      <c r="B25" s="2">
        <v>20</v>
      </c>
      <c r="C25" s="2" t="s">
        <v>448</v>
      </c>
      <c r="D25" s="2" t="s">
        <v>170</v>
      </c>
      <c r="E25" s="2" t="s">
        <v>676</v>
      </c>
      <c r="F25" s="2" t="str">
        <f>VLOOKUP(C25,death!A:B,2,FALSE)</f>
        <v>no</v>
      </c>
      <c r="G25" s="3" t="str">
        <f t="shared" si="1"/>
        <v>D_desiccation_-10</v>
      </c>
      <c r="H25" s="2">
        <v>30</v>
      </c>
      <c r="I25" s="2">
        <v>70</v>
      </c>
      <c r="J25" s="2">
        <v>69</v>
      </c>
      <c r="K25" s="2">
        <f t="shared" si="0"/>
        <v>1</v>
      </c>
      <c r="L25" s="2">
        <f>K25*calibration_curve!$C$2</f>
        <v>23336</v>
      </c>
      <c r="M25" s="2">
        <f t="shared" si="2"/>
        <v>778</v>
      </c>
      <c r="N25" s="2">
        <f t="shared" si="3"/>
        <v>46680</v>
      </c>
      <c r="O25" s="2">
        <f>ROUND(IF((N25-IF(B25=20,blank!$H$4,blank!$H$2))&lt;0,0,N25-IF(B25=20,blank!$H$4,blank!$H$2)),0)</f>
        <v>0</v>
      </c>
      <c r="P25" s="16">
        <f>O25/(VLOOKUP(C25,key!A:H,8,FALSE)/10)</f>
        <v>0</v>
      </c>
    </row>
    <row r="26" spans="1:16" x14ac:dyDescent="0.4">
      <c r="A26" s="2">
        <v>-10</v>
      </c>
      <c r="B26" s="2">
        <v>20</v>
      </c>
      <c r="C26" s="2" t="s">
        <v>449</v>
      </c>
      <c r="D26" s="2" t="s">
        <v>170</v>
      </c>
      <c r="E26" s="2" t="s">
        <v>676</v>
      </c>
      <c r="F26" s="2" t="str">
        <f>VLOOKUP(C26,death!A:B,2,FALSE)</f>
        <v>no</v>
      </c>
      <c r="G26" s="3" t="str">
        <f t="shared" si="1"/>
        <v>D_desiccation_-10</v>
      </c>
      <c r="H26" s="2">
        <v>30</v>
      </c>
      <c r="I26" s="2">
        <v>76</v>
      </c>
      <c r="J26" s="2">
        <v>69</v>
      </c>
      <c r="K26" s="2">
        <f t="shared" si="0"/>
        <v>7</v>
      </c>
      <c r="L26" s="2">
        <f>K26*calibration_curve!$C$2</f>
        <v>163352</v>
      </c>
      <c r="M26" s="2">
        <f t="shared" si="2"/>
        <v>5445</v>
      </c>
      <c r="N26" s="2">
        <f t="shared" si="3"/>
        <v>326700</v>
      </c>
      <c r="O26" s="2">
        <f>ROUND(IF((N26-IF(B26=20,blank!$H$4,blank!$H$2))&lt;0,0,N26-IF(B26=20,blank!$H$4,blank!$H$2)),0)</f>
        <v>176683</v>
      </c>
      <c r="P26" s="16">
        <f>O26/(VLOOKUP(C26,key!A:H,8,FALSE)/10)</f>
        <v>24539.305555555555</v>
      </c>
    </row>
    <row r="27" spans="1:16" x14ac:dyDescent="0.4">
      <c r="A27" s="2">
        <v>-10</v>
      </c>
      <c r="B27" s="2">
        <v>20</v>
      </c>
      <c r="C27" s="2" t="s">
        <v>450</v>
      </c>
      <c r="D27" s="2" t="s">
        <v>170</v>
      </c>
      <c r="E27" s="2" t="s">
        <v>676</v>
      </c>
      <c r="F27" s="2" t="str">
        <f>VLOOKUP(C27,death!A:B,2,FALSE)</f>
        <v>no</v>
      </c>
      <c r="G27" s="3" t="str">
        <f t="shared" si="1"/>
        <v>D_desiccation_-10</v>
      </c>
      <c r="H27" s="2">
        <v>30</v>
      </c>
      <c r="I27" s="2">
        <v>75</v>
      </c>
      <c r="J27" s="2">
        <v>68</v>
      </c>
      <c r="K27" s="2">
        <f t="shared" si="0"/>
        <v>7</v>
      </c>
      <c r="L27" s="2">
        <f>K27*calibration_curve!$C$2</f>
        <v>163352</v>
      </c>
      <c r="M27" s="2">
        <f t="shared" si="2"/>
        <v>5445</v>
      </c>
      <c r="N27" s="2">
        <f t="shared" si="3"/>
        <v>326700</v>
      </c>
      <c r="O27" s="2">
        <f>ROUND(IF((N27-IF(B27=20,blank!$H$4,blank!$H$2))&lt;0,0,N27-IF(B27=20,blank!$H$4,blank!$H$2)),0)</f>
        <v>176683</v>
      </c>
      <c r="P27" s="16">
        <f>O27/(VLOOKUP(C27,key!A:H,8,FALSE)/10)</f>
        <v>21546.707317073171</v>
      </c>
    </row>
    <row r="28" spans="1:16" x14ac:dyDescent="0.4">
      <c r="A28" s="2">
        <v>-10</v>
      </c>
      <c r="B28" s="2">
        <v>20</v>
      </c>
      <c r="C28" s="2" t="s">
        <v>451</v>
      </c>
      <c r="D28" s="2" t="s">
        <v>170</v>
      </c>
      <c r="E28" s="2" t="s">
        <v>676</v>
      </c>
      <c r="F28" s="2" t="str">
        <f>VLOOKUP(C28,death!A:B,2,FALSE)</f>
        <v>no</v>
      </c>
      <c r="G28" s="3" t="str">
        <f t="shared" si="1"/>
        <v>D_desiccation_-10</v>
      </c>
      <c r="H28" s="2">
        <v>30</v>
      </c>
      <c r="I28" s="2">
        <v>74</v>
      </c>
      <c r="J28" s="2">
        <v>72</v>
      </c>
      <c r="K28" s="2">
        <f t="shared" si="0"/>
        <v>2</v>
      </c>
      <c r="L28" s="2">
        <f>K28*calibration_curve!$C$2</f>
        <v>46672</v>
      </c>
      <c r="M28" s="2">
        <f t="shared" si="2"/>
        <v>1556</v>
      </c>
      <c r="N28" s="2">
        <f t="shared" si="3"/>
        <v>93360</v>
      </c>
      <c r="O28" s="2">
        <f>ROUND(IF((N28-IF(B28=20,blank!$H$4,blank!$H$2))&lt;0,0,N28-IF(B28=20,blank!$H$4,blank!$H$2)),0)</f>
        <v>0</v>
      </c>
      <c r="P28" s="16">
        <f>O28/(VLOOKUP(C28,key!A:H,8,FALSE)/10)</f>
        <v>0</v>
      </c>
    </row>
    <row r="29" spans="1:16" x14ac:dyDescent="0.4">
      <c r="A29" s="2">
        <v>-10</v>
      </c>
      <c r="B29" s="2">
        <v>20</v>
      </c>
      <c r="C29" s="2" t="s">
        <v>229</v>
      </c>
      <c r="D29" s="2" t="s">
        <v>170</v>
      </c>
      <c r="E29" s="2" t="s">
        <v>676</v>
      </c>
      <c r="F29" s="2" t="str">
        <f>VLOOKUP(C29,death!A:B,2,FALSE)</f>
        <v>no</v>
      </c>
      <c r="G29" s="3" t="str">
        <f t="shared" si="1"/>
        <v>D_desiccation_-10</v>
      </c>
      <c r="H29" s="2">
        <v>30</v>
      </c>
      <c r="I29" s="2">
        <v>98</v>
      </c>
      <c r="J29" s="2">
        <v>89</v>
      </c>
      <c r="K29" s="2">
        <f t="shared" si="0"/>
        <v>9</v>
      </c>
      <c r="L29" s="2">
        <f>K29*calibration_curve!$C$2</f>
        <v>210024</v>
      </c>
      <c r="M29" s="2">
        <f t="shared" si="2"/>
        <v>7001</v>
      </c>
      <c r="N29" s="2">
        <f t="shared" si="3"/>
        <v>420060</v>
      </c>
      <c r="O29" s="2">
        <f>ROUND(IF((N29-IF(B29=20,blank!$H$4,blank!$H$2))&lt;0,0,N29-IF(B29=20,blank!$H$4,blank!$H$2)),0)</f>
        <v>270043</v>
      </c>
      <c r="P29" s="16">
        <f>O29/(VLOOKUP(C29,key!A:H,8,FALSE)/10)</f>
        <v>27839.484536082477</v>
      </c>
    </row>
    <row r="30" spans="1:16" x14ac:dyDescent="0.4">
      <c r="A30" s="2">
        <v>-10</v>
      </c>
      <c r="B30" s="2">
        <v>20</v>
      </c>
      <c r="C30" s="2" t="s">
        <v>452</v>
      </c>
      <c r="D30" s="2" t="s">
        <v>170</v>
      </c>
      <c r="E30" s="2" t="s">
        <v>676</v>
      </c>
      <c r="F30" s="2" t="str">
        <f>VLOOKUP(C30,death!A:B,2,FALSE)</f>
        <v>no</v>
      </c>
      <c r="G30" s="3" t="str">
        <f t="shared" si="1"/>
        <v>D_desiccation_-10</v>
      </c>
      <c r="H30" s="2">
        <v>30</v>
      </c>
      <c r="I30" s="2">
        <v>97</v>
      </c>
      <c r="J30" s="2">
        <v>89</v>
      </c>
      <c r="K30" s="2">
        <f t="shared" si="0"/>
        <v>8</v>
      </c>
      <c r="L30" s="2">
        <f>K30*calibration_curve!$C$2</f>
        <v>186688</v>
      </c>
      <c r="M30" s="2">
        <f t="shared" si="2"/>
        <v>6223</v>
      </c>
      <c r="N30" s="2">
        <f t="shared" si="3"/>
        <v>373380</v>
      </c>
      <c r="O30" s="2">
        <f>ROUND(IF((N30-IF(B30=20,blank!$H$4,blank!$H$2))&lt;0,0,N30-IF(B30=20,blank!$H$4,blank!$H$2)),0)</f>
        <v>223363</v>
      </c>
      <c r="P30" s="16">
        <f>O30/(VLOOKUP(C30,key!A:H,8,FALSE)/10)</f>
        <v>27575.679012345681</v>
      </c>
    </row>
    <row r="31" spans="1:16" x14ac:dyDescent="0.4">
      <c r="A31" s="2">
        <v>-10</v>
      </c>
      <c r="B31" s="2">
        <v>20</v>
      </c>
      <c r="C31" s="2" t="s">
        <v>453</v>
      </c>
      <c r="D31" s="2" t="s">
        <v>170</v>
      </c>
      <c r="E31" s="2" t="s">
        <v>676</v>
      </c>
      <c r="F31" s="2" t="str">
        <f>VLOOKUP(C31,death!A:B,2,FALSE)</f>
        <v>no</v>
      </c>
      <c r="G31" s="3" t="str">
        <f t="shared" si="1"/>
        <v>D_desiccation_-10</v>
      </c>
      <c r="H31" s="2">
        <v>30</v>
      </c>
      <c r="I31" s="2">
        <v>97</v>
      </c>
      <c r="J31" s="2">
        <v>88</v>
      </c>
      <c r="K31" s="2">
        <f t="shared" si="0"/>
        <v>9</v>
      </c>
      <c r="L31" s="2">
        <f>K31*calibration_curve!$C$2</f>
        <v>210024</v>
      </c>
      <c r="M31" s="2">
        <f t="shared" si="2"/>
        <v>7001</v>
      </c>
      <c r="N31" s="2">
        <f t="shared" si="3"/>
        <v>420060</v>
      </c>
      <c r="O31" s="2">
        <f>ROUND(IF((N31-IF(B31=20,blank!$H$4,blank!$H$2))&lt;0,0,N31-IF(B31=20,blank!$H$4,blank!$H$2)),0)</f>
        <v>270043</v>
      </c>
      <c r="P31" s="16">
        <f>O31/(VLOOKUP(C31,key!A:H,8,FALSE)/10)</f>
        <v>31039.425287356324</v>
      </c>
    </row>
    <row r="32" spans="1:16" x14ac:dyDescent="0.4">
      <c r="A32" s="2">
        <v>-10</v>
      </c>
      <c r="B32" s="2">
        <v>20</v>
      </c>
      <c r="C32" s="2" t="s">
        <v>454</v>
      </c>
      <c r="D32" s="2" t="s">
        <v>170</v>
      </c>
      <c r="E32" s="2" t="s">
        <v>676</v>
      </c>
      <c r="F32" s="2" t="str">
        <f>VLOOKUP(C32,death!A:B,2,FALSE)</f>
        <v>no</v>
      </c>
      <c r="G32" s="3" t="str">
        <f t="shared" si="1"/>
        <v>D_desiccation_-10</v>
      </c>
      <c r="H32" s="2">
        <v>30</v>
      </c>
      <c r="I32" s="2">
        <v>100</v>
      </c>
      <c r="J32" s="2">
        <v>85</v>
      </c>
      <c r="K32" s="2">
        <f t="shared" si="0"/>
        <v>15</v>
      </c>
      <c r="L32" s="2">
        <f>K32*calibration_curve!$C$2</f>
        <v>350040</v>
      </c>
      <c r="M32" s="2">
        <f t="shared" si="2"/>
        <v>11668</v>
      </c>
      <c r="N32" s="2">
        <f t="shared" si="3"/>
        <v>700080</v>
      </c>
      <c r="O32" s="2">
        <f>ROUND(IF((N32-IF(B32=20,blank!$H$4,blank!$H$2))&lt;0,0,N32-IF(B32=20,blank!$H$4,blank!$H$2)),0)</f>
        <v>550063</v>
      </c>
      <c r="P32" s="16">
        <f>O32/(VLOOKUP(C32,key!A:H,8,FALSE)/10)</f>
        <v>79719.275362318833</v>
      </c>
    </row>
    <row r="33" spans="1:16" x14ac:dyDescent="0.4">
      <c r="A33" s="2">
        <v>-10</v>
      </c>
      <c r="B33" s="2">
        <v>20</v>
      </c>
      <c r="C33" s="2" t="s">
        <v>455</v>
      </c>
      <c r="D33" s="2" t="s">
        <v>170</v>
      </c>
      <c r="E33" s="2" t="s">
        <v>676</v>
      </c>
      <c r="F33" s="2" t="str">
        <f>VLOOKUP(C33,death!A:B,2,FALSE)</f>
        <v>no</v>
      </c>
      <c r="G33" s="3" t="str">
        <f t="shared" si="1"/>
        <v>D_desiccation_-10</v>
      </c>
      <c r="H33" s="2">
        <v>30</v>
      </c>
      <c r="I33" s="2">
        <v>98</v>
      </c>
      <c r="J33" s="2">
        <v>93</v>
      </c>
      <c r="K33" s="2">
        <f t="shared" si="0"/>
        <v>5</v>
      </c>
      <c r="L33" s="2">
        <f>K33*calibration_curve!$C$2</f>
        <v>116680</v>
      </c>
      <c r="M33" s="2">
        <f t="shared" si="2"/>
        <v>3889</v>
      </c>
      <c r="N33" s="2">
        <f t="shared" si="3"/>
        <v>233340</v>
      </c>
      <c r="O33" s="2">
        <f>ROUND(IF((N33-IF(B33=20,blank!$H$4,blank!$H$2))&lt;0,0,N33-IF(B33=20,blank!$H$4,blank!$H$2)),0)</f>
        <v>83323</v>
      </c>
      <c r="P33" s="16">
        <f>O33/(VLOOKUP(C33,key!A:H,8,FALSE)/10)</f>
        <v>9362.134831460673</v>
      </c>
    </row>
    <row r="34" spans="1:16" x14ac:dyDescent="0.4">
      <c r="A34" s="2">
        <v>-10</v>
      </c>
      <c r="B34" s="2">
        <v>20</v>
      </c>
      <c r="C34" s="2" t="s">
        <v>456</v>
      </c>
      <c r="D34" s="2" t="s">
        <v>170</v>
      </c>
      <c r="E34" s="2" t="s">
        <v>676</v>
      </c>
      <c r="F34" s="2" t="str">
        <f>VLOOKUP(C34,death!A:B,2,FALSE)</f>
        <v>no</v>
      </c>
      <c r="G34" s="3" t="str">
        <f t="shared" si="1"/>
        <v>D_desiccation_-10</v>
      </c>
      <c r="H34" s="2">
        <v>30</v>
      </c>
      <c r="I34" s="2">
        <v>100</v>
      </c>
      <c r="J34" s="2">
        <v>92</v>
      </c>
      <c r="K34" s="2">
        <f t="shared" si="0"/>
        <v>8</v>
      </c>
      <c r="L34" s="2">
        <f>K34*calibration_curve!$C$2</f>
        <v>186688</v>
      </c>
      <c r="M34" s="2">
        <f t="shared" si="2"/>
        <v>6223</v>
      </c>
      <c r="N34" s="2">
        <f t="shared" si="3"/>
        <v>373380</v>
      </c>
      <c r="O34" s="2">
        <f>ROUND(IF((N34-IF(B34=20,blank!$H$4,blank!$H$2))&lt;0,0,N34-IF(B34=20,blank!$H$4,blank!$H$2)),0)</f>
        <v>223363</v>
      </c>
      <c r="P34" s="16">
        <f>O34/(VLOOKUP(C34,key!A:H,8,FALSE)/10)</f>
        <v>23511.894736842107</v>
      </c>
    </row>
    <row r="35" spans="1:16" x14ac:dyDescent="0.4">
      <c r="A35" s="2">
        <v>-10</v>
      </c>
      <c r="B35" s="2">
        <v>20</v>
      </c>
      <c r="C35" s="2" t="s">
        <v>457</v>
      </c>
      <c r="D35" s="2" t="s">
        <v>170</v>
      </c>
      <c r="E35" s="2" t="s">
        <v>676</v>
      </c>
      <c r="F35" s="2" t="str">
        <f>VLOOKUP(C35,death!A:B,2,FALSE)</f>
        <v>no</v>
      </c>
      <c r="G35" s="3" t="str">
        <f t="shared" si="1"/>
        <v>D_desiccation_-10</v>
      </c>
      <c r="H35" s="2">
        <v>30</v>
      </c>
      <c r="I35" s="2">
        <v>100</v>
      </c>
      <c r="J35" s="2">
        <v>92</v>
      </c>
      <c r="K35" s="2">
        <f t="shared" si="0"/>
        <v>8</v>
      </c>
      <c r="L35" s="2">
        <f>K35*calibration_curve!$C$2</f>
        <v>186688</v>
      </c>
      <c r="M35" s="2">
        <f t="shared" si="2"/>
        <v>6223</v>
      </c>
      <c r="N35" s="2">
        <f t="shared" si="3"/>
        <v>373380</v>
      </c>
      <c r="O35" s="2">
        <f>ROUND(IF((N35-IF(B35=20,blank!$H$4,blank!$H$2))&lt;0,0,N35-IF(B35=20,blank!$H$4,blank!$H$2)),0)</f>
        <v>223363</v>
      </c>
      <c r="P35" s="16">
        <f>O35/(VLOOKUP(C35,key!A:H,8,FALSE)/10)</f>
        <v>23266.979166666668</v>
      </c>
    </row>
    <row r="36" spans="1:16" x14ac:dyDescent="0.4">
      <c r="A36" s="2">
        <v>-10</v>
      </c>
      <c r="B36" s="2">
        <v>20</v>
      </c>
      <c r="C36" s="2" t="s">
        <v>458</v>
      </c>
      <c r="D36" s="2" t="s">
        <v>170</v>
      </c>
      <c r="E36" s="2" t="s">
        <v>676</v>
      </c>
      <c r="F36" s="2" t="str">
        <f>VLOOKUP(C36,death!A:B,2,FALSE)</f>
        <v>no</v>
      </c>
      <c r="G36" s="3" t="str">
        <f t="shared" si="1"/>
        <v>D_desiccation_-10</v>
      </c>
      <c r="H36" s="2">
        <v>30</v>
      </c>
      <c r="I36" s="2">
        <v>99</v>
      </c>
      <c r="J36" s="2">
        <v>91</v>
      </c>
      <c r="K36" s="2">
        <f t="shared" si="0"/>
        <v>8</v>
      </c>
      <c r="L36" s="2">
        <f>K36*calibration_curve!$C$2</f>
        <v>186688</v>
      </c>
      <c r="M36" s="2">
        <f t="shared" si="2"/>
        <v>6223</v>
      </c>
      <c r="N36" s="2">
        <f t="shared" si="3"/>
        <v>373380</v>
      </c>
      <c r="O36" s="2">
        <f>ROUND(IF((N36-IF(B36=20,blank!$H$4,blank!$H$2))&lt;0,0,N36-IF(B36=20,blank!$H$4,blank!$H$2)),0)</f>
        <v>223363</v>
      </c>
      <c r="P36" s="16">
        <f>O36/(VLOOKUP(C36,key!A:H,8,FALSE)/10)</f>
        <v>30184.189189189186</v>
      </c>
    </row>
    <row r="37" spans="1:16" x14ac:dyDescent="0.4">
      <c r="A37" s="2">
        <v>-10</v>
      </c>
      <c r="B37" s="2">
        <v>20</v>
      </c>
      <c r="C37" s="2" t="s">
        <v>459</v>
      </c>
      <c r="D37" s="2" t="s">
        <v>170</v>
      </c>
      <c r="E37" s="2" t="s">
        <v>676</v>
      </c>
      <c r="F37" s="2" t="str">
        <f>VLOOKUP(C37,death!A:B,2,FALSE)</f>
        <v>no</v>
      </c>
      <c r="G37" s="3" t="str">
        <f t="shared" si="1"/>
        <v>D_desiccation_-10</v>
      </c>
      <c r="H37" s="2">
        <v>30</v>
      </c>
      <c r="I37" s="2">
        <v>99</v>
      </c>
      <c r="J37" s="2">
        <v>89</v>
      </c>
      <c r="K37" s="2">
        <f t="shared" si="0"/>
        <v>10</v>
      </c>
      <c r="L37" s="2">
        <f>K37*calibration_curve!$C$2</f>
        <v>233360</v>
      </c>
      <c r="M37" s="2">
        <f t="shared" si="2"/>
        <v>7779</v>
      </c>
      <c r="N37" s="2">
        <f t="shared" si="3"/>
        <v>466740</v>
      </c>
      <c r="O37" s="2">
        <f>ROUND(IF((N37-IF(B37=20,blank!$H$4,blank!$H$2))&lt;0,0,N37-IF(B37=20,blank!$H$4,blank!$H$2)),0)</f>
        <v>316723</v>
      </c>
      <c r="P37" s="16">
        <f>O37/(VLOOKUP(C37,key!A:H,8,FALSE)/10)</f>
        <v>38624.756097560981</v>
      </c>
    </row>
    <row r="38" spans="1:16" x14ac:dyDescent="0.4">
      <c r="A38" s="2">
        <v>-10</v>
      </c>
      <c r="B38" s="2">
        <v>20</v>
      </c>
      <c r="C38" s="2" t="s">
        <v>460</v>
      </c>
      <c r="D38" s="2" t="s">
        <v>170</v>
      </c>
      <c r="E38" s="2" t="s">
        <v>676</v>
      </c>
      <c r="F38" s="2" t="str">
        <f>VLOOKUP(C38,death!A:B,2,FALSE)</f>
        <v>no</v>
      </c>
      <c r="G38" s="3" t="str">
        <f t="shared" si="1"/>
        <v>D_desiccation_-10</v>
      </c>
      <c r="H38" s="2">
        <v>30</v>
      </c>
      <c r="I38" s="2">
        <v>98</v>
      </c>
      <c r="J38" s="2">
        <v>92</v>
      </c>
      <c r="K38" s="2">
        <f t="shared" si="0"/>
        <v>6</v>
      </c>
      <c r="L38" s="2">
        <f>K38*calibration_curve!$C$2</f>
        <v>140016</v>
      </c>
      <c r="M38" s="2">
        <f t="shared" si="2"/>
        <v>4667</v>
      </c>
      <c r="N38" s="2">
        <f t="shared" si="3"/>
        <v>280020</v>
      </c>
      <c r="O38" s="2">
        <f>ROUND(IF((N38-IF(B38=20,blank!$H$4,blank!$H$2))&lt;0,0,N38-IF(B38=20,blank!$H$4,blank!$H$2)),0)</f>
        <v>130003</v>
      </c>
      <c r="P38" s="16">
        <f>O38/(VLOOKUP(C38,key!A:H,8,FALSE)/10)</f>
        <v>15116.627906976744</v>
      </c>
    </row>
    <row r="39" spans="1:16" x14ac:dyDescent="0.4">
      <c r="A39" s="2">
        <v>-10</v>
      </c>
      <c r="B39" s="2">
        <v>20</v>
      </c>
      <c r="C39" s="2" t="s">
        <v>461</v>
      </c>
      <c r="D39" s="2" t="s">
        <v>170</v>
      </c>
      <c r="E39" s="2" t="s">
        <v>676</v>
      </c>
      <c r="F39" s="2" t="str">
        <f>VLOOKUP(C39,death!A:B,2,FALSE)</f>
        <v>no</v>
      </c>
      <c r="G39" s="3" t="str">
        <f t="shared" si="1"/>
        <v>D_desiccation_-10</v>
      </c>
      <c r="H39" s="2">
        <v>30</v>
      </c>
      <c r="I39" s="2">
        <v>100</v>
      </c>
      <c r="J39" s="2">
        <v>92</v>
      </c>
      <c r="K39" s="2">
        <f t="shared" si="0"/>
        <v>8</v>
      </c>
      <c r="L39" s="2">
        <f>K39*calibration_curve!$C$2</f>
        <v>186688</v>
      </c>
      <c r="M39" s="2">
        <f t="shared" si="2"/>
        <v>6223</v>
      </c>
      <c r="N39" s="2">
        <f t="shared" si="3"/>
        <v>373380</v>
      </c>
      <c r="O39" s="2">
        <f>ROUND(IF((N39-IF(B39=20,blank!$H$4,blank!$H$2))&lt;0,0,N39-IF(B39=20,blank!$H$4,blank!$H$2)),0)</f>
        <v>223363</v>
      </c>
      <c r="P39" s="16">
        <f>O39/(VLOOKUP(C39,key!A:H,8,FALSE)/10)</f>
        <v>25673.908045977012</v>
      </c>
    </row>
    <row r="40" spans="1:16" x14ac:dyDescent="0.4">
      <c r="A40" s="2">
        <v>-10</v>
      </c>
      <c r="B40" s="2">
        <v>20</v>
      </c>
      <c r="C40" s="2" t="s">
        <v>462</v>
      </c>
      <c r="D40" s="2" t="s">
        <v>170</v>
      </c>
      <c r="E40" s="2" t="s">
        <v>676</v>
      </c>
      <c r="F40" s="2" t="str">
        <f>VLOOKUP(C40,death!A:B,2,FALSE)</f>
        <v>no</v>
      </c>
      <c r="G40" s="3" t="str">
        <f t="shared" si="1"/>
        <v>D_desiccation_-10</v>
      </c>
      <c r="H40" s="2">
        <v>30</v>
      </c>
      <c r="I40" s="2">
        <v>100</v>
      </c>
      <c r="J40" s="2">
        <v>92</v>
      </c>
      <c r="K40" s="2">
        <f t="shared" si="0"/>
        <v>8</v>
      </c>
      <c r="L40" s="2">
        <f>K40*calibration_curve!$C$2</f>
        <v>186688</v>
      </c>
      <c r="M40" s="2">
        <f t="shared" si="2"/>
        <v>6223</v>
      </c>
      <c r="N40" s="2">
        <f t="shared" si="3"/>
        <v>373380</v>
      </c>
      <c r="O40" s="2">
        <f>ROUND(IF((N40-IF(B40=20,blank!$H$4,blank!$H$2))&lt;0,0,N40-IF(B40=20,blank!$H$4,blank!$H$2)),0)</f>
        <v>223363</v>
      </c>
      <c r="P40" s="16">
        <f>O40/(VLOOKUP(C40,key!A:H,8,FALSE)/10)</f>
        <v>23511.894736842107</v>
      </c>
    </row>
    <row r="41" spans="1:16" x14ac:dyDescent="0.4">
      <c r="A41" s="2">
        <v>-10</v>
      </c>
      <c r="B41" s="2">
        <v>20</v>
      </c>
      <c r="C41" s="2" t="s">
        <v>227</v>
      </c>
      <c r="D41" s="2" t="s">
        <v>170</v>
      </c>
      <c r="E41" s="2" t="s">
        <v>676</v>
      </c>
      <c r="F41" s="2" t="str">
        <f>VLOOKUP(C41,death!A:B,2,FALSE)</f>
        <v>yes</v>
      </c>
      <c r="G41" s="3" t="str">
        <f t="shared" si="1"/>
        <v>D_desiccation_-10</v>
      </c>
      <c r="H41" s="2">
        <v>30</v>
      </c>
      <c r="I41" s="2">
        <v>100</v>
      </c>
      <c r="J41" s="2">
        <v>89</v>
      </c>
      <c r="K41" s="2">
        <f t="shared" si="0"/>
        <v>11</v>
      </c>
      <c r="L41" s="2">
        <f>K41*calibration_curve!$C$2</f>
        <v>256696</v>
      </c>
      <c r="M41" s="2">
        <f t="shared" si="2"/>
        <v>8557</v>
      </c>
      <c r="N41" s="2">
        <f t="shared" si="3"/>
        <v>513420</v>
      </c>
      <c r="O41" s="2">
        <f>ROUND(IF((N41-IF(B41=20,blank!$H$4,blank!$H$2))&lt;0,0,N41-IF(B41=20,blank!$H$4,blank!$H$2)),0)</f>
        <v>363403</v>
      </c>
      <c r="P41" s="16">
        <f>O41/(VLOOKUP(C41,key!A:H,8,FALSE)/10)</f>
        <v>35980.495049504949</v>
      </c>
    </row>
    <row r="42" spans="1:16" x14ac:dyDescent="0.4">
      <c r="A42" s="2">
        <v>-10</v>
      </c>
      <c r="B42" s="2">
        <v>20</v>
      </c>
      <c r="C42" s="2" t="s">
        <v>42</v>
      </c>
      <c r="D42" s="2" t="s">
        <v>171</v>
      </c>
      <c r="E42" s="2" t="s">
        <v>676</v>
      </c>
      <c r="F42" s="2" t="str">
        <f>VLOOKUP(C42,death!A:B,2,FALSE)</f>
        <v>no</v>
      </c>
      <c r="G42" s="3" t="str">
        <f t="shared" si="1"/>
        <v>T_desiccation_-10</v>
      </c>
      <c r="H42" s="2">
        <v>30</v>
      </c>
      <c r="I42" s="2">
        <v>99</v>
      </c>
      <c r="J42" s="2">
        <v>92</v>
      </c>
      <c r="K42" s="2">
        <f t="shared" si="0"/>
        <v>7</v>
      </c>
      <c r="L42" s="2">
        <f>K42*calibration_curve!$C$2</f>
        <v>163352</v>
      </c>
      <c r="M42" s="2">
        <f t="shared" si="2"/>
        <v>5445</v>
      </c>
      <c r="N42" s="2">
        <f t="shared" si="3"/>
        <v>326700</v>
      </c>
      <c r="O42" s="2">
        <f>ROUND(IF((N42-IF(B42=20,blank!$H$4,blank!$H$2))&lt;0,0,N42-IF(B42=20,blank!$H$4,blank!$H$2)),0)</f>
        <v>176683</v>
      </c>
      <c r="P42" s="16">
        <f>O42/(VLOOKUP(C42,key!A:H,8,FALSE)/10)</f>
        <v>19852.022471910113</v>
      </c>
    </row>
    <row r="43" spans="1:16" x14ac:dyDescent="0.4">
      <c r="A43" s="2">
        <v>-10</v>
      </c>
      <c r="B43" s="2">
        <v>20</v>
      </c>
      <c r="C43" s="2" t="s">
        <v>43</v>
      </c>
      <c r="D43" s="2" t="s">
        <v>171</v>
      </c>
      <c r="E43" s="2" t="s">
        <v>676</v>
      </c>
      <c r="F43" s="2" t="str">
        <f>VLOOKUP(C43,death!A:B,2,FALSE)</f>
        <v>no</v>
      </c>
      <c r="G43" s="3" t="str">
        <f t="shared" si="1"/>
        <v>T_desiccation_-10</v>
      </c>
      <c r="H43" s="2">
        <v>30</v>
      </c>
      <c r="I43" s="2">
        <v>84</v>
      </c>
      <c r="J43" s="2">
        <v>77</v>
      </c>
      <c r="K43" s="2">
        <f t="shared" si="0"/>
        <v>7</v>
      </c>
      <c r="L43" s="2">
        <f>K43*calibration_curve!$C$2</f>
        <v>163352</v>
      </c>
      <c r="M43" s="2">
        <f t="shared" si="2"/>
        <v>5445</v>
      </c>
      <c r="N43" s="2">
        <f t="shared" si="3"/>
        <v>326700</v>
      </c>
      <c r="O43" s="2">
        <f>ROUND(IF((N43-IF(B43=20,blank!$H$4,blank!$H$2))&lt;0,0,N43-IF(B43=20,blank!$H$4,blank!$H$2)),0)</f>
        <v>176683</v>
      </c>
      <c r="P43" s="16">
        <f>O43/(VLOOKUP(C43,key!A:H,8,FALSE)/10)</f>
        <v>25982.794117647059</v>
      </c>
    </row>
    <row r="44" spans="1:16" x14ac:dyDescent="0.4">
      <c r="A44" s="2">
        <v>-10</v>
      </c>
      <c r="B44" s="2">
        <v>20</v>
      </c>
      <c r="C44" s="2" t="s">
        <v>44</v>
      </c>
      <c r="D44" s="2" t="s">
        <v>171</v>
      </c>
      <c r="E44" s="2" t="s">
        <v>676</v>
      </c>
      <c r="F44" s="2" t="str">
        <f>VLOOKUP(C44,death!A:B,2,FALSE)</f>
        <v>no</v>
      </c>
      <c r="G44" s="3" t="str">
        <f t="shared" si="1"/>
        <v>T_desiccation_-10</v>
      </c>
      <c r="H44" s="2">
        <v>30</v>
      </c>
      <c r="I44" s="2">
        <v>81</v>
      </c>
      <c r="J44" s="2">
        <v>65</v>
      </c>
      <c r="K44" s="2">
        <f t="shared" si="0"/>
        <v>16</v>
      </c>
      <c r="L44" s="2">
        <f>K44*calibration_curve!$C$2</f>
        <v>373376</v>
      </c>
      <c r="M44" s="2">
        <f t="shared" si="2"/>
        <v>12446</v>
      </c>
      <c r="N44" s="2">
        <f t="shared" si="3"/>
        <v>746760</v>
      </c>
      <c r="O44" s="2">
        <f>ROUND(IF((N44-IF(B44=20,blank!$H$4,blank!$H$2))&lt;0,0,N44-IF(B44=20,blank!$H$4,blank!$H$2)),0)</f>
        <v>596743</v>
      </c>
      <c r="P44" s="16">
        <f>O44/(VLOOKUP(C44,key!A:H,8,FALSE)/10)</f>
        <v>71040.833333333328</v>
      </c>
    </row>
    <row r="45" spans="1:16" x14ac:dyDescent="0.4">
      <c r="A45" s="2">
        <v>-10</v>
      </c>
      <c r="B45" s="2">
        <v>20</v>
      </c>
      <c r="C45" s="2" t="s">
        <v>45</v>
      </c>
      <c r="D45" s="2" t="s">
        <v>171</v>
      </c>
      <c r="E45" s="2" t="s">
        <v>676</v>
      </c>
      <c r="F45" s="2" t="str">
        <f>VLOOKUP(C45,death!A:B,2,FALSE)</f>
        <v>yes</v>
      </c>
      <c r="G45" s="3" t="str">
        <f t="shared" si="1"/>
        <v>T_desiccation_-10</v>
      </c>
      <c r="H45" s="2">
        <v>30</v>
      </c>
      <c r="I45" s="2">
        <v>82</v>
      </c>
      <c r="J45" s="2">
        <v>76</v>
      </c>
      <c r="K45" s="2">
        <f t="shared" si="0"/>
        <v>6</v>
      </c>
      <c r="L45" s="2">
        <f>K45*calibration_curve!$C$2</f>
        <v>140016</v>
      </c>
      <c r="M45" s="2">
        <f t="shared" si="2"/>
        <v>4667</v>
      </c>
      <c r="N45" s="2">
        <f t="shared" si="3"/>
        <v>280020</v>
      </c>
      <c r="O45" s="2">
        <f>ROUND(IF((N45-IF(B45=20,blank!$H$4,blank!$H$2))&lt;0,0,N45-IF(B45=20,blank!$H$4,blank!$H$2)),0)</f>
        <v>130003</v>
      </c>
      <c r="P45" s="16">
        <f>O45/(VLOOKUP(C45,key!A:H,8,FALSE)/10)</f>
        <v>16049.753086419754</v>
      </c>
    </row>
    <row r="46" spans="1:16" x14ac:dyDescent="0.4">
      <c r="A46" s="2">
        <v>-10</v>
      </c>
      <c r="B46" s="2">
        <v>20</v>
      </c>
      <c r="C46" s="2" t="s">
        <v>46</v>
      </c>
      <c r="D46" s="2" t="s">
        <v>171</v>
      </c>
      <c r="E46" s="2" t="s">
        <v>676</v>
      </c>
      <c r="F46" s="2" t="str">
        <f>VLOOKUP(C46,death!A:B,2,FALSE)</f>
        <v>no</v>
      </c>
      <c r="G46" s="3" t="str">
        <f t="shared" si="1"/>
        <v>T_desiccation_-10</v>
      </c>
      <c r="H46" s="2">
        <v>30</v>
      </c>
      <c r="I46" s="2">
        <v>82</v>
      </c>
      <c r="J46" s="2">
        <v>69</v>
      </c>
      <c r="K46" s="2">
        <f t="shared" si="0"/>
        <v>13</v>
      </c>
      <c r="L46" s="2">
        <f>K46*calibration_curve!$C$2</f>
        <v>303368</v>
      </c>
      <c r="M46" s="2">
        <f t="shared" si="2"/>
        <v>10112</v>
      </c>
      <c r="N46" s="2">
        <f t="shared" si="3"/>
        <v>606720</v>
      </c>
      <c r="O46" s="2">
        <f>ROUND(IF((N46-IF(B46=20,blank!$H$4,blank!$H$2))&lt;0,0,N46-IF(B46=20,blank!$H$4,blank!$H$2)),0)</f>
        <v>456703</v>
      </c>
      <c r="P46" s="16">
        <f>O46/(VLOOKUP(C46,key!A:H,8,FALSE)/10)</f>
        <v>56383.08641975309</v>
      </c>
    </row>
    <row r="47" spans="1:16" x14ac:dyDescent="0.4">
      <c r="A47" s="2">
        <v>-10</v>
      </c>
      <c r="B47" s="2">
        <v>20</v>
      </c>
      <c r="C47" s="2" t="s">
        <v>47</v>
      </c>
      <c r="D47" s="2" t="s">
        <v>171</v>
      </c>
      <c r="E47" s="2" t="s">
        <v>676</v>
      </c>
      <c r="F47" s="2" t="str">
        <f>VLOOKUP(C47,death!A:B,2,FALSE)</f>
        <v>no</v>
      </c>
      <c r="G47" s="3" t="str">
        <f t="shared" si="1"/>
        <v>T_desiccation_-10</v>
      </c>
      <c r="H47" s="2">
        <v>30</v>
      </c>
      <c r="I47" s="2">
        <v>84</v>
      </c>
      <c r="J47" s="2">
        <v>78</v>
      </c>
      <c r="K47" s="2">
        <f t="shared" si="0"/>
        <v>6</v>
      </c>
      <c r="L47" s="2">
        <f>K47*calibration_curve!$C$2</f>
        <v>140016</v>
      </c>
      <c r="M47" s="2">
        <f t="shared" si="2"/>
        <v>4667</v>
      </c>
      <c r="N47" s="2">
        <f t="shared" si="3"/>
        <v>280020</v>
      </c>
      <c r="O47" s="2">
        <f>ROUND(IF((N47-IF(B47=20,blank!$H$4,blank!$H$2))&lt;0,0,N47-IF(B47=20,blank!$H$4,blank!$H$2)),0)</f>
        <v>130003</v>
      </c>
      <c r="P47" s="16">
        <f>O47/(VLOOKUP(C47,key!A:H,8,FALSE)/10)</f>
        <v>15294.470588235294</v>
      </c>
    </row>
    <row r="48" spans="1:16" x14ac:dyDescent="0.4">
      <c r="A48" s="2">
        <v>-10</v>
      </c>
      <c r="B48" s="2">
        <v>20</v>
      </c>
      <c r="C48" s="2" t="s">
        <v>48</v>
      </c>
      <c r="D48" s="2" t="s">
        <v>171</v>
      </c>
      <c r="E48" s="2" t="s">
        <v>676</v>
      </c>
      <c r="F48" s="2" t="str">
        <f>VLOOKUP(C48,death!A:B,2,FALSE)</f>
        <v>yes</v>
      </c>
      <c r="G48" s="3" t="str">
        <f t="shared" si="1"/>
        <v>T_desiccation_-10</v>
      </c>
      <c r="H48" s="2">
        <v>30</v>
      </c>
      <c r="I48" s="2">
        <v>85</v>
      </c>
      <c r="J48" s="2">
        <v>74</v>
      </c>
      <c r="K48" s="2">
        <f t="shared" si="0"/>
        <v>11</v>
      </c>
      <c r="L48" s="2">
        <f>K48*calibration_curve!$C$2</f>
        <v>256696</v>
      </c>
      <c r="M48" s="2">
        <f t="shared" si="2"/>
        <v>8557</v>
      </c>
      <c r="N48" s="2">
        <f t="shared" si="3"/>
        <v>513420</v>
      </c>
      <c r="O48" s="2">
        <f>ROUND(IF((N48-IF(B48=20,blank!$H$4,blank!$H$2))&lt;0,0,N48-IF(B48=20,blank!$H$4,blank!$H$2)),0)</f>
        <v>363403</v>
      </c>
      <c r="P48" s="16">
        <f>O48/(VLOOKUP(C48,key!A:H,8,FALSE)/10)</f>
        <v>40831.79775280899</v>
      </c>
    </row>
    <row r="49" spans="1:16" x14ac:dyDescent="0.4">
      <c r="A49" s="2">
        <v>-10</v>
      </c>
      <c r="B49" s="2">
        <v>20</v>
      </c>
      <c r="C49" s="2" t="s">
        <v>49</v>
      </c>
      <c r="D49" s="2" t="s">
        <v>171</v>
      </c>
      <c r="E49" s="2" t="s">
        <v>676</v>
      </c>
      <c r="F49" s="2" t="str">
        <f>VLOOKUP(C49,death!A:B,2,FALSE)</f>
        <v>no</v>
      </c>
      <c r="G49" s="3" t="str">
        <f t="shared" si="1"/>
        <v>T_desiccation_-10</v>
      </c>
      <c r="H49" s="2">
        <v>30</v>
      </c>
      <c r="I49" s="2">
        <v>82</v>
      </c>
      <c r="J49" s="2">
        <v>74</v>
      </c>
      <c r="K49" s="2">
        <f t="shared" si="0"/>
        <v>8</v>
      </c>
      <c r="L49" s="2">
        <f>K49*calibration_curve!$C$2</f>
        <v>186688</v>
      </c>
      <c r="M49" s="2">
        <f t="shared" si="2"/>
        <v>6223</v>
      </c>
      <c r="N49" s="2">
        <f t="shared" si="3"/>
        <v>373380</v>
      </c>
      <c r="O49" s="2">
        <f>ROUND(IF((N49-IF(B49=20,blank!$H$4,blank!$H$2))&lt;0,0,N49-IF(B49=20,blank!$H$4,blank!$H$2)),0)</f>
        <v>223363</v>
      </c>
      <c r="P49" s="16">
        <f>O49/(VLOOKUP(C49,key!A:H,8,FALSE)/10)</f>
        <v>26911.204819277107</v>
      </c>
    </row>
    <row r="50" spans="1:16" x14ac:dyDescent="0.4">
      <c r="A50" s="2">
        <v>-10</v>
      </c>
      <c r="B50" s="2">
        <v>20</v>
      </c>
      <c r="C50" s="2" t="s">
        <v>50</v>
      </c>
      <c r="D50" s="2" t="s">
        <v>171</v>
      </c>
      <c r="E50" s="2" t="s">
        <v>676</v>
      </c>
      <c r="F50" s="2" t="str">
        <f>VLOOKUP(C50,death!A:B,2,FALSE)</f>
        <v>no</v>
      </c>
      <c r="G50" s="3" t="str">
        <f t="shared" si="1"/>
        <v>T_desiccation_-10</v>
      </c>
      <c r="H50" s="2">
        <v>30</v>
      </c>
      <c r="I50" s="2">
        <v>82</v>
      </c>
      <c r="J50" s="2">
        <v>77</v>
      </c>
      <c r="K50" s="2">
        <f t="shared" si="0"/>
        <v>5</v>
      </c>
      <c r="L50" s="2">
        <f>K50*calibration_curve!$C$2</f>
        <v>116680</v>
      </c>
      <c r="M50" s="2">
        <f t="shared" si="2"/>
        <v>3889</v>
      </c>
      <c r="N50" s="2">
        <f t="shared" si="3"/>
        <v>233340</v>
      </c>
      <c r="O50" s="2">
        <f>ROUND(IF((N50-IF(B50=20,blank!$H$4,blank!$H$2))&lt;0,0,N50-IF(B50=20,blank!$H$4,blank!$H$2)),0)</f>
        <v>83323</v>
      </c>
      <c r="P50" s="16">
        <f>O50/(VLOOKUP(C50,key!A:H,8,FALSE)/10)</f>
        <v>12624.69696969697</v>
      </c>
    </row>
    <row r="51" spans="1:16" x14ac:dyDescent="0.4">
      <c r="A51" s="2">
        <v>-10</v>
      </c>
      <c r="B51" s="2">
        <v>20</v>
      </c>
      <c r="C51" s="2" t="s">
        <v>51</v>
      </c>
      <c r="D51" s="2" t="s">
        <v>171</v>
      </c>
      <c r="E51" s="2" t="s">
        <v>676</v>
      </c>
      <c r="F51" s="2" t="str">
        <f>VLOOKUP(C51,death!A:B,2,FALSE)</f>
        <v>no</v>
      </c>
      <c r="G51" s="3" t="str">
        <f t="shared" si="1"/>
        <v>T_desiccation_-10</v>
      </c>
      <c r="H51" s="2">
        <v>30</v>
      </c>
      <c r="I51" s="2">
        <v>98</v>
      </c>
      <c r="J51" s="2">
        <v>89</v>
      </c>
      <c r="K51" s="2">
        <f t="shared" si="0"/>
        <v>9</v>
      </c>
      <c r="L51" s="2">
        <f>K51*calibration_curve!$C$2</f>
        <v>210024</v>
      </c>
      <c r="M51" s="2">
        <f t="shared" si="2"/>
        <v>7001</v>
      </c>
      <c r="N51" s="2">
        <f t="shared" si="3"/>
        <v>420060</v>
      </c>
      <c r="O51" s="2">
        <f>ROUND(IF((N51-IF(B51=20,blank!$H$4,blank!$H$2))&lt;0,0,N51-IF(B51=20,blank!$H$4,blank!$H$2)),0)</f>
        <v>270043</v>
      </c>
      <c r="P51" s="16">
        <f>O51/(VLOOKUP(C51,key!A:H,8,FALSE)/10)</f>
        <v>30341.91011235955</v>
      </c>
    </row>
    <row r="52" spans="1:16" x14ac:dyDescent="0.4">
      <c r="A52" s="2">
        <v>-10</v>
      </c>
      <c r="B52" s="2">
        <v>20</v>
      </c>
      <c r="C52" s="2" t="s">
        <v>52</v>
      </c>
      <c r="D52" s="2" t="s">
        <v>171</v>
      </c>
      <c r="E52" s="2" t="s">
        <v>676</v>
      </c>
      <c r="F52" s="2" t="str">
        <f>VLOOKUP(C52,death!A:B,2,FALSE)</f>
        <v>yes</v>
      </c>
      <c r="G52" s="3" t="str">
        <f t="shared" si="1"/>
        <v>T_desiccation_-10</v>
      </c>
      <c r="H52" s="2">
        <v>30</v>
      </c>
      <c r="I52" s="2">
        <v>84</v>
      </c>
      <c r="J52" s="2">
        <v>78</v>
      </c>
      <c r="K52" s="2">
        <f t="shared" si="0"/>
        <v>6</v>
      </c>
      <c r="L52" s="2">
        <f>K52*calibration_curve!$C$2</f>
        <v>140016</v>
      </c>
      <c r="M52" s="2">
        <f t="shared" si="2"/>
        <v>4667</v>
      </c>
      <c r="N52" s="2">
        <f t="shared" si="3"/>
        <v>280020</v>
      </c>
      <c r="O52" s="2">
        <f>ROUND(IF((N52-IF(B52=20,blank!$H$4,blank!$H$2))&lt;0,0,N52-IF(B52=20,blank!$H$4,blank!$H$2)),0)</f>
        <v>130003</v>
      </c>
      <c r="P52" s="16">
        <f>O52/(VLOOKUP(C52,key!A:H,8,FALSE)/10)</f>
        <v>12871.584158415842</v>
      </c>
    </row>
    <row r="53" spans="1:16" x14ac:dyDescent="0.4">
      <c r="A53" s="2">
        <v>-10</v>
      </c>
      <c r="B53" s="2">
        <v>20</v>
      </c>
      <c r="C53" s="2" t="s">
        <v>53</v>
      </c>
      <c r="D53" s="2" t="s">
        <v>171</v>
      </c>
      <c r="E53" s="2" t="s">
        <v>676</v>
      </c>
      <c r="F53" s="2" t="str">
        <f>VLOOKUP(C53,death!A:B,2,FALSE)</f>
        <v>no</v>
      </c>
      <c r="G53" s="3" t="str">
        <f t="shared" si="1"/>
        <v>T_desiccation_-10</v>
      </c>
      <c r="H53" s="2">
        <v>30</v>
      </c>
      <c r="I53" s="2">
        <v>83</v>
      </c>
      <c r="J53" s="2">
        <v>73</v>
      </c>
      <c r="K53" s="2">
        <f t="shared" si="0"/>
        <v>10</v>
      </c>
      <c r="L53" s="2">
        <f>K53*calibration_curve!$C$2</f>
        <v>233360</v>
      </c>
      <c r="M53" s="2">
        <f t="shared" si="2"/>
        <v>7779</v>
      </c>
      <c r="N53" s="2">
        <f t="shared" si="3"/>
        <v>466740</v>
      </c>
      <c r="O53" s="2">
        <f>ROUND(IF((N53-IF(B53=20,blank!$H$4,blank!$H$2))&lt;0,0,N53-IF(B53=20,blank!$H$4,blank!$H$2)),0)</f>
        <v>316723</v>
      </c>
      <c r="P53" s="16">
        <f>O53/(VLOOKUP(C53,key!A:H,8,FALSE)/10)</f>
        <v>38624.756097560981</v>
      </c>
    </row>
    <row r="54" spans="1:16" x14ac:dyDescent="0.4">
      <c r="A54" s="2">
        <v>-10</v>
      </c>
      <c r="B54" s="2">
        <v>20</v>
      </c>
      <c r="C54" s="2" t="s">
        <v>54</v>
      </c>
      <c r="D54" s="2" t="s">
        <v>171</v>
      </c>
      <c r="E54" s="2" t="s">
        <v>676</v>
      </c>
      <c r="F54" s="2" t="str">
        <f>VLOOKUP(C54,death!A:B,2,FALSE)</f>
        <v>no</v>
      </c>
      <c r="G54" s="3" t="str">
        <f t="shared" si="1"/>
        <v>T_desiccation_-10</v>
      </c>
      <c r="H54" s="2">
        <v>30</v>
      </c>
      <c r="I54" s="2">
        <v>83</v>
      </c>
      <c r="J54" s="2">
        <v>77</v>
      </c>
      <c r="K54" s="2">
        <f t="shared" si="0"/>
        <v>6</v>
      </c>
      <c r="L54" s="2">
        <f>K54*calibration_curve!$C$2</f>
        <v>140016</v>
      </c>
      <c r="M54" s="2">
        <f t="shared" si="2"/>
        <v>4667</v>
      </c>
      <c r="N54" s="2">
        <f t="shared" si="3"/>
        <v>280020</v>
      </c>
      <c r="O54" s="2">
        <f>ROUND(IF((N54-IF(B54=20,blank!$H$4,blank!$H$2))&lt;0,0,N54-IF(B54=20,blank!$H$4,blank!$H$2)),0)</f>
        <v>130003</v>
      </c>
      <c r="P54" s="16">
        <f>O54/(VLOOKUP(C54,key!A:H,8,FALSE)/10)</f>
        <v>13265.612244897959</v>
      </c>
    </row>
    <row r="55" spans="1:16" x14ac:dyDescent="0.4">
      <c r="A55" s="2">
        <v>-10</v>
      </c>
      <c r="B55" s="2">
        <v>20</v>
      </c>
      <c r="C55" s="2" t="s">
        <v>55</v>
      </c>
      <c r="D55" s="2" t="s">
        <v>171</v>
      </c>
      <c r="E55" s="2" t="s">
        <v>676</v>
      </c>
      <c r="F55" s="2" t="str">
        <f>VLOOKUP(C55,death!A:B,2,FALSE)</f>
        <v>yes</v>
      </c>
      <c r="G55" s="3" t="str">
        <f t="shared" si="1"/>
        <v>T_desiccation_-10</v>
      </c>
      <c r="H55" s="2">
        <v>30</v>
      </c>
      <c r="I55" s="2">
        <v>91</v>
      </c>
      <c r="J55" s="2">
        <v>77</v>
      </c>
      <c r="K55" s="2">
        <f t="shared" si="0"/>
        <v>14</v>
      </c>
      <c r="L55" s="2">
        <f>K55*calibration_curve!$C$2</f>
        <v>326704</v>
      </c>
      <c r="M55" s="2">
        <f t="shared" si="2"/>
        <v>10890</v>
      </c>
      <c r="N55" s="2">
        <f t="shared" si="3"/>
        <v>653400</v>
      </c>
      <c r="O55" s="2">
        <f>ROUND(IF((N55-IF(B55=20,blank!$H$4,blank!$H$2))&lt;0,0,N55-IF(B55=20,blank!$H$4,blank!$H$2)),0)</f>
        <v>503383</v>
      </c>
      <c r="P55" s="16">
        <f>O55/(VLOOKUP(C55,key!A:H,8,FALSE)/10)</f>
        <v>62146.049382716054</v>
      </c>
    </row>
    <row r="56" spans="1:16" x14ac:dyDescent="0.4">
      <c r="A56" s="2">
        <v>-10</v>
      </c>
      <c r="B56" s="2">
        <v>20</v>
      </c>
      <c r="C56" s="2" t="s">
        <v>56</v>
      </c>
      <c r="D56" s="2" t="s">
        <v>171</v>
      </c>
      <c r="E56" s="2" t="s">
        <v>676</v>
      </c>
      <c r="F56" s="2" t="str">
        <f>VLOOKUP(C56,death!A:B,2,FALSE)</f>
        <v>yes</v>
      </c>
      <c r="G56" s="3" t="str">
        <f t="shared" si="1"/>
        <v>T_desiccation_-10</v>
      </c>
      <c r="H56" s="2">
        <v>30</v>
      </c>
      <c r="I56" s="2">
        <v>82</v>
      </c>
      <c r="J56" s="2">
        <v>68</v>
      </c>
      <c r="K56" s="2">
        <f t="shared" si="0"/>
        <v>14</v>
      </c>
      <c r="L56" s="2">
        <f>K56*calibration_curve!$C$2</f>
        <v>326704</v>
      </c>
      <c r="M56" s="2">
        <f t="shared" si="2"/>
        <v>10890</v>
      </c>
      <c r="N56" s="2">
        <f t="shared" si="3"/>
        <v>653400</v>
      </c>
      <c r="O56" s="2">
        <f>ROUND(IF((N56-IF(B56=20,blank!$H$4,blank!$H$2))&lt;0,0,N56-IF(B56=20,blank!$H$4,blank!$H$2)),0)</f>
        <v>503383</v>
      </c>
      <c r="P56" s="16">
        <f>O56/(VLOOKUP(C56,key!A:H,8,FALSE)/10)</f>
        <v>47488.962264150949</v>
      </c>
    </row>
    <row r="57" spans="1:16" x14ac:dyDescent="0.4">
      <c r="A57" s="2">
        <v>-10</v>
      </c>
      <c r="B57" s="2">
        <v>20</v>
      </c>
      <c r="C57" s="2" t="s">
        <v>57</v>
      </c>
      <c r="D57" s="2" t="s">
        <v>171</v>
      </c>
      <c r="E57" s="2" t="s">
        <v>676</v>
      </c>
      <c r="F57" s="2" t="str">
        <f>VLOOKUP(C57,death!A:B,2,FALSE)</f>
        <v>no</v>
      </c>
      <c r="G57" s="3" t="str">
        <f t="shared" si="1"/>
        <v>T_desiccation_-10</v>
      </c>
      <c r="H57" s="2">
        <v>30</v>
      </c>
      <c r="I57" s="2">
        <v>84</v>
      </c>
      <c r="J57" s="2">
        <v>78</v>
      </c>
      <c r="K57" s="2">
        <f t="shared" si="0"/>
        <v>6</v>
      </c>
      <c r="L57" s="2">
        <f>K57*calibration_curve!$C$2</f>
        <v>140016</v>
      </c>
      <c r="M57" s="2">
        <f t="shared" si="2"/>
        <v>4667</v>
      </c>
      <c r="N57" s="2">
        <f t="shared" si="3"/>
        <v>280020</v>
      </c>
      <c r="O57" s="2">
        <f>ROUND(IF((N57-IF(B57=20,blank!$H$4,blank!$H$2))&lt;0,0,N57-IF(B57=20,blank!$H$4,blank!$H$2)),0)</f>
        <v>130003</v>
      </c>
      <c r="P57" s="16">
        <f>O57/(VLOOKUP(C57,key!A:H,8,FALSE)/10)</f>
        <v>14130.760869565218</v>
      </c>
    </row>
    <row r="58" spans="1:16" x14ac:dyDescent="0.4">
      <c r="A58" s="2">
        <v>-10</v>
      </c>
      <c r="B58" s="2">
        <v>20</v>
      </c>
      <c r="C58" s="2" t="s">
        <v>58</v>
      </c>
      <c r="D58" s="2" t="s">
        <v>171</v>
      </c>
      <c r="E58" s="2" t="s">
        <v>676</v>
      </c>
      <c r="F58" s="2" t="str">
        <f>VLOOKUP(C58,death!A:B,2,FALSE)</f>
        <v>no</v>
      </c>
      <c r="G58" s="3" t="str">
        <f t="shared" si="1"/>
        <v>T_desiccation_-10</v>
      </c>
      <c r="H58" s="2">
        <v>30</v>
      </c>
      <c r="I58" s="2">
        <v>82</v>
      </c>
      <c r="J58" s="2">
        <v>76</v>
      </c>
      <c r="K58" s="2">
        <f t="shared" si="0"/>
        <v>6</v>
      </c>
      <c r="L58" s="2">
        <f>K58*calibration_curve!$C$2</f>
        <v>140016</v>
      </c>
      <c r="M58" s="2">
        <f t="shared" si="2"/>
        <v>4667</v>
      </c>
      <c r="N58" s="2">
        <f t="shared" si="3"/>
        <v>280020</v>
      </c>
      <c r="O58" s="2">
        <f>ROUND(IF((N58-IF(B58=20,blank!$H$4,blank!$H$2))&lt;0,0,N58-IF(B58=20,blank!$H$4,blank!$H$2)),0)</f>
        <v>130003</v>
      </c>
      <c r="P58" s="16">
        <f>O58/(VLOOKUP(C58,key!A:H,8,FALSE)/10)</f>
        <v>14773.06818181818</v>
      </c>
    </row>
    <row r="59" spans="1:16" x14ac:dyDescent="0.4">
      <c r="A59" s="2">
        <v>-10</v>
      </c>
      <c r="B59" s="2">
        <v>20</v>
      </c>
      <c r="C59" s="2" t="s">
        <v>59</v>
      </c>
      <c r="D59" s="2" t="s">
        <v>171</v>
      </c>
      <c r="E59" s="2" t="s">
        <v>676</v>
      </c>
      <c r="F59" s="2" t="str">
        <f>VLOOKUP(C59,death!A:B,2,FALSE)</f>
        <v>no</v>
      </c>
      <c r="G59" s="3" t="str">
        <f t="shared" si="1"/>
        <v>T_desiccation_-10</v>
      </c>
      <c r="H59" s="2">
        <v>30</v>
      </c>
      <c r="I59" s="2">
        <v>84</v>
      </c>
      <c r="J59" s="2">
        <v>74</v>
      </c>
      <c r="K59" s="2">
        <f t="shared" si="0"/>
        <v>10</v>
      </c>
      <c r="L59" s="2">
        <f>K59*calibration_curve!$C$2</f>
        <v>233360</v>
      </c>
      <c r="M59" s="2">
        <f t="shared" si="2"/>
        <v>7779</v>
      </c>
      <c r="N59" s="2">
        <f t="shared" si="3"/>
        <v>466740</v>
      </c>
      <c r="O59" s="2">
        <f>ROUND(IF((N59-IF(B59=20,blank!$H$4,blank!$H$2))&lt;0,0,N59-IF(B59=20,blank!$H$4,blank!$H$2)),0)</f>
        <v>316723</v>
      </c>
      <c r="P59" s="16">
        <f>O59/(VLOOKUP(C59,key!A:H,8,FALSE)/10)</f>
        <v>43386.712328767127</v>
      </c>
    </row>
    <row r="60" spans="1:16" x14ac:dyDescent="0.4">
      <c r="A60" s="2">
        <v>-10</v>
      </c>
      <c r="B60" s="2">
        <v>20</v>
      </c>
      <c r="C60" s="2" t="s">
        <v>60</v>
      </c>
      <c r="D60" s="2" t="s">
        <v>171</v>
      </c>
      <c r="E60" s="2" t="s">
        <v>676</v>
      </c>
      <c r="F60" s="2" t="str">
        <f>VLOOKUP(C60,death!A:B,2,FALSE)</f>
        <v>no</v>
      </c>
      <c r="G60" s="3" t="str">
        <f t="shared" si="1"/>
        <v>T_desiccation_-10</v>
      </c>
      <c r="H60" s="2">
        <v>30</v>
      </c>
      <c r="I60" s="2">
        <v>83</v>
      </c>
      <c r="J60" s="2">
        <v>76</v>
      </c>
      <c r="K60" s="2">
        <f t="shared" si="0"/>
        <v>7</v>
      </c>
      <c r="L60" s="2">
        <f>K60*calibration_curve!$C$2</f>
        <v>163352</v>
      </c>
      <c r="M60" s="2">
        <f t="shared" si="2"/>
        <v>5445</v>
      </c>
      <c r="N60" s="2">
        <f t="shared" si="3"/>
        <v>326700</v>
      </c>
      <c r="O60" s="2">
        <f>ROUND(IF((N60-IF(B60=20,blank!$H$4,blank!$H$2))&lt;0,0,N60-IF(B60=20,blank!$H$4,blank!$H$2)),0)</f>
        <v>176683</v>
      </c>
      <c r="P60" s="16">
        <f>O60/(VLOOKUP(C60,key!A:H,8,FALSE)/10)</f>
        <v>22085.375</v>
      </c>
    </row>
    <row r="61" spans="1:16" x14ac:dyDescent="0.4">
      <c r="A61" s="2">
        <v>-10</v>
      </c>
      <c r="B61" s="2">
        <v>20</v>
      </c>
      <c r="C61" s="2" t="s">
        <v>61</v>
      </c>
      <c r="D61" s="2" t="s">
        <v>171</v>
      </c>
      <c r="E61" s="2" t="s">
        <v>676</v>
      </c>
      <c r="F61" s="2" t="s">
        <v>188</v>
      </c>
      <c r="G61" s="3" t="str">
        <f t="shared" si="1"/>
        <v>T_desiccation_-10</v>
      </c>
      <c r="H61" s="2">
        <v>30</v>
      </c>
      <c r="I61" s="2">
        <v>89</v>
      </c>
      <c r="J61" s="2">
        <v>72</v>
      </c>
      <c r="K61" s="2">
        <f t="shared" si="0"/>
        <v>17</v>
      </c>
      <c r="L61" s="2">
        <f>K61*calibration_curve!$C$2</f>
        <v>396712</v>
      </c>
      <c r="M61" s="2">
        <f t="shared" si="2"/>
        <v>13224</v>
      </c>
      <c r="N61" s="2">
        <f t="shared" si="3"/>
        <v>793440</v>
      </c>
      <c r="O61" s="2">
        <f>ROUND(IF((N61-IF(B61=20,blank!$H$4,blank!$H$2))&lt;0,0,N61-IF(B61=20,blank!$H$4,blank!$H$2)),0)</f>
        <v>643423</v>
      </c>
      <c r="P61" s="16">
        <f>O61/(VLOOKUP(C61,key!A:H,8,FALSE)/10)</f>
        <v>74816.627906976748</v>
      </c>
    </row>
    <row r="62" spans="1:16" x14ac:dyDescent="0.4">
      <c r="A62" s="2">
        <v>-10</v>
      </c>
      <c r="B62" s="2">
        <v>20</v>
      </c>
      <c r="C62" s="2" t="s">
        <v>62</v>
      </c>
      <c r="D62" s="2" t="s">
        <v>171</v>
      </c>
      <c r="E62" s="2" t="s">
        <v>676</v>
      </c>
      <c r="F62" s="2" t="str">
        <f>VLOOKUP(C62,death!A:B,2,FALSE)</f>
        <v>no</v>
      </c>
      <c r="G62" s="3" t="str">
        <f t="shared" si="1"/>
        <v>T_desiccation_-10</v>
      </c>
      <c r="H62" s="2">
        <v>30</v>
      </c>
      <c r="I62" s="2">
        <v>83</v>
      </c>
      <c r="J62" s="2">
        <v>77</v>
      </c>
      <c r="K62" s="2">
        <f t="shared" si="0"/>
        <v>6</v>
      </c>
      <c r="L62" s="2">
        <f>K62*calibration_curve!$C$2</f>
        <v>140016</v>
      </c>
      <c r="M62" s="2">
        <f t="shared" si="2"/>
        <v>4667</v>
      </c>
      <c r="N62" s="2">
        <f t="shared" si="3"/>
        <v>280020</v>
      </c>
      <c r="O62" s="2">
        <f>ROUND(IF((N62-IF(B62=20,blank!$H$4,blank!$H$2))&lt;0,0,N62-IF(B62=20,blank!$H$4,blank!$H$2)),0)</f>
        <v>130003</v>
      </c>
      <c r="P62" s="16">
        <f>O62/(VLOOKUP(C62,key!A:H,8,FALSE)/10)</f>
        <v>14130.760869565218</v>
      </c>
    </row>
    <row r="63" spans="1:16" x14ac:dyDescent="0.4">
      <c r="A63" s="2">
        <v>-10</v>
      </c>
      <c r="B63" s="2">
        <v>20</v>
      </c>
      <c r="C63" s="2" t="s">
        <v>63</v>
      </c>
      <c r="D63" s="2" t="s">
        <v>171</v>
      </c>
      <c r="E63" s="2" t="s">
        <v>676</v>
      </c>
      <c r="F63" s="2" t="str">
        <f>VLOOKUP(C63,death!A:B,2,FALSE)</f>
        <v>yes</v>
      </c>
      <c r="G63" s="3" t="str">
        <f t="shared" si="1"/>
        <v>T_desiccation_-10</v>
      </c>
      <c r="H63" s="2">
        <v>30</v>
      </c>
      <c r="I63" s="2">
        <v>81</v>
      </c>
      <c r="J63" s="2">
        <v>74</v>
      </c>
      <c r="K63" s="2">
        <f t="shared" si="0"/>
        <v>7</v>
      </c>
      <c r="L63" s="2">
        <f>K63*calibration_curve!$C$2</f>
        <v>163352</v>
      </c>
      <c r="M63" s="2">
        <f t="shared" si="2"/>
        <v>5445</v>
      </c>
      <c r="N63" s="2">
        <f t="shared" si="3"/>
        <v>326700</v>
      </c>
      <c r="O63" s="2">
        <f>ROUND(IF((N63-IF(B63=20,blank!$H$4,blank!$H$2))&lt;0,0,N63-IF(B63=20,blank!$H$4,blank!$H$2)),0)</f>
        <v>176683</v>
      </c>
      <c r="P63" s="16">
        <f>O63/(VLOOKUP(C63,key!A:H,8,FALSE)/10)</f>
        <v>21287.108433734938</v>
      </c>
    </row>
    <row r="64" spans="1:16" x14ac:dyDescent="0.4">
      <c r="A64" s="2">
        <v>-10</v>
      </c>
      <c r="B64" s="2">
        <v>20</v>
      </c>
      <c r="C64" s="2" t="s">
        <v>64</v>
      </c>
      <c r="D64" s="2" t="s">
        <v>171</v>
      </c>
      <c r="E64" s="2" t="s">
        <v>676</v>
      </c>
      <c r="F64" s="2" t="str">
        <f>VLOOKUP(C64,death!A:B,2,FALSE)</f>
        <v>no</v>
      </c>
      <c r="G64" s="3" t="str">
        <f t="shared" si="1"/>
        <v>T_desiccation_-10</v>
      </c>
      <c r="H64" s="2">
        <v>30</v>
      </c>
      <c r="I64" s="2">
        <v>84</v>
      </c>
      <c r="J64" s="2">
        <v>77</v>
      </c>
      <c r="K64" s="2">
        <f t="shared" si="0"/>
        <v>7</v>
      </c>
      <c r="L64" s="2">
        <f>K64*calibration_curve!$C$2</f>
        <v>163352</v>
      </c>
      <c r="M64" s="2">
        <f t="shared" si="2"/>
        <v>5445</v>
      </c>
      <c r="N64" s="2">
        <f t="shared" si="3"/>
        <v>326700</v>
      </c>
      <c r="O64" s="2">
        <f>ROUND(IF((N64-IF(B64=20,blank!$H$4,blank!$H$2))&lt;0,0,N64-IF(B64=20,blank!$H$4,blank!$H$2)),0)</f>
        <v>176683</v>
      </c>
      <c r="P64" s="16">
        <f>O64/(VLOOKUP(C64,key!A:H,8,FALSE)/10)</f>
        <v>21287.108433734938</v>
      </c>
    </row>
    <row r="65" spans="1:16" x14ac:dyDescent="0.4">
      <c r="A65" s="2">
        <v>-10</v>
      </c>
      <c r="B65" s="2">
        <v>20</v>
      </c>
      <c r="C65" s="2" t="s">
        <v>65</v>
      </c>
      <c r="D65" s="2" t="s">
        <v>171</v>
      </c>
      <c r="E65" s="2" t="s">
        <v>676</v>
      </c>
      <c r="F65" s="2" t="str">
        <f>VLOOKUP(C65,death!A:B,2,FALSE)</f>
        <v>yes</v>
      </c>
      <c r="G65" s="3" t="str">
        <f t="shared" si="1"/>
        <v>T_desiccation_-10</v>
      </c>
      <c r="H65" s="2">
        <v>30</v>
      </c>
      <c r="I65" s="2">
        <v>84</v>
      </c>
      <c r="J65" s="2">
        <v>75</v>
      </c>
      <c r="K65" s="2">
        <f t="shared" si="0"/>
        <v>9</v>
      </c>
      <c r="L65" s="2">
        <f>K65*calibration_curve!$C$2</f>
        <v>210024</v>
      </c>
      <c r="M65" s="2">
        <f t="shared" si="2"/>
        <v>7001</v>
      </c>
      <c r="N65" s="2">
        <f t="shared" si="3"/>
        <v>420060</v>
      </c>
      <c r="O65" s="2">
        <f>ROUND(IF((N65-IF(B65=20,blank!$H$4,blank!$H$2))&lt;0,0,N65-IF(B65=20,blank!$H$4,blank!$H$2)),0)</f>
        <v>270043</v>
      </c>
      <c r="P65" s="16">
        <f>O65/(VLOOKUP(C65,key!A:H,8,FALSE)/10)</f>
        <v>32535.301204819276</v>
      </c>
    </row>
    <row r="66" spans="1:16" x14ac:dyDescent="0.4">
      <c r="A66" s="2">
        <v>-10</v>
      </c>
      <c r="B66" s="2">
        <v>20</v>
      </c>
      <c r="C66" s="2" t="s">
        <v>66</v>
      </c>
      <c r="D66" s="2" t="s">
        <v>171</v>
      </c>
      <c r="E66" s="2" t="s">
        <v>676</v>
      </c>
      <c r="F66" s="2" t="str">
        <f>VLOOKUP(C66,death!A:B,2,FALSE)</f>
        <v>no</v>
      </c>
      <c r="G66" s="3" t="str">
        <f t="shared" si="1"/>
        <v>T_desiccation_-10</v>
      </c>
      <c r="H66" s="2">
        <v>30</v>
      </c>
      <c r="I66" s="2">
        <v>100</v>
      </c>
      <c r="J66" s="2">
        <v>93</v>
      </c>
      <c r="K66" s="2">
        <f t="shared" ref="K66:K129" si="4">I66-J66</f>
        <v>7</v>
      </c>
      <c r="L66" s="2">
        <f>K66*calibration_curve!$C$2</f>
        <v>163352</v>
      </c>
      <c r="M66" s="2">
        <f t="shared" si="2"/>
        <v>5445</v>
      </c>
      <c r="N66" s="2">
        <f t="shared" si="3"/>
        <v>326700</v>
      </c>
      <c r="O66" s="2">
        <f>ROUND(IF((N66-IF(B66=20,blank!$H$4,blank!$H$2))&lt;0,0,N66-IF(B66=20,blank!$H$4,blank!$H$2)),0)</f>
        <v>176683</v>
      </c>
      <c r="P66" s="16">
        <f>O66/(VLOOKUP(C66,key!A:H,8,FALSE)/10)</f>
        <v>21546.707317073171</v>
      </c>
    </row>
    <row r="67" spans="1:16" x14ac:dyDescent="0.4">
      <c r="A67" s="2">
        <v>-10</v>
      </c>
      <c r="B67" s="2">
        <v>20</v>
      </c>
      <c r="C67" s="2" t="s">
        <v>67</v>
      </c>
      <c r="D67" s="2" t="s">
        <v>171</v>
      </c>
      <c r="E67" s="2" t="s">
        <v>676</v>
      </c>
      <c r="F67" s="2" t="str">
        <f>VLOOKUP(C67,death!A:B,2,FALSE)</f>
        <v>no</v>
      </c>
      <c r="G67" s="3" t="str">
        <f t="shared" ref="G67:G130" si="5">D67&amp;"_"&amp;E67&amp;"_"&amp;A67</f>
        <v>T_desiccation_-10</v>
      </c>
      <c r="H67" s="2">
        <v>30</v>
      </c>
      <c r="I67" s="2">
        <v>80</v>
      </c>
      <c r="J67" s="2">
        <v>71</v>
      </c>
      <c r="K67" s="2">
        <f t="shared" si="4"/>
        <v>9</v>
      </c>
      <c r="L67" s="2">
        <f>K67*calibration_curve!$C$2</f>
        <v>210024</v>
      </c>
      <c r="M67" s="2">
        <f t="shared" ref="M67:M130" si="6">ROUND(L67/H67,0)</f>
        <v>7001</v>
      </c>
      <c r="N67" s="2">
        <f t="shared" ref="N67:N130" si="7">M67*60</f>
        <v>420060</v>
      </c>
      <c r="O67" s="2">
        <f>ROUND(IF((N67-IF(B67=20,blank!$H$4,blank!$H$2))&lt;0,0,N67-IF(B67=20,blank!$H$4,blank!$H$2)),0)</f>
        <v>270043</v>
      </c>
      <c r="P67" s="16">
        <f>O67/(VLOOKUP(C67,key!A:H,8,FALSE)/10)</f>
        <v>31039.425287356324</v>
      </c>
    </row>
    <row r="68" spans="1:16" x14ac:dyDescent="0.4">
      <c r="A68" s="2">
        <v>-10</v>
      </c>
      <c r="B68" s="2">
        <v>20</v>
      </c>
      <c r="C68" s="2" t="s">
        <v>68</v>
      </c>
      <c r="D68" s="2" t="s">
        <v>171</v>
      </c>
      <c r="E68" s="2" t="s">
        <v>676</v>
      </c>
      <c r="F68" s="2" t="str">
        <f>VLOOKUP(C68,death!A:B,2,FALSE)</f>
        <v>no</v>
      </c>
      <c r="G68" s="3" t="str">
        <f t="shared" si="5"/>
        <v>T_desiccation_-10</v>
      </c>
      <c r="H68" s="2">
        <v>30</v>
      </c>
      <c r="I68" s="2">
        <v>83</v>
      </c>
      <c r="J68" s="2">
        <v>78</v>
      </c>
      <c r="K68" s="2">
        <f t="shared" si="4"/>
        <v>5</v>
      </c>
      <c r="L68" s="2">
        <f>K68*calibration_curve!$C$2</f>
        <v>116680</v>
      </c>
      <c r="M68" s="2">
        <f t="shared" si="6"/>
        <v>3889</v>
      </c>
      <c r="N68" s="2">
        <f t="shared" si="7"/>
        <v>233340</v>
      </c>
      <c r="O68" s="2">
        <f>ROUND(IF((N68-IF(B68=20,blank!$H$4,blank!$H$2))&lt;0,0,N68-IF(B68=20,blank!$H$4,blank!$H$2)),0)</f>
        <v>83323</v>
      </c>
      <c r="P68" s="16">
        <f>O68/(VLOOKUP(C68,key!A:H,8,FALSE)/10)</f>
        <v>10286.790123456791</v>
      </c>
    </row>
    <row r="69" spans="1:16" x14ac:dyDescent="0.4">
      <c r="A69" s="2">
        <v>-10</v>
      </c>
      <c r="B69" s="2">
        <v>20</v>
      </c>
      <c r="C69" s="2" t="s">
        <v>69</v>
      </c>
      <c r="D69" s="2" t="s">
        <v>171</v>
      </c>
      <c r="E69" s="2" t="s">
        <v>676</v>
      </c>
      <c r="F69" s="2" t="str">
        <f>VLOOKUP(C69,death!A:B,2,FALSE)</f>
        <v>no</v>
      </c>
      <c r="G69" s="3" t="str">
        <f t="shared" si="5"/>
        <v>T_desiccation_-10</v>
      </c>
      <c r="H69" s="2">
        <v>30</v>
      </c>
      <c r="I69" s="2">
        <v>79</v>
      </c>
      <c r="J69" s="2">
        <v>69</v>
      </c>
      <c r="K69" s="2">
        <f t="shared" si="4"/>
        <v>10</v>
      </c>
      <c r="L69" s="2">
        <f>K69*calibration_curve!$C$2</f>
        <v>233360</v>
      </c>
      <c r="M69" s="2">
        <f t="shared" si="6"/>
        <v>7779</v>
      </c>
      <c r="N69" s="2">
        <f t="shared" si="7"/>
        <v>466740</v>
      </c>
      <c r="O69" s="2">
        <f>ROUND(IF((N69-IF(B69=20,blank!$H$4,blank!$H$2))&lt;0,0,N69-IF(B69=20,blank!$H$4,blank!$H$2)),0)</f>
        <v>316723</v>
      </c>
      <c r="P69" s="16">
        <f>O69/(VLOOKUP(C69,key!A:H,8,FALSE)/10)</f>
        <v>37705.119047619046</v>
      </c>
    </row>
    <row r="70" spans="1:16" x14ac:dyDescent="0.4">
      <c r="A70" s="2">
        <v>-10</v>
      </c>
      <c r="B70" s="2">
        <v>20</v>
      </c>
      <c r="C70" s="2" t="s">
        <v>70</v>
      </c>
      <c r="D70" s="2" t="s">
        <v>171</v>
      </c>
      <c r="E70" s="2" t="s">
        <v>676</v>
      </c>
      <c r="F70" s="2" t="str">
        <f>VLOOKUP(C70,death!A:B,2,FALSE)</f>
        <v>no</v>
      </c>
      <c r="G70" s="3" t="str">
        <f t="shared" si="5"/>
        <v>T_desiccation_-10</v>
      </c>
      <c r="H70" s="2">
        <v>30</v>
      </c>
      <c r="I70" s="2">
        <v>84</v>
      </c>
      <c r="J70" s="2">
        <v>78</v>
      </c>
      <c r="K70" s="2">
        <f t="shared" si="4"/>
        <v>6</v>
      </c>
      <c r="L70" s="2">
        <f>K70*calibration_curve!$C$2</f>
        <v>140016</v>
      </c>
      <c r="M70" s="2">
        <f t="shared" si="6"/>
        <v>4667</v>
      </c>
      <c r="N70" s="2">
        <f t="shared" si="7"/>
        <v>280020</v>
      </c>
      <c r="O70" s="2">
        <f>ROUND(IF((N70-IF(B70=20,blank!$H$4,blank!$H$2))&lt;0,0,N70-IF(B70=20,blank!$H$4,blank!$H$2)),0)</f>
        <v>130003</v>
      </c>
      <c r="P70" s="16">
        <f>O70/(VLOOKUP(C70,key!A:H,8,FALSE)/10)</f>
        <v>17333.733333333334</v>
      </c>
    </row>
    <row r="71" spans="1:16" x14ac:dyDescent="0.4">
      <c r="A71" s="2">
        <v>-10</v>
      </c>
      <c r="B71" s="2">
        <v>20</v>
      </c>
      <c r="C71" s="2" t="s">
        <v>71</v>
      </c>
      <c r="D71" s="2" t="s">
        <v>171</v>
      </c>
      <c r="E71" s="2" t="s">
        <v>676</v>
      </c>
      <c r="F71" s="2" t="str">
        <f>VLOOKUP(C71,death!A:B,2,FALSE)</f>
        <v>no</v>
      </c>
      <c r="G71" s="3" t="str">
        <f t="shared" si="5"/>
        <v>T_desiccation_-10</v>
      </c>
      <c r="H71" s="2">
        <v>30</v>
      </c>
      <c r="I71" s="2">
        <v>82</v>
      </c>
      <c r="J71" s="2">
        <v>70</v>
      </c>
      <c r="K71" s="2">
        <f t="shared" si="4"/>
        <v>12</v>
      </c>
      <c r="L71" s="2">
        <f>K71*calibration_curve!$C$2</f>
        <v>280032</v>
      </c>
      <c r="M71" s="2">
        <f t="shared" si="6"/>
        <v>9334</v>
      </c>
      <c r="N71" s="2">
        <f t="shared" si="7"/>
        <v>560040</v>
      </c>
      <c r="O71" s="2">
        <f>ROUND(IF((N71-IF(B71=20,blank!$H$4,blank!$H$2))&lt;0,0,N71-IF(B71=20,blank!$H$4,blank!$H$2)),0)</f>
        <v>410023</v>
      </c>
      <c r="P71" s="16">
        <f>O71/(VLOOKUP(C71,key!A:H,8,FALSE)/10)</f>
        <v>53950.394736842107</v>
      </c>
    </row>
    <row r="72" spans="1:16" x14ac:dyDescent="0.4">
      <c r="A72" s="2">
        <v>-10</v>
      </c>
      <c r="B72" s="2">
        <v>20</v>
      </c>
      <c r="C72" s="2" t="s">
        <v>72</v>
      </c>
      <c r="D72" s="2" t="s">
        <v>171</v>
      </c>
      <c r="E72" s="2" t="s">
        <v>676</v>
      </c>
      <c r="F72" s="2" t="str">
        <f>VLOOKUP(C72,death!A:B,2,FALSE)</f>
        <v>no</v>
      </c>
      <c r="G72" s="3" t="str">
        <f t="shared" si="5"/>
        <v>T_desiccation_-10</v>
      </c>
      <c r="H72" s="2">
        <v>30</v>
      </c>
      <c r="I72" s="2">
        <v>82</v>
      </c>
      <c r="J72" s="2">
        <v>77</v>
      </c>
      <c r="K72" s="2">
        <f t="shared" si="4"/>
        <v>5</v>
      </c>
      <c r="L72" s="2">
        <f>K72*calibration_curve!$C$2</f>
        <v>116680</v>
      </c>
      <c r="M72" s="2">
        <f t="shared" si="6"/>
        <v>3889</v>
      </c>
      <c r="N72" s="2">
        <f t="shared" si="7"/>
        <v>233340</v>
      </c>
      <c r="O72" s="2">
        <f>ROUND(IF((N72-IF(B72=20,blank!$H$4,blank!$H$2))&lt;0,0,N72-IF(B72=20,blank!$H$4,blank!$H$2)),0)</f>
        <v>83323</v>
      </c>
      <c r="P72" s="16">
        <f>O72/(VLOOKUP(C72,key!A:H,8,FALSE)/10)</f>
        <v>10963.552631578948</v>
      </c>
    </row>
    <row r="73" spans="1:16" x14ac:dyDescent="0.4">
      <c r="A73" s="2">
        <v>-10</v>
      </c>
      <c r="B73" s="2">
        <v>20</v>
      </c>
      <c r="C73" s="2" t="s">
        <v>73</v>
      </c>
      <c r="D73" s="2" t="s">
        <v>171</v>
      </c>
      <c r="E73" s="2" t="s">
        <v>676</v>
      </c>
      <c r="F73" s="2" t="str">
        <f>VLOOKUP(C73,death!A:B,2,FALSE)</f>
        <v>yes</v>
      </c>
      <c r="G73" s="3" t="str">
        <f t="shared" si="5"/>
        <v>T_desiccation_-10</v>
      </c>
      <c r="H73" s="2">
        <v>30</v>
      </c>
      <c r="I73" s="2">
        <v>83</v>
      </c>
      <c r="J73" s="2">
        <v>77</v>
      </c>
      <c r="K73" s="2">
        <f t="shared" si="4"/>
        <v>6</v>
      </c>
      <c r="L73" s="2">
        <f>K73*calibration_curve!$C$2</f>
        <v>140016</v>
      </c>
      <c r="M73" s="2">
        <f t="shared" si="6"/>
        <v>4667</v>
      </c>
      <c r="N73" s="2">
        <f t="shared" si="7"/>
        <v>280020</v>
      </c>
      <c r="O73" s="2">
        <f>ROUND(IF((N73-IF(B73=20,blank!$H$4,blank!$H$2))&lt;0,0,N73-IF(B73=20,blank!$H$4,blank!$H$2)),0)</f>
        <v>130003</v>
      </c>
      <c r="P73" s="16">
        <f>O73/(VLOOKUP(C73,key!A:H,8,FALSE)/10)</f>
        <v>17105.657894736843</v>
      </c>
    </row>
    <row r="74" spans="1:16" x14ac:dyDescent="0.4">
      <c r="A74" s="2">
        <v>-10</v>
      </c>
      <c r="B74" s="2">
        <v>20</v>
      </c>
      <c r="C74" s="2" t="s">
        <v>74</v>
      </c>
      <c r="D74" s="2" t="s">
        <v>171</v>
      </c>
      <c r="E74" s="2" t="s">
        <v>676</v>
      </c>
      <c r="F74" s="2" t="str">
        <f>VLOOKUP(C74,death!A:B,2,FALSE)</f>
        <v>no</v>
      </c>
      <c r="G74" s="3" t="str">
        <f t="shared" si="5"/>
        <v>T_desiccation_-10</v>
      </c>
      <c r="H74" s="2">
        <v>30</v>
      </c>
      <c r="I74" s="2">
        <v>84</v>
      </c>
      <c r="J74" s="2">
        <v>78</v>
      </c>
      <c r="K74" s="2">
        <f t="shared" si="4"/>
        <v>6</v>
      </c>
      <c r="L74" s="2">
        <f>K74*calibration_curve!$C$2</f>
        <v>140016</v>
      </c>
      <c r="M74" s="2">
        <f t="shared" si="6"/>
        <v>4667</v>
      </c>
      <c r="N74" s="2">
        <f t="shared" si="7"/>
        <v>280020</v>
      </c>
      <c r="O74" s="2">
        <f>ROUND(IF((N74-IF(B74=20,blank!$H$4,blank!$H$2))&lt;0,0,N74-IF(B74=20,blank!$H$4,blank!$H$2)),0)</f>
        <v>130003</v>
      </c>
      <c r="P74" s="16">
        <f>O74/(VLOOKUP(C74,key!A:H,8,FALSE)/10)</f>
        <v>15854.024390243903</v>
      </c>
    </row>
    <row r="75" spans="1:16" x14ac:dyDescent="0.4">
      <c r="A75" s="2">
        <v>-10</v>
      </c>
      <c r="B75" s="2">
        <v>20</v>
      </c>
      <c r="C75" s="2" t="s">
        <v>75</v>
      </c>
      <c r="D75" s="2" t="s">
        <v>171</v>
      </c>
      <c r="E75" s="2" t="s">
        <v>676</v>
      </c>
      <c r="F75" s="2" t="str">
        <f>VLOOKUP(C75,death!A:B,2,FALSE)</f>
        <v>no</v>
      </c>
      <c r="G75" s="3" t="str">
        <f t="shared" si="5"/>
        <v>T_desiccation_-10</v>
      </c>
      <c r="H75" s="2">
        <v>30</v>
      </c>
      <c r="I75" s="2">
        <v>83</v>
      </c>
      <c r="J75" s="2">
        <v>78</v>
      </c>
      <c r="K75" s="2">
        <f t="shared" si="4"/>
        <v>5</v>
      </c>
      <c r="L75" s="2">
        <f>K75*calibration_curve!$C$2</f>
        <v>116680</v>
      </c>
      <c r="M75" s="2">
        <f t="shared" si="6"/>
        <v>3889</v>
      </c>
      <c r="N75" s="2">
        <f t="shared" si="7"/>
        <v>233340</v>
      </c>
      <c r="O75" s="2">
        <f>ROUND(IF((N75-IF(B75=20,blank!$H$4,blank!$H$2))&lt;0,0,N75-IF(B75=20,blank!$H$4,blank!$H$2)),0)</f>
        <v>83323</v>
      </c>
      <c r="P75" s="16">
        <f>O75/(VLOOKUP(C75,key!A:H,8,FALSE)/10)</f>
        <v>10038.915662650601</v>
      </c>
    </row>
    <row r="76" spans="1:16" x14ac:dyDescent="0.4">
      <c r="A76" s="2">
        <v>-10</v>
      </c>
      <c r="B76" s="2">
        <v>20</v>
      </c>
      <c r="C76" s="2" t="s">
        <v>76</v>
      </c>
      <c r="D76" s="2" t="s">
        <v>171</v>
      </c>
      <c r="E76" s="2" t="s">
        <v>676</v>
      </c>
      <c r="F76" s="2" t="str">
        <f>VLOOKUP(C76,death!A:B,2,FALSE)</f>
        <v>no</v>
      </c>
      <c r="G76" s="3" t="str">
        <f t="shared" si="5"/>
        <v>T_desiccation_-10</v>
      </c>
      <c r="H76" s="2">
        <v>30</v>
      </c>
      <c r="I76" s="2">
        <v>88</v>
      </c>
      <c r="J76" s="2">
        <v>72</v>
      </c>
      <c r="K76" s="2">
        <f t="shared" si="4"/>
        <v>16</v>
      </c>
      <c r="L76" s="2">
        <f>K76*calibration_curve!$C$2</f>
        <v>373376</v>
      </c>
      <c r="M76" s="2">
        <f t="shared" si="6"/>
        <v>12446</v>
      </c>
      <c r="N76" s="2">
        <f t="shared" si="7"/>
        <v>746760</v>
      </c>
      <c r="O76" s="2">
        <f>ROUND(IF((N76-IF(B76=20,blank!$H$4,blank!$H$2))&lt;0,0,N76-IF(B76=20,blank!$H$4,blank!$H$2)),0)</f>
        <v>596743</v>
      </c>
      <c r="P76" s="16">
        <f>O76/(VLOOKUP(C76,key!A:H,8,FALSE)/10)</f>
        <v>63483.297872340423</v>
      </c>
    </row>
    <row r="77" spans="1:16" x14ac:dyDescent="0.4">
      <c r="A77" s="2">
        <v>-10</v>
      </c>
      <c r="B77" s="2">
        <v>20</v>
      </c>
      <c r="C77" s="2" t="s">
        <v>77</v>
      </c>
      <c r="D77" s="2" t="s">
        <v>171</v>
      </c>
      <c r="E77" s="2" t="s">
        <v>676</v>
      </c>
      <c r="F77" s="2" t="str">
        <f>VLOOKUP(C77,death!A:B,2,FALSE)</f>
        <v>no</v>
      </c>
      <c r="G77" s="3" t="str">
        <f t="shared" si="5"/>
        <v>T_desiccation_-10</v>
      </c>
      <c r="H77" s="2">
        <v>30</v>
      </c>
      <c r="I77" s="2">
        <v>80</v>
      </c>
      <c r="J77" s="2">
        <v>74</v>
      </c>
      <c r="K77" s="2">
        <f t="shared" si="4"/>
        <v>6</v>
      </c>
      <c r="L77" s="2">
        <f>K77*calibration_curve!$C$2</f>
        <v>140016</v>
      </c>
      <c r="M77" s="2">
        <f t="shared" si="6"/>
        <v>4667</v>
      </c>
      <c r="N77" s="2">
        <f t="shared" si="7"/>
        <v>280020</v>
      </c>
      <c r="O77" s="2">
        <f>ROUND(IF((N77-IF(B77=20,blank!$H$4,blank!$H$2))&lt;0,0,N77-IF(B77=20,blank!$H$4,blank!$H$2)),0)</f>
        <v>130003</v>
      </c>
      <c r="P77" s="16">
        <f>O77/(VLOOKUP(C77,key!A:H,8,FALSE)/10)</f>
        <v>15663.01204819277</v>
      </c>
    </row>
    <row r="78" spans="1:16" x14ac:dyDescent="0.4">
      <c r="A78" s="2">
        <v>-10</v>
      </c>
      <c r="B78" s="2">
        <v>20</v>
      </c>
      <c r="C78" s="2" t="s">
        <v>78</v>
      </c>
      <c r="D78" s="2" t="s">
        <v>171</v>
      </c>
      <c r="E78" s="2" t="s">
        <v>676</v>
      </c>
      <c r="F78" s="2" t="str">
        <f>VLOOKUP(C78,death!A:B,2,FALSE)</f>
        <v>no</v>
      </c>
      <c r="G78" s="3" t="str">
        <f t="shared" si="5"/>
        <v>T_desiccation_-10</v>
      </c>
      <c r="H78" s="2">
        <v>30</v>
      </c>
      <c r="I78" s="2">
        <v>89</v>
      </c>
      <c r="J78" s="2">
        <v>75</v>
      </c>
      <c r="K78" s="2">
        <f t="shared" si="4"/>
        <v>14</v>
      </c>
      <c r="L78" s="2">
        <f>K78*calibration_curve!$C$2</f>
        <v>326704</v>
      </c>
      <c r="M78" s="2">
        <f t="shared" si="6"/>
        <v>10890</v>
      </c>
      <c r="N78" s="2">
        <f t="shared" si="7"/>
        <v>653400</v>
      </c>
      <c r="O78" s="2">
        <f>ROUND(IF((N78-IF(B78=20,blank!$H$4,blank!$H$2))&lt;0,0,N78-IF(B78=20,blank!$H$4,blank!$H$2)),0)</f>
        <v>503383</v>
      </c>
      <c r="P78" s="16">
        <f>O78/(VLOOKUP(C78,key!A:H,8,FALSE)/10)</f>
        <v>70899.014084507042</v>
      </c>
    </row>
    <row r="79" spans="1:16" x14ac:dyDescent="0.4">
      <c r="A79" s="2">
        <v>-10</v>
      </c>
      <c r="B79" s="2">
        <v>20</v>
      </c>
      <c r="C79" s="2" t="s">
        <v>79</v>
      </c>
      <c r="D79" s="2" t="s">
        <v>171</v>
      </c>
      <c r="E79" s="2" t="s">
        <v>676</v>
      </c>
      <c r="F79" s="2" t="str">
        <f>VLOOKUP(C79,death!A:B,2,FALSE)</f>
        <v>no</v>
      </c>
      <c r="G79" s="3" t="str">
        <f t="shared" si="5"/>
        <v>T_desiccation_-10</v>
      </c>
      <c r="H79" s="2">
        <v>30</v>
      </c>
      <c r="I79" s="2">
        <v>83</v>
      </c>
      <c r="J79" s="2">
        <v>77</v>
      </c>
      <c r="K79" s="2">
        <f t="shared" si="4"/>
        <v>6</v>
      </c>
      <c r="L79" s="2">
        <f>K79*calibration_curve!$C$2</f>
        <v>140016</v>
      </c>
      <c r="M79" s="2">
        <f t="shared" si="6"/>
        <v>4667</v>
      </c>
      <c r="N79" s="2">
        <f t="shared" si="7"/>
        <v>280020</v>
      </c>
      <c r="O79" s="2">
        <f>ROUND(IF((N79-IF(B79=20,blank!$H$4,blank!$H$2))&lt;0,0,N79-IF(B79=20,blank!$H$4,blank!$H$2)),0)</f>
        <v>130003</v>
      </c>
      <c r="P79" s="16">
        <f>O79/(VLOOKUP(C79,key!A:H,8,FALSE)/10)</f>
        <v>12745.392156862747</v>
      </c>
    </row>
    <row r="80" spans="1:16" x14ac:dyDescent="0.4">
      <c r="A80" s="2">
        <v>-10</v>
      </c>
      <c r="B80" s="2">
        <v>20</v>
      </c>
      <c r="C80" s="2" t="s">
        <v>80</v>
      </c>
      <c r="D80" s="2" t="s">
        <v>171</v>
      </c>
      <c r="E80" s="2" t="s">
        <v>676</v>
      </c>
      <c r="F80" s="2" t="str">
        <f>VLOOKUP(C80,death!A:B,2,FALSE)</f>
        <v>no</v>
      </c>
      <c r="G80" s="3" t="str">
        <f t="shared" si="5"/>
        <v>T_desiccation_-10</v>
      </c>
      <c r="H80" s="2">
        <v>30</v>
      </c>
      <c r="I80" s="2">
        <v>82</v>
      </c>
      <c r="J80" s="2">
        <v>75</v>
      </c>
      <c r="K80" s="2">
        <f t="shared" si="4"/>
        <v>7</v>
      </c>
      <c r="L80" s="2">
        <f>K80*calibration_curve!$C$2</f>
        <v>163352</v>
      </c>
      <c r="M80" s="2">
        <f t="shared" si="6"/>
        <v>5445</v>
      </c>
      <c r="N80" s="2">
        <f t="shared" si="7"/>
        <v>326700</v>
      </c>
      <c r="O80" s="2">
        <f>ROUND(IF((N80-IF(B80=20,blank!$H$4,blank!$H$2))&lt;0,0,N80-IF(B80=20,blank!$H$4,blank!$H$2)),0)</f>
        <v>176683</v>
      </c>
      <c r="P80" s="16">
        <f>O80/(VLOOKUP(C80,key!A:H,8,FALSE)/10)</f>
        <v>18214.742268041238</v>
      </c>
    </row>
    <row r="81" spans="1:16" x14ac:dyDescent="0.4">
      <c r="A81" s="2">
        <v>-10</v>
      </c>
      <c r="B81" s="2">
        <v>20</v>
      </c>
      <c r="C81" s="2" t="s">
        <v>81</v>
      </c>
      <c r="D81" s="2" t="s">
        <v>171</v>
      </c>
      <c r="E81" s="2" t="s">
        <v>676</v>
      </c>
      <c r="F81" s="2" t="str">
        <f>VLOOKUP(C81,death!A:B,2,FALSE)</f>
        <v>no</v>
      </c>
      <c r="G81" s="3" t="str">
        <f t="shared" si="5"/>
        <v>T_desiccation_-10</v>
      </c>
      <c r="H81" s="2">
        <v>30</v>
      </c>
      <c r="I81" s="2">
        <v>83</v>
      </c>
      <c r="J81" s="2">
        <v>77</v>
      </c>
      <c r="K81" s="2">
        <f t="shared" si="4"/>
        <v>6</v>
      </c>
      <c r="L81" s="2">
        <f>K81*calibration_curve!$C$2</f>
        <v>140016</v>
      </c>
      <c r="M81" s="2">
        <f t="shared" si="6"/>
        <v>4667</v>
      </c>
      <c r="N81" s="2">
        <f t="shared" si="7"/>
        <v>280020</v>
      </c>
      <c r="O81" s="2">
        <f>ROUND(IF((N81-IF(B81=20,blank!$H$4,blank!$H$2))&lt;0,0,N81-IF(B81=20,blank!$H$4,blank!$H$2)),0)</f>
        <v>130003</v>
      </c>
      <c r="P81" s="16">
        <f>O81/(VLOOKUP(C81,key!A:H,8,FALSE)/10)</f>
        <v>16667.051282051281</v>
      </c>
    </row>
    <row r="82" spans="1:16" x14ac:dyDescent="0.4">
      <c r="A82" s="2">
        <v>-10</v>
      </c>
      <c r="B82" s="2">
        <v>20</v>
      </c>
      <c r="C82" s="2" t="s">
        <v>585</v>
      </c>
      <c r="D82" s="2" t="s">
        <v>170</v>
      </c>
      <c r="E82" s="2" t="s">
        <v>586</v>
      </c>
      <c r="F82" s="2" t="s">
        <v>183</v>
      </c>
      <c r="G82" s="3" t="str">
        <f t="shared" si="5"/>
        <v>D_heat_only_-10</v>
      </c>
      <c r="H82" s="2">
        <v>30</v>
      </c>
      <c r="I82" s="2">
        <v>91</v>
      </c>
      <c r="J82" s="2">
        <v>82</v>
      </c>
      <c r="K82" s="2">
        <f t="shared" si="4"/>
        <v>9</v>
      </c>
      <c r="L82" s="2">
        <f>K82*calibration_curve!$C$2</f>
        <v>210024</v>
      </c>
      <c r="M82" s="2">
        <f t="shared" si="6"/>
        <v>7001</v>
      </c>
      <c r="N82" s="2">
        <f t="shared" si="7"/>
        <v>420060</v>
      </c>
      <c r="O82" s="2">
        <f>ROUND(IF((N82-IF(B82=20,blank!$H$4,blank!$H$2))&lt;0,0,N82-IF(B82=20,blank!$H$4,blank!$H$2)),0)</f>
        <v>270043</v>
      </c>
      <c r="P82" s="16">
        <f>O82/(VLOOKUP(C82,key!A:H,8,FALSE)/10)</f>
        <v>32147.976190476191</v>
      </c>
    </row>
    <row r="83" spans="1:16" x14ac:dyDescent="0.4">
      <c r="A83" s="2">
        <v>-10</v>
      </c>
      <c r="B83" s="2">
        <v>20</v>
      </c>
      <c r="C83" s="2" t="s">
        <v>587</v>
      </c>
      <c r="D83" s="2" t="s">
        <v>170</v>
      </c>
      <c r="E83" s="2" t="s">
        <v>586</v>
      </c>
      <c r="F83" s="2" t="s">
        <v>183</v>
      </c>
      <c r="G83" s="3" t="str">
        <f t="shared" si="5"/>
        <v>D_heat_only_-10</v>
      </c>
      <c r="H83" s="2">
        <v>30</v>
      </c>
      <c r="I83" s="2">
        <v>91</v>
      </c>
      <c r="J83" s="2">
        <v>84</v>
      </c>
      <c r="K83" s="2">
        <f t="shared" si="4"/>
        <v>7</v>
      </c>
      <c r="L83" s="2">
        <f>K83*calibration_curve!$C$2</f>
        <v>163352</v>
      </c>
      <c r="M83" s="2">
        <f t="shared" si="6"/>
        <v>5445</v>
      </c>
      <c r="N83" s="2">
        <f t="shared" si="7"/>
        <v>326700</v>
      </c>
      <c r="O83" s="2">
        <f>ROUND(IF((N83-IF(B83=20,blank!$H$4,blank!$H$2))&lt;0,0,N83-IF(B83=20,blank!$H$4,blank!$H$2)),0)</f>
        <v>176683</v>
      </c>
      <c r="P83" s="16">
        <f>O83/(VLOOKUP(C83,key!A:H,8,FALSE)/10)</f>
        <v>19204.67391304348</v>
      </c>
    </row>
    <row r="84" spans="1:16" x14ac:dyDescent="0.4">
      <c r="A84" s="2">
        <v>-10</v>
      </c>
      <c r="B84" s="2">
        <v>20</v>
      </c>
      <c r="C84" s="2" t="s">
        <v>588</v>
      </c>
      <c r="D84" s="2" t="s">
        <v>170</v>
      </c>
      <c r="E84" s="2" t="s">
        <v>586</v>
      </c>
      <c r="F84" s="2" t="s">
        <v>183</v>
      </c>
      <c r="G84" s="3" t="str">
        <f t="shared" si="5"/>
        <v>D_heat_only_-10</v>
      </c>
      <c r="H84" s="2">
        <v>30</v>
      </c>
      <c r="I84" s="2">
        <v>89</v>
      </c>
      <c r="J84" s="2">
        <v>78</v>
      </c>
      <c r="K84" s="2">
        <f t="shared" si="4"/>
        <v>11</v>
      </c>
      <c r="L84" s="2">
        <f>K84*calibration_curve!$C$2</f>
        <v>256696</v>
      </c>
      <c r="M84" s="2">
        <f t="shared" si="6"/>
        <v>8557</v>
      </c>
      <c r="N84" s="2">
        <f t="shared" si="7"/>
        <v>513420</v>
      </c>
      <c r="O84" s="2">
        <f>ROUND(IF((N84-IF(B84=20,blank!$H$4,blank!$H$2))&lt;0,0,N84-IF(B84=20,blank!$H$4,blank!$H$2)),0)</f>
        <v>363403</v>
      </c>
      <c r="P84" s="16">
        <f>O84/(VLOOKUP(C84,key!A:H,8,FALSE)/10)</f>
        <v>49781.232876712333</v>
      </c>
    </row>
    <row r="85" spans="1:16" x14ac:dyDescent="0.4">
      <c r="A85" s="2">
        <v>-10</v>
      </c>
      <c r="B85" s="2">
        <v>20</v>
      </c>
      <c r="C85" s="2" t="s">
        <v>589</v>
      </c>
      <c r="D85" s="2" t="s">
        <v>170</v>
      </c>
      <c r="E85" s="2" t="s">
        <v>586</v>
      </c>
      <c r="F85" s="2" t="s">
        <v>183</v>
      </c>
      <c r="G85" s="3" t="str">
        <f t="shared" si="5"/>
        <v>D_heat_only_-10</v>
      </c>
      <c r="H85" s="2">
        <v>30</v>
      </c>
      <c r="I85" s="2">
        <v>92</v>
      </c>
      <c r="J85" s="2">
        <v>84</v>
      </c>
      <c r="K85" s="2">
        <f t="shared" si="4"/>
        <v>8</v>
      </c>
      <c r="L85" s="2">
        <f>K85*calibration_curve!$C$2</f>
        <v>186688</v>
      </c>
      <c r="M85" s="2">
        <f t="shared" si="6"/>
        <v>6223</v>
      </c>
      <c r="N85" s="2">
        <f t="shared" si="7"/>
        <v>373380</v>
      </c>
      <c r="O85" s="2">
        <f>ROUND(IF((N85-IF(B85=20,blank!$H$4,blank!$H$2))&lt;0,0,N85-IF(B85=20,blank!$H$4,blank!$H$2)),0)</f>
        <v>223363</v>
      </c>
      <c r="P85" s="16">
        <f>O85/(VLOOKUP(C85,key!A:H,8,FALSE)/10)</f>
        <v>25673.908045977012</v>
      </c>
    </row>
    <row r="86" spans="1:16" x14ac:dyDescent="0.4">
      <c r="A86" s="2">
        <v>-10</v>
      </c>
      <c r="B86" s="2">
        <v>20</v>
      </c>
      <c r="C86" s="2" t="s">
        <v>590</v>
      </c>
      <c r="D86" s="2" t="s">
        <v>170</v>
      </c>
      <c r="E86" s="2" t="s">
        <v>586</v>
      </c>
      <c r="F86" s="2" t="s">
        <v>183</v>
      </c>
      <c r="G86" s="3" t="str">
        <f t="shared" si="5"/>
        <v>D_heat_only_-10</v>
      </c>
      <c r="H86" s="2">
        <v>30</v>
      </c>
      <c r="I86" s="2">
        <v>85</v>
      </c>
      <c r="J86" s="2">
        <v>71</v>
      </c>
      <c r="K86" s="2">
        <f t="shared" si="4"/>
        <v>14</v>
      </c>
      <c r="L86" s="2">
        <f>K86*calibration_curve!$C$2</f>
        <v>326704</v>
      </c>
      <c r="M86" s="2">
        <f t="shared" si="6"/>
        <v>10890</v>
      </c>
      <c r="N86" s="2">
        <f t="shared" si="7"/>
        <v>653400</v>
      </c>
      <c r="O86" s="2">
        <f>ROUND(IF((N86-IF(B86=20,blank!$H$4,blank!$H$2))&lt;0,0,N86-IF(B86=20,blank!$H$4,blank!$H$2)),0)</f>
        <v>503383</v>
      </c>
      <c r="P86" s="16">
        <f>O86/(VLOOKUP(C86,key!A:H,8,FALSE)/10)</f>
        <v>61388.170731707323</v>
      </c>
    </row>
    <row r="87" spans="1:16" x14ac:dyDescent="0.4">
      <c r="A87" s="2">
        <v>-10</v>
      </c>
      <c r="B87" s="2">
        <v>20</v>
      </c>
      <c r="C87" s="2" t="s">
        <v>591</v>
      </c>
      <c r="D87" s="2" t="s">
        <v>170</v>
      </c>
      <c r="E87" s="2" t="s">
        <v>586</v>
      </c>
      <c r="F87" s="2" t="s">
        <v>183</v>
      </c>
      <c r="G87" s="3" t="str">
        <f t="shared" si="5"/>
        <v>D_heat_only_-10</v>
      </c>
      <c r="H87" s="2">
        <v>30</v>
      </c>
      <c r="I87" s="2">
        <v>95</v>
      </c>
      <c r="J87" s="2">
        <v>87</v>
      </c>
      <c r="K87" s="2">
        <f t="shared" si="4"/>
        <v>8</v>
      </c>
      <c r="L87" s="2">
        <f>K87*calibration_curve!$C$2</f>
        <v>186688</v>
      </c>
      <c r="M87" s="2">
        <f t="shared" si="6"/>
        <v>6223</v>
      </c>
      <c r="N87" s="2">
        <f t="shared" si="7"/>
        <v>373380</v>
      </c>
      <c r="O87" s="2">
        <f>ROUND(IF((N87-IF(B87=20,blank!$H$4,blank!$H$2))&lt;0,0,N87-IF(B87=20,blank!$H$4,blank!$H$2)),0)</f>
        <v>223363</v>
      </c>
      <c r="P87" s="16">
        <f>O87/(VLOOKUP(C87,key!A:H,8,FALSE)/10)</f>
        <v>27575.679012345681</v>
      </c>
    </row>
    <row r="88" spans="1:16" x14ac:dyDescent="0.4">
      <c r="A88" s="2">
        <v>-10</v>
      </c>
      <c r="B88" s="2">
        <v>20</v>
      </c>
      <c r="C88" s="2" t="s">
        <v>592</v>
      </c>
      <c r="D88" s="2" t="s">
        <v>170</v>
      </c>
      <c r="E88" s="2" t="s">
        <v>586</v>
      </c>
      <c r="F88" s="2" t="s">
        <v>183</v>
      </c>
      <c r="G88" s="3" t="str">
        <f t="shared" si="5"/>
        <v>D_heat_only_-10</v>
      </c>
      <c r="H88" s="2">
        <v>30</v>
      </c>
      <c r="I88" s="2">
        <v>96</v>
      </c>
      <c r="J88" s="2">
        <v>90</v>
      </c>
      <c r="K88" s="2">
        <f t="shared" si="4"/>
        <v>6</v>
      </c>
      <c r="L88" s="2">
        <f>K88*calibration_curve!$C$2</f>
        <v>140016</v>
      </c>
      <c r="M88" s="2">
        <f t="shared" si="6"/>
        <v>4667</v>
      </c>
      <c r="N88" s="2">
        <f t="shared" si="7"/>
        <v>280020</v>
      </c>
      <c r="O88" s="2">
        <f>ROUND(IF((N88-IF(B88=20,blank!$H$4,blank!$H$2))&lt;0,0,N88-IF(B88=20,blank!$H$4,blank!$H$2)),0)</f>
        <v>130003</v>
      </c>
      <c r="P88" s="16">
        <f>O88/(VLOOKUP(C88,key!A:H,8,FALSE)/10)</f>
        <v>14444.777777777777</v>
      </c>
    </row>
    <row r="89" spans="1:16" x14ac:dyDescent="0.4">
      <c r="A89" s="2">
        <v>-10</v>
      </c>
      <c r="B89" s="2">
        <v>20</v>
      </c>
      <c r="C89" s="2" t="s">
        <v>593</v>
      </c>
      <c r="D89" s="2" t="s">
        <v>170</v>
      </c>
      <c r="E89" s="2" t="s">
        <v>586</v>
      </c>
      <c r="F89" s="2" t="s">
        <v>183</v>
      </c>
      <c r="G89" s="3" t="str">
        <f t="shared" si="5"/>
        <v>D_heat_only_-10</v>
      </c>
      <c r="H89" s="2">
        <v>30</v>
      </c>
      <c r="I89" s="2">
        <v>96</v>
      </c>
      <c r="J89" s="2">
        <v>85</v>
      </c>
      <c r="K89" s="2">
        <f t="shared" si="4"/>
        <v>11</v>
      </c>
      <c r="L89" s="2">
        <f>K89*calibration_curve!$C$2</f>
        <v>256696</v>
      </c>
      <c r="M89" s="2">
        <f t="shared" si="6"/>
        <v>8557</v>
      </c>
      <c r="N89" s="2">
        <f t="shared" si="7"/>
        <v>513420</v>
      </c>
      <c r="O89" s="2">
        <f>ROUND(IF((N89-IF(B89=20,blank!$H$4,blank!$H$2))&lt;0,0,N89-IF(B89=20,blank!$H$4,blank!$H$2)),0)</f>
        <v>363403</v>
      </c>
      <c r="P89" s="16">
        <f>O89/(VLOOKUP(C89,key!A:H,8,FALSE)/10)</f>
        <v>37081.9387755102</v>
      </c>
    </row>
    <row r="90" spans="1:16" x14ac:dyDescent="0.4">
      <c r="A90" s="2">
        <v>-10</v>
      </c>
      <c r="B90" s="2">
        <v>20</v>
      </c>
      <c r="C90" s="2" t="s">
        <v>594</v>
      </c>
      <c r="D90" s="2" t="s">
        <v>170</v>
      </c>
      <c r="E90" s="2" t="s">
        <v>586</v>
      </c>
      <c r="F90" s="2" t="s">
        <v>183</v>
      </c>
      <c r="G90" s="3" t="str">
        <f t="shared" si="5"/>
        <v>D_heat_only_-10</v>
      </c>
      <c r="H90" s="2">
        <v>30</v>
      </c>
      <c r="I90" s="2">
        <v>89</v>
      </c>
      <c r="J90" s="2">
        <v>78</v>
      </c>
      <c r="K90" s="2">
        <f t="shared" si="4"/>
        <v>11</v>
      </c>
      <c r="L90" s="2">
        <f>K90*calibration_curve!$C$2</f>
        <v>256696</v>
      </c>
      <c r="M90" s="2">
        <f t="shared" si="6"/>
        <v>8557</v>
      </c>
      <c r="N90" s="2">
        <f t="shared" si="7"/>
        <v>513420</v>
      </c>
      <c r="O90" s="2">
        <f>ROUND(IF((N90-IF(B90=20,blank!$H$4,blank!$H$2))&lt;0,0,N90-IF(B90=20,blank!$H$4,blank!$H$2)),0)</f>
        <v>363403</v>
      </c>
      <c r="P90" s="16">
        <f>O90/(VLOOKUP(C90,key!A:H,8,FALSE)/10)</f>
        <v>38252.947368421053</v>
      </c>
    </row>
    <row r="91" spans="1:16" x14ac:dyDescent="0.4">
      <c r="A91" s="2">
        <v>-10</v>
      </c>
      <c r="B91" s="2">
        <v>20</v>
      </c>
      <c r="C91" s="2" t="s">
        <v>595</v>
      </c>
      <c r="D91" s="2" t="s">
        <v>170</v>
      </c>
      <c r="E91" s="2" t="s">
        <v>586</v>
      </c>
      <c r="F91" s="2" t="s">
        <v>183</v>
      </c>
      <c r="G91" s="3" t="str">
        <f t="shared" si="5"/>
        <v>D_heat_only_-10</v>
      </c>
      <c r="H91" s="2">
        <v>30</v>
      </c>
      <c r="I91" s="2">
        <v>90</v>
      </c>
      <c r="J91" s="2">
        <v>84</v>
      </c>
      <c r="K91" s="2">
        <f t="shared" si="4"/>
        <v>6</v>
      </c>
      <c r="L91" s="2">
        <f>K91*calibration_curve!$C$2</f>
        <v>140016</v>
      </c>
      <c r="M91" s="2">
        <f t="shared" si="6"/>
        <v>4667</v>
      </c>
      <c r="N91" s="2">
        <f t="shared" si="7"/>
        <v>280020</v>
      </c>
      <c r="O91" s="2">
        <f>ROUND(IF((N91-IF(B91=20,blank!$H$4,blank!$H$2))&lt;0,0,N91-IF(B91=20,blank!$H$4,blank!$H$2)),0)</f>
        <v>130003</v>
      </c>
      <c r="P91" s="16">
        <f>O91/(VLOOKUP(C91,key!A:H,8,FALSE)/10)</f>
        <v>13978.817204301075</v>
      </c>
    </row>
    <row r="92" spans="1:16" x14ac:dyDescent="0.4">
      <c r="A92" s="2">
        <v>-10</v>
      </c>
      <c r="B92" s="2">
        <v>20</v>
      </c>
      <c r="C92" s="2" t="s">
        <v>596</v>
      </c>
      <c r="D92" s="2" t="s">
        <v>170</v>
      </c>
      <c r="E92" s="2" t="s">
        <v>586</v>
      </c>
      <c r="F92" s="2" t="s">
        <v>183</v>
      </c>
      <c r="G92" s="3" t="str">
        <f t="shared" si="5"/>
        <v>D_heat_only_-10</v>
      </c>
      <c r="H92" s="2">
        <v>30</v>
      </c>
      <c r="I92" s="2">
        <v>94</v>
      </c>
      <c r="J92" s="2">
        <v>85</v>
      </c>
      <c r="K92" s="2">
        <f t="shared" si="4"/>
        <v>9</v>
      </c>
      <c r="L92" s="2">
        <f>K92*calibration_curve!$C$2</f>
        <v>210024</v>
      </c>
      <c r="M92" s="2">
        <f t="shared" si="6"/>
        <v>7001</v>
      </c>
      <c r="N92" s="2">
        <f t="shared" si="7"/>
        <v>420060</v>
      </c>
      <c r="O92" s="2">
        <f>ROUND(IF((N92-IF(B92=20,blank!$H$4,blank!$H$2))&lt;0,0,N92-IF(B92=20,blank!$H$4,blank!$H$2)),0)</f>
        <v>270043</v>
      </c>
      <c r="P92" s="16">
        <f>O92/(VLOOKUP(C92,key!A:H,8,FALSE)/10)</f>
        <v>36005.73333333333</v>
      </c>
    </row>
    <row r="93" spans="1:16" x14ac:dyDescent="0.4">
      <c r="A93" s="2">
        <v>-10</v>
      </c>
      <c r="B93" s="2">
        <v>20</v>
      </c>
      <c r="C93" s="2" t="s">
        <v>597</v>
      </c>
      <c r="D93" s="2" t="s">
        <v>170</v>
      </c>
      <c r="E93" s="2" t="s">
        <v>586</v>
      </c>
      <c r="F93" s="2" t="s">
        <v>183</v>
      </c>
      <c r="G93" s="3" t="str">
        <f t="shared" si="5"/>
        <v>D_heat_only_-10</v>
      </c>
      <c r="H93" s="2">
        <v>30</v>
      </c>
      <c r="I93" s="2">
        <v>98</v>
      </c>
      <c r="J93" s="2">
        <v>86</v>
      </c>
      <c r="K93" s="2">
        <f t="shared" si="4"/>
        <v>12</v>
      </c>
      <c r="L93" s="2">
        <f>K93*calibration_curve!$C$2</f>
        <v>280032</v>
      </c>
      <c r="M93" s="2">
        <f t="shared" si="6"/>
        <v>9334</v>
      </c>
      <c r="N93" s="2">
        <f t="shared" si="7"/>
        <v>560040</v>
      </c>
      <c r="O93" s="2">
        <f>ROUND(IF((N93-IF(B93=20,blank!$H$4,blank!$H$2))&lt;0,0,N93-IF(B93=20,blank!$H$4,blank!$H$2)),0)</f>
        <v>410023</v>
      </c>
      <c r="P93" s="16">
        <f>O93/(VLOOKUP(C93,key!A:H,8,FALSE)/10)</f>
        <v>46593.522727272721</v>
      </c>
    </row>
    <row r="94" spans="1:16" x14ac:dyDescent="0.4">
      <c r="A94" s="2">
        <v>-10</v>
      </c>
      <c r="B94" s="2">
        <v>20</v>
      </c>
      <c r="C94" s="2" t="s">
        <v>598</v>
      </c>
      <c r="D94" s="2" t="s">
        <v>170</v>
      </c>
      <c r="E94" s="2" t="s">
        <v>586</v>
      </c>
      <c r="F94" s="2" t="s">
        <v>183</v>
      </c>
      <c r="G94" s="3" t="str">
        <f t="shared" si="5"/>
        <v>D_heat_only_-10</v>
      </c>
      <c r="H94" s="2">
        <v>30</v>
      </c>
      <c r="I94" s="2">
        <v>84</v>
      </c>
      <c r="J94" s="2">
        <v>70</v>
      </c>
      <c r="K94" s="2">
        <f t="shared" si="4"/>
        <v>14</v>
      </c>
      <c r="L94" s="2">
        <f>K94*calibration_curve!$C$2</f>
        <v>326704</v>
      </c>
      <c r="M94" s="2">
        <f t="shared" si="6"/>
        <v>10890</v>
      </c>
      <c r="N94" s="2">
        <f t="shared" si="7"/>
        <v>653400</v>
      </c>
      <c r="O94" s="2">
        <f>ROUND(IF((N94-IF(B94=20,blank!$H$4,blank!$H$2))&lt;0,0,N94-IF(B94=20,blank!$H$4,blank!$H$2)),0)</f>
        <v>503383</v>
      </c>
      <c r="P94" s="16">
        <f>O94/(VLOOKUP(C94,key!A:H,8,FALSE)/10)</f>
        <v>62922.875</v>
      </c>
    </row>
    <row r="95" spans="1:16" x14ac:dyDescent="0.4">
      <c r="A95" s="2">
        <v>-10</v>
      </c>
      <c r="B95" s="2">
        <v>20</v>
      </c>
      <c r="C95" s="2" t="s">
        <v>599</v>
      </c>
      <c r="D95" s="2" t="s">
        <v>170</v>
      </c>
      <c r="E95" s="2" t="s">
        <v>586</v>
      </c>
      <c r="F95" s="2" t="s">
        <v>183</v>
      </c>
      <c r="G95" s="3" t="str">
        <f t="shared" si="5"/>
        <v>D_heat_only_-10</v>
      </c>
      <c r="H95" s="2">
        <v>30</v>
      </c>
      <c r="I95" s="2">
        <v>88</v>
      </c>
      <c r="J95" s="2">
        <v>80</v>
      </c>
      <c r="K95" s="2">
        <f t="shared" si="4"/>
        <v>8</v>
      </c>
      <c r="L95" s="2">
        <f>K95*calibration_curve!$C$2</f>
        <v>186688</v>
      </c>
      <c r="M95" s="2">
        <f t="shared" si="6"/>
        <v>6223</v>
      </c>
      <c r="N95" s="2">
        <f t="shared" si="7"/>
        <v>373380</v>
      </c>
      <c r="O95" s="2">
        <f>ROUND(IF((N95-IF(B95=20,blank!$H$4,blank!$H$2))&lt;0,0,N95-IF(B95=20,blank!$H$4,blank!$H$2)),0)</f>
        <v>223363</v>
      </c>
      <c r="P95" s="16">
        <f>O95/(VLOOKUP(C95,key!A:H,8,FALSE)/10)</f>
        <v>29781.733333333334</v>
      </c>
    </row>
    <row r="96" spans="1:16" x14ac:dyDescent="0.4">
      <c r="A96" s="2">
        <v>-10</v>
      </c>
      <c r="B96" s="2">
        <v>20</v>
      </c>
      <c r="C96" s="2" t="s">
        <v>600</v>
      </c>
      <c r="D96" s="2" t="s">
        <v>170</v>
      </c>
      <c r="E96" s="2" t="s">
        <v>586</v>
      </c>
      <c r="F96" s="2" t="s">
        <v>183</v>
      </c>
      <c r="G96" s="3" t="str">
        <f t="shared" si="5"/>
        <v>D_heat_only_-10</v>
      </c>
      <c r="H96" s="2">
        <v>30</v>
      </c>
      <c r="I96" s="2">
        <v>99</v>
      </c>
      <c r="J96" s="2">
        <v>91</v>
      </c>
      <c r="K96" s="2">
        <f t="shared" si="4"/>
        <v>8</v>
      </c>
      <c r="L96" s="2">
        <f>K96*calibration_curve!$C$2</f>
        <v>186688</v>
      </c>
      <c r="M96" s="2">
        <f t="shared" si="6"/>
        <v>6223</v>
      </c>
      <c r="N96" s="2">
        <f t="shared" si="7"/>
        <v>373380</v>
      </c>
      <c r="O96" s="2">
        <f>ROUND(IF((N96-IF(B96=20,blank!$H$4,blank!$H$2))&lt;0,0,N96-IF(B96=20,blank!$H$4,blank!$H$2)),0)</f>
        <v>223363</v>
      </c>
      <c r="P96" s="16">
        <f>O96/(VLOOKUP(C96,key!A:H,8,FALSE)/10)</f>
        <v>23762.021276595744</v>
      </c>
    </row>
    <row r="97" spans="1:16" x14ac:dyDescent="0.4">
      <c r="A97" s="2">
        <v>-10</v>
      </c>
      <c r="B97" s="2">
        <v>20</v>
      </c>
      <c r="C97" s="2" t="s">
        <v>601</v>
      </c>
      <c r="D97" s="2" t="s">
        <v>170</v>
      </c>
      <c r="E97" s="2" t="s">
        <v>586</v>
      </c>
      <c r="F97" s="2" t="s">
        <v>183</v>
      </c>
      <c r="G97" s="3" t="str">
        <f t="shared" si="5"/>
        <v>D_heat_only_-10</v>
      </c>
      <c r="H97" s="2">
        <v>30</v>
      </c>
      <c r="I97" s="2">
        <v>95</v>
      </c>
      <c r="J97" s="2">
        <v>86</v>
      </c>
      <c r="K97" s="2">
        <f t="shared" si="4"/>
        <v>9</v>
      </c>
      <c r="L97" s="2">
        <f>K97*calibration_curve!$C$2</f>
        <v>210024</v>
      </c>
      <c r="M97" s="2">
        <f t="shared" si="6"/>
        <v>7001</v>
      </c>
      <c r="N97" s="2">
        <f t="shared" si="7"/>
        <v>420060</v>
      </c>
      <c r="O97" s="2">
        <f>ROUND(IF((N97-IF(B97=20,blank!$H$4,blank!$H$2))&lt;0,0,N97-IF(B97=20,blank!$H$4,blank!$H$2)),0)</f>
        <v>270043</v>
      </c>
      <c r="P97" s="16">
        <f>O97/(VLOOKUP(C97,key!A:H,8,FALSE)/10)</f>
        <v>33755.375</v>
      </c>
    </row>
    <row r="98" spans="1:16" x14ac:dyDescent="0.4">
      <c r="A98" s="2">
        <v>-10</v>
      </c>
      <c r="B98" s="2">
        <v>20</v>
      </c>
      <c r="C98" s="2" t="s">
        <v>602</v>
      </c>
      <c r="D98" s="2" t="s">
        <v>170</v>
      </c>
      <c r="E98" s="2" t="s">
        <v>586</v>
      </c>
      <c r="F98" s="2" t="s">
        <v>183</v>
      </c>
      <c r="G98" s="3" t="str">
        <f t="shared" si="5"/>
        <v>D_heat_only_-10</v>
      </c>
      <c r="H98" s="2">
        <v>30</v>
      </c>
      <c r="I98" s="2">
        <v>92</v>
      </c>
      <c r="J98" s="2">
        <v>83</v>
      </c>
      <c r="K98" s="2">
        <f t="shared" si="4"/>
        <v>9</v>
      </c>
      <c r="L98" s="2">
        <f>K98*calibration_curve!$C$2</f>
        <v>210024</v>
      </c>
      <c r="M98" s="2">
        <f t="shared" si="6"/>
        <v>7001</v>
      </c>
      <c r="N98" s="2">
        <f t="shared" si="7"/>
        <v>420060</v>
      </c>
      <c r="O98" s="2">
        <f>ROUND(IF((N98-IF(B98=20,blank!$H$4,blank!$H$2))&lt;0,0,N98-IF(B98=20,blank!$H$4,blank!$H$2)),0)</f>
        <v>270043</v>
      </c>
      <c r="P98" s="16">
        <f>O98/(VLOOKUP(C98,key!A:H,8,FALSE)/10)</f>
        <v>30686.704545454544</v>
      </c>
    </row>
    <row r="99" spans="1:16" x14ac:dyDescent="0.4">
      <c r="A99" s="2">
        <v>-10</v>
      </c>
      <c r="B99" s="2">
        <v>20</v>
      </c>
      <c r="C99" s="2" t="s">
        <v>603</v>
      </c>
      <c r="D99" s="2" t="s">
        <v>170</v>
      </c>
      <c r="E99" s="2" t="s">
        <v>586</v>
      </c>
      <c r="F99" s="2" t="s">
        <v>183</v>
      </c>
      <c r="G99" s="3" t="str">
        <f t="shared" si="5"/>
        <v>D_heat_only_-10</v>
      </c>
      <c r="H99" s="2">
        <v>30</v>
      </c>
      <c r="I99" s="2">
        <v>87</v>
      </c>
      <c r="J99" s="2">
        <v>74</v>
      </c>
      <c r="K99" s="2">
        <f t="shared" si="4"/>
        <v>13</v>
      </c>
      <c r="L99" s="2">
        <f>K99*calibration_curve!$C$2</f>
        <v>303368</v>
      </c>
      <c r="M99" s="2">
        <f t="shared" si="6"/>
        <v>10112</v>
      </c>
      <c r="N99" s="2">
        <f t="shared" si="7"/>
        <v>606720</v>
      </c>
      <c r="O99" s="2">
        <f>ROUND(IF((N99-IF(B99=20,blank!$H$4,blank!$H$2))&lt;0,0,N99-IF(B99=20,blank!$H$4,blank!$H$2)),0)</f>
        <v>456703</v>
      </c>
      <c r="P99" s="16">
        <f>O99/(VLOOKUP(C99,key!A:H,8,FALSE)/10)</f>
        <v>64324.366197183102</v>
      </c>
    </row>
    <row r="100" spans="1:16" x14ac:dyDescent="0.4">
      <c r="A100" s="2">
        <v>-10</v>
      </c>
      <c r="B100" s="2">
        <v>20</v>
      </c>
      <c r="C100" s="2" t="s">
        <v>604</v>
      </c>
      <c r="D100" s="2" t="s">
        <v>170</v>
      </c>
      <c r="E100" s="2" t="s">
        <v>586</v>
      </c>
      <c r="F100" s="2" t="s">
        <v>183</v>
      </c>
      <c r="G100" s="3" t="str">
        <f t="shared" si="5"/>
        <v>D_heat_only_-10</v>
      </c>
      <c r="H100" s="2">
        <v>30</v>
      </c>
      <c r="I100" s="2">
        <v>83</v>
      </c>
      <c r="J100" s="2">
        <v>74</v>
      </c>
      <c r="K100" s="2">
        <f t="shared" si="4"/>
        <v>9</v>
      </c>
      <c r="L100" s="2">
        <f>K100*calibration_curve!$C$2</f>
        <v>210024</v>
      </c>
      <c r="M100" s="2">
        <f t="shared" si="6"/>
        <v>7001</v>
      </c>
      <c r="N100" s="2">
        <f t="shared" si="7"/>
        <v>420060</v>
      </c>
      <c r="O100" s="2">
        <f>ROUND(IF((N100-IF(B100=20,blank!$H$4,blank!$H$2))&lt;0,0,N100-IF(B100=20,blank!$H$4,blank!$H$2)),0)</f>
        <v>270043</v>
      </c>
      <c r="P100" s="16">
        <f>O100/(VLOOKUP(C100,key!A:H,8,FALSE)/10)</f>
        <v>33755.375</v>
      </c>
    </row>
    <row r="101" spans="1:16" x14ac:dyDescent="0.4">
      <c r="A101" s="2">
        <v>-10</v>
      </c>
      <c r="B101" s="2">
        <v>20</v>
      </c>
      <c r="C101" s="2" t="s">
        <v>605</v>
      </c>
      <c r="D101" s="2" t="s">
        <v>170</v>
      </c>
      <c r="E101" s="2" t="s">
        <v>586</v>
      </c>
      <c r="F101" s="2" t="s">
        <v>183</v>
      </c>
      <c r="G101" s="3" t="str">
        <f t="shared" si="5"/>
        <v>D_heat_only_-10</v>
      </c>
      <c r="H101" s="2">
        <v>30</v>
      </c>
      <c r="I101" s="2">
        <v>84</v>
      </c>
      <c r="J101" s="2">
        <v>72</v>
      </c>
      <c r="K101" s="2">
        <f t="shared" si="4"/>
        <v>12</v>
      </c>
      <c r="L101" s="2">
        <f>K101*calibration_curve!$C$2</f>
        <v>280032</v>
      </c>
      <c r="M101" s="2">
        <f t="shared" si="6"/>
        <v>9334</v>
      </c>
      <c r="N101" s="2">
        <f t="shared" si="7"/>
        <v>560040</v>
      </c>
      <c r="O101" s="2">
        <f>ROUND(IF((N101-IF(B101=20,blank!$H$4,blank!$H$2))&lt;0,0,N101-IF(B101=20,blank!$H$4,blank!$H$2)),0)</f>
        <v>410023</v>
      </c>
      <c r="P101" s="16">
        <f>O101/(VLOOKUP(C101,key!A:H,8,FALSE)/10)</f>
        <v>46070</v>
      </c>
    </row>
    <row r="102" spans="1:16" x14ac:dyDescent="0.4">
      <c r="A102" s="2">
        <v>-10</v>
      </c>
      <c r="B102" s="2">
        <v>20</v>
      </c>
      <c r="C102" s="2" t="s">
        <v>606</v>
      </c>
      <c r="D102" s="2" t="s">
        <v>170</v>
      </c>
      <c r="E102" s="2" t="s">
        <v>586</v>
      </c>
      <c r="F102" s="2" t="s">
        <v>183</v>
      </c>
      <c r="G102" s="3" t="str">
        <f t="shared" si="5"/>
        <v>D_heat_only_-10</v>
      </c>
      <c r="H102" s="2">
        <v>30</v>
      </c>
      <c r="I102" s="2">
        <v>90</v>
      </c>
      <c r="J102" s="2">
        <v>76</v>
      </c>
      <c r="K102" s="2">
        <f t="shared" si="4"/>
        <v>14</v>
      </c>
      <c r="L102" s="2">
        <f>K102*calibration_curve!$C$2</f>
        <v>326704</v>
      </c>
      <c r="M102" s="2">
        <f t="shared" si="6"/>
        <v>10890</v>
      </c>
      <c r="N102" s="2">
        <f t="shared" si="7"/>
        <v>653400</v>
      </c>
      <c r="O102" s="2">
        <f>ROUND(IF((N102-IF(B102=20,blank!$H$4,blank!$H$2))&lt;0,0,N102-IF(B102=20,blank!$H$4,blank!$H$2)),0)</f>
        <v>503383</v>
      </c>
      <c r="P102" s="16">
        <f>O102/(VLOOKUP(C102,key!A:H,8,FALSE)/10)</f>
        <v>59926.547619047618</v>
      </c>
    </row>
    <row r="103" spans="1:16" x14ac:dyDescent="0.4">
      <c r="A103" s="2">
        <v>-10</v>
      </c>
      <c r="B103" s="2">
        <v>20</v>
      </c>
      <c r="C103" s="2" t="s">
        <v>607</v>
      </c>
      <c r="D103" s="2" t="s">
        <v>170</v>
      </c>
      <c r="E103" s="2" t="s">
        <v>586</v>
      </c>
      <c r="F103" s="2" t="s">
        <v>183</v>
      </c>
      <c r="G103" s="3" t="str">
        <f t="shared" si="5"/>
        <v>D_heat_only_-10</v>
      </c>
      <c r="H103" s="2">
        <v>30</v>
      </c>
      <c r="I103" s="2">
        <v>91</v>
      </c>
      <c r="J103" s="2">
        <v>79</v>
      </c>
      <c r="K103" s="2">
        <f t="shared" si="4"/>
        <v>12</v>
      </c>
      <c r="L103" s="2">
        <f>K103*calibration_curve!$C$2</f>
        <v>280032</v>
      </c>
      <c r="M103" s="2">
        <f t="shared" si="6"/>
        <v>9334</v>
      </c>
      <c r="N103" s="2">
        <f t="shared" si="7"/>
        <v>560040</v>
      </c>
      <c r="O103" s="2">
        <f>ROUND(IF((N103-IF(B103=20,blank!$H$4,blank!$H$2))&lt;0,0,N103-IF(B103=20,blank!$H$4,blank!$H$2)),0)</f>
        <v>410023</v>
      </c>
      <c r="P103" s="16">
        <f>O103/(VLOOKUP(C103,key!A:H,8,FALSE)/10)</f>
        <v>50002.804878048788</v>
      </c>
    </row>
    <row r="104" spans="1:16" x14ac:dyDescent="0.4">
      <c r="A104" s="2">
        <v>-10</v>
      </c>
      <c r="B104" s="2">
        <v>20</v>
      </c>
      <c r="C104" s="2" t="s">
        <v>608</v>
      </c>
      <c r="D104" s="2" t="s">
        <v>170</v>
      </c>
      <c r="E104" s="2" t="s">
        <v>586</v>
      </c>
      <c r="F104" s="2" t="s">
        <v>183</v>
      </c>
      <c r="G104" s="3" t="str">
        <f t="shared" si="5"/>
        <v>D_heat_only_-10</v>
      </c>
      <c r="H104" s="2">
        <v>30</v>
      </c>
      <c r="I104" s="2">
        <v>90</v>
      </c>
      <c r="J104" s="2">
        <v>83</v>
      </c>
      <c r="K104" s="2">
        <f t="shared" si="4"/>
        <v>7</v>
      </c>
      <c r="L104" s="2">
        <f>K104*calibration_curve!$C$2</f>
        <v>163352</v>
      </c>
      <c r="M104" s="2">
        <f t="shared" si="6"/>
        <v>5445</v>
      </c>
      <c r="N104" s="2">
        <f t="shared" si="7"/>
        <v>326700</v>
      </c>
      <c r="O104" s="2">
        <f>ROUND(IF((N104-IF(B104=20,blank!$H$4,blank!$H$2))&lt;0,0,N104-IF(B104=20,blank!$H$4,blank!$H$2)),0)</f>
        <v>176683</v>
      </c>
      <c r="P104" s="16">
        <f>O104/(VLOOKUP(C104,key!A:H,8,FALSE)/10)</f>
        <v>16988.75</v>
      </c>
    </row>
    <row r="105" spans="1:16" x14ac:dyDescent="0.4">
      <c r="A105" s="2">
        <v>-10</v>
      </c>
      <c r="B105" s="2">
        <v>20</v>
      </c>
      <c r="C105" s="2" t="s">
        <v>609</v>
      </c>
      <c r="D105" s="2" t="s">
        <v>170</v>
      </c>
      <c r="E105" s="2" t="s">
        <v>586</v>
      </c>
      <c r="F105" s="2" t="s">
        <v>183</v>
      </c>
      <c r="G105" s="3" t="str">
        <f t="shared" si="5"/>
        <v>D_heat_only_-10</v>
      </c>
      <c r="H105" s="2">
        <v>30</v>
      </c>
      <c r="I105" s="2">
        <v>96</v>
      </c>
      <c r="J105" s="2">
        <v>90</v>
      </c>
      <c r="K105" s="2">
        <f t="shared" si="4"/>
        <v>6</v>
      </c>
      <c r="L105" s="2">
        <f>K105*calibration_curve!$C$2</f>
        <v>140016</v>
      </c>
      <c r="M105" s="2">
        <f t="shared" si="6"/>
        <v>4667</v>
      </c>
      <c r="N105" s="2">
        <f t="shared" si="7"/>
        <v>280020</v>
      </c>
      <c r="O105" s="2">
        <f>ROUND(IF((N105-IF(B105=20,blank!$H$4,blank!$H$2))&lt;0,0,N105-IF(B105=20,blank!$H$4,blank!$H$2)),0)</f>
        <v>130003</v>
      </c>
      <c r="P105" s="16">
        <f>O105/(VLOOKUP(C105,key!A:H,8,FALSE)/10)</f>
        <v>14607.078651685393</v>
      </c>
    </row>
    <row r="106" spans="1:16" x14ac:dyDescent="0.4">
      <c r="A106" s="2">
        <v>-10</v>
      </c>
      <c r="B106" s="2">
        <v>20</v>
      </c>
      <c r="C106" s="2" t="s">
        <v>610</v>
      </c>
      <c r="D106" s="2" t="s">
        <v>170</v>
      </c>
      <c r="E106" s="2" t="s">
        <v>586</v>
      </c>
      <c r="F106" s="2" t="s">
        <v>183</v>
      </c>
      <c r="G106" s="3" t="str">
        <f t="shared" si="5"/>
        <v>D_heat_only_-10</v>
      </c>
      <c r="H106" s="2">
        <v>30</v>
      </c>
      <c r="I106" s="2">
        <v>97</v>
      </c>
      <c r="J106" s="2">
        <v>91</v>
      </c>
      <c r="K106" s="2">
        <f t="shared" si="4"/>
        <v>6</v>
      </c>
      <c r="L106" s="2">
        <f>K106*calibration_curve!$C$2</f>
        <v>140016</v>
      </c>
      <c r="M106" s="2">
        <f t="shared" si="6"/>
        <v>4667</v>
      </c>
      <c r="N106" s="2">
        <f t="shared" si="7"/>
        <v>280020</v>
      </c>
      <c r="O106" s="2">
        <f>ROUND(IF((N106-IF(B106=20,blank!$H$4,blank!$H$2))&lt;0,0,N106-IF(B106=20,blank!$H$4,blank!$H$2)),0)</f>
        <v>130003</v>
      </c>
      <c r="P106" s="16">
        <f>O106/(VLOOKUP(C106,key!A:H,8,FALSE)/10)</f>
        <v>15116.627906976744</v>
      </c>
    </row>
    <row r="107" spans="1:16" x14ac:dyDescent="0.4">
      <c r="A107" s="2">
        <v>-10</v>
      </c>
      <c r="B107" s="2">
        <v>20</v>
      </c>
      <c r="C107" s="2" t="s">
        <v>611</v>
      </c>
      <c r="D107" s="2" t="s">
        <v>170</v>
      </c>
      <c r="E107" s="2" t="s">
        <v>586</v>
      </c>
      <c r="F107" s="2" t="s">
        <v>183</v>
      </c>
      <c r="G107" s="3" t="str">
        <f t="shared" si="5"/>
        <v>D_heat_only_-10</v>
      </c>
      <c r="H107" s="2">
        <v>30</v>
      </c>
      <c r="I107" s="2">
        <v>96</v>
      </c>
      <c r="J107" s="2">
        <v>82</v>
      </c>
      <c r="K107" s="2">
        <f t="shared" si="4"/>
        <v>14</v>
      </c>
      <c r="L107" s="2">
        <f>K107*calibration_curve!$C$2</f>
        <v>326704</v>
      </c>
      <c r="M107" s="2">
        <f t="shared" si="6"/>
        <v>10890</v>
      </c>
      <c r="N107" s="2">
        <f t="shared" si="7"/>
        <v>653400</v>
      </c>
      <c r="O107" s="2">
        <f>ROUND(IF((N107-IF(B107=20,blank!$H$4,blank!$H$2))&lt;0,0,N107-IF(B107=20,blank!$H$4,blank!$H$2)),0)</f>
        <v>503383</v>
      </c>
      <c r="P107" s="16">
        <f>O107/(VLOOKUP(C107,key!A:H,8,FALSE)/10)</f>
        <v>59221.529411764706</v>
      </c>
    </row>
    <row r="108" spans="1:16" x14ac:dyDescent="0.4">
      <c r="A108" s="2">
        <v>-10</v>
      </c>
      <c r="B108" s="2">
        <v>20</v>
      </c>
      <c r="C108" s="2" t="s">
        <v>612</v>
      </c>
      <c r="D108" s="2" t="s">
        <v>170</v>
      </c>
      <c r="E108" s="2" t="s">
        <v>586</v>
      </c>
      <c r="F108" s="2" t="s">
        <v>183</v>
      </c>
      <c r="G108" s="3" t="str">
        <f t="shared" si="5"/>
        <v>D_heat_only_-10</v>
      </c>
      <c r="H108" s="2">
        <v>30</v>
      </c>
      <c r="I108" s="2">
        <v>81</v>
      </c>
      <c r="J108" s="2">
        <v>68</v>
      </c>
      <c r="K108" s="2">
        <f t="shared" si="4"/>
        <v>13</v>
      </c>
      <c r="L108" s="2">
        <f>K108*calibration_curve!$C$2</f>
        <v>303368</v>
      </c>
      <c r="M108" s="2">
        <f t="shared" si="6"/>
        <v>10112</v>
      </c>
      <c r="N108" s="2">
        <f t="shared" si="7"/>
        <v>606720</v>
      </c>
      <c r="O108" s="2">
        <f>ROUND(IF((N108-IF(B108=20,blank!$H$4,blank!$H$2))&lt;0,0,N108-IF(B108=20,blank!$H$4,blank!$H$2)),0)</f>
        <v>456703</v>
      </c>
      <c r="P108" s="16">
        <f>O108/(VLOOKUP(C108,key!A:H,8,FALSE)/10)</f>
        <v>50744.777777777781</v>
      </c>
    </row>
    <row r="109" spans="1:16" x14ac:dyDescent="0.4">
      <c r="A109" s="2">
        <v>-10</v>
      </c>
      <c r="B109" s="2">
        <v>20</v>
      </c>
      <c r="C109" s="2" t="s">
        <v>613</v>
      </c>
      <c r="D109" s="2" t="s">
        <v>170</v>
      </c>
      <c r="E109" s="2" t="s">
        <v>586</v>
      </c>
      <c r="F109" s="2" t="s">
        <v>183</v>
      </c>
      <c r="G109" s="3" t="str">
        <f t="shared" si="5"/>
        <v>D_heat_only_-10</v>
      </c>
      <c r="H109" s="2">
        <v>30</v>
      </c>
      <c r="I109" s="2">
        <v>86</v>
      </c>
      <c r="J109" s="2">
        <v>74</v>
      </c>
      <c r="K109" s="2">
        <f t="shared" si="4"/>
        <v>12</v>
      </c>
      <c r="L109" s="2">
        <f>K109*calibration_curve!$C$2</f>
        <v>280032</v>
      </c>
      <c r="M109" s="2">
        <f t="shared" si="6"/>
        <v>9334</v>
      </c>
      <c r="N109" s="2">
        <f t="shared" si="7"/>
        <v>560040</v>
      </c>
      <c r="O109" s="2">
        <f>ROUND(IF((N109-IF(B109=20,blank!$H$4,blank!$H$2))&lt;0,0,N109-IF(B109=20,blank!$H$4,blank!$H$2)),0)</f>
        <v>410023</v>
      </c>
      <c r="P109" s="16">
        <f>O109/(VLOOKUP(C109,key!A:H,8,FALSE)/10)</f>
        <v>42270.412371134022</v>
      </c>
    </row>
    <row r="110" spans="1:16" x14ac:dyDescent="0.4">
      <c r="A110" s="2">
        <v>-10</v>
      </c>
      <c r="B110" s="2">
        <v>20</v>
      </c>
      <c r="C110" s="2" t="s">
        <v>614</v>
      </c>
      <c r="D110" s="2" t="s">
        <v>170</v>
      </c>
      <c r="E110" s="2" t="s">
        <v>586</v>
      </c>
      <c r="F110" s="2" t="s">
        <v>183</v>
      </c>
      <c r="G110" s="3" t="str">
        <f t="shared" si="5"/>
        <v>D_heat_only_-10</v>
      </c>
      <c r="H110" s="2">
        <v>30</v>
      </c>
      <c r="I110" s="2">
        <v>97</v>
      </c>
      <c r="J110" s="2">
        <v>86</v>
      </c>
      <c r="K110" s="2">
        <f t="shared" si="4"/>
        <v>11</v>
      </c>
      <c r="L110" s="2">
        <f>K110*calibration_curve!$C$2</f>
        <v>256696</v>
      </c>
      <c r="M110" s="2">
        <f t="shared" si="6"/>
        <v>8557</v>
      </c>
      <c r="N110" s="2">
        <f t="shared" si="7"/>
        <v>513420</v>
      </c>
      <c r="O110" s="2">
        <f>ROUND(IF((N110-IF(B110=20,blank!$H$4,blank!$H$2))&lt;0,0,N110-IF(B110=20,blank!$H$4,blank!$H$2)),0)</f>
        <v>363403</v>
      </c>
      <c r="P110" s="16">
        <f>O110/(VLOOKUP(C110,key!A:H,8,FALSE)/10)</f>
        <v>35980.495049504949</v>
      </c>
    </row>
    <row r="111" spans="1:16" x14ac:dyDescent="0.4">
      <c r="A111" s="2">
        <v>-10</v>
      </c>
      <c r="B111" s="2">
        <v>20</v>
      </c>
      <c r="C111" s="2" t="s">
        <v>615</v>
      </c>
      <c r="D111" s="2" t="s">
        <v>170</v>
      </c>
      <c r="E111" s="2" t="s">
        <v>586</v>
      </c>
      <c r="F111" s="2" t="s">
        <v>183</v>
      </c>
      <c r="G111" s="3" t="str">
        <f t="shared" si="5"/>
        <v>D_heat_only_-10</v>
      </c>
      <c r="H111" s="2">
        <v>30</v>
      </c>
      <c r="I111" s="2">
        <v>93</v>
      </c>
      <c r="J111" s="2">
        <v>80</v>
      </c>
      <c r="K111" s="2">
        <f t="shared" si="4"/>
        <v>13</v>
      </c>
      <c r="L111" s="2">
        <f>K111*calibration_curve!$C$2</f>
        <v>303368</v>
      </c>
      <c r="M111" s="2">
        <f t="shared" si="6"/>
        <v>10112</v>
      </c>
      <c r="N111" s="2">
        <f t="shared" si="7"/>
        <v>606720</v>
      </c>
      <c r="O111" s="2">
        <f>ROUND(IF((N111-IF(B111=20,blank!$H$4,blank!$H$2))&lt;0,0,N111-IF(B111=20,blank!$H$4,blank!$H$2)),0)</f>
        <v>456703</v>
      </c>
      <c r="P111" s="16">
        <f>O111/(VLOOKUP(C111,key!A:H,8,FALSE)/10)</f>
        <v>51314.943820224718</v>
      </c>
    </row>
    <row r="112" spans="1:16" x14ac:dyDescent="0.4">
      <c r="A112" s="2">
        <v>-10</v>
      </c>
      <c r="B112" s="2">
        <v>20</v>
      </c>
      <c r="C112" s="2" t="s">
        <v>616</v>
      </c>
      <c r="D112" s="2" t="s">
        <v>170</v>
      </c>
      <c r="E112" s="2" t="s">
        <v>586</v>
      </c>
      <c r="F112" s="2" t="s">
        <v>183</v>
      </c>
      <c r="G112" s="3" t="str">
        <f t="shared" si="5"/>
        <v>D_heat_only_-10</v>
      </c>
      <c r="H112" s="2">
        <v>30</v>
      </c>
      <c r="I112" s="2">
        <v>81</v>
      </c>
      <c r="J112" s="2">
        <v>72</v>
      </c>
      <c r="K112" s="2">
        <f t="shared" si="4"/>
        <v>9</v>
      </c>
      <c r="L112" s="2">
        <f>K112*calibration_curve!$C$2</f>
        <v>210024</v>
      </c>
      <c r="M112" s="2">
        <f t="shared" si="6"/>
        <v>7001</v>
      </c>
      <c r="N112" s="2">
        <f t="shared" si="7"/>
        <v>420060</v>
      </c>
      <c r="O112" s="2">
        <f>ROUND(IF((N112-IF(B112=20,blank!$H$4,blank!$H$2))&lt;0,0,N112-IF(B112=20,blank!$H$4,blank!$H$2)),0)</f>
        <v>270043</v>
      </c>
      <c r="P112" s="16">
        <f>O112/(VLOOKUP(C112,key!A:H,8,FALSE)/10)</f>
        <v>29675.054945054948</v>
      </c>
    </row>
    <row r="113" spans="1:16" x14ac:dyDescent="0.4">
      <c r="A113" s="2">
        <v>-10</v>
      </c>
      <c r="B113" s="2">
        <v>20</v>
      </c>
      <c r="C113" s="2" t="s">
        <v>617</v>
      </c>
      <c r="D113" s="2" t="s">
        <v>170</v>
      </c>
      <c r="E113" s="2" t="s">
        <v>586</v>
      </c>
      <c r="F113" s="2" t="s">
        <v>183</v>
      </c>
      <c r="G113" s="3" t="str">
        <f t="shared" si="5"/>
        <v>D_heat_only_-10</v>
      </c>
      <c r="H113" s="2">
        <v>30</v>
      </c>
      <c r="I113" s="2">
        <v>95</v>
      </c>
      <c r="J113" s="2">
        <v>86</v>
      </c>
      <c r="K113" s="2">
        <f t="shared" si="4"/>
        <v>9</v>
      </c>
      <c r="L113" s="2">
        <f>K113*calibration_curve!$C$2</f>
        <v>210024</v>
      </c>
      <c r="M113" s="2">
        <f t="shared" si="6"/>
        <v>7001</v>
      </c>
      <c r="N113" s="2">
        <f t="shared" si="7"/>
        <v>420060</v>
      </c>
      <c r="O113" s="2">
        <f>ROUND(IF((N113-IF(B113=20,blank!$H$4,blank!$H$2))&lt;0,0,N113-IF(B113=20,blank!$H$4,blank!$H$2)),0)</f>
        <v>270043</v>
      </c>
      <c r="P113" s="16">
        <f>O113/(VLOOKUP(C113,key!A:H,8,FALSE)/10)</f>
        <v>29352.500000000004</v>
      </c>
    </row>
    <row r="114" spans="1:16" x14ac:dyDescent="0.4">
      <c r="A114" s="2">
        <v>-10</v>
      </c>
      <c r="B114" s="2">
        <v>20</v>
      </c>
      <c r="C114" s="2" t="s">
        <v>618</v>
      </c>
      <c r="D114" s="2" t="s">
        <v>170</v>
      </c>
      <c r="E114" s="2" t="s">
        <v>586</v>
      </c>
      <c r="F114" s="2" t="s">
        <v>183</v>
      </c>
      <c r="G114" s="3" t="str">
        <f t="shared" si="5"/>
        <v>D_heat_only_-10</v>
      </c>
      <c r="H114" s="2">
        <v>30</v>
      </c>
      <c r="I114" s="2">
        <v>86</v>
      </c>
      <c r="J114" s="2">
        <v>78</v>
      </c>
      <c r="K114" s="2">
        <f t="shared" si="4"/>
        <v>8</v>
      </c>
      <c r="L114" s="2">
        <f>K114*calibration_curve!$C$2</f>
        <v>186688</v>
      </c>
      <c r="M114" s="2">
        <f t="shared" si="6"/>
        <v>6223</v>
      </c>
      <c r="N114" s="2">
        <f t="shared" si="7"/>
        <v>373380</v>
      </c>
      <c r="O114" s="2">
        <f>ROUND(IF((N114-IF(B114=20,blank!$H$4,blank!$H$2))&lt;0,0,N114-IF(B114=20,blank!$H$4,blank!$H$2)),0)</f>
        <v>223363</v>
      </c>
      <c r="P114" s="16">
        <f>O114/(VLOOKUP(C114,key!A:H,8,FALSE)/10)</f>
        <v>25673.908045977012</v>
      </c>
    </row>
    <row r="115" spans="1:16" x14ac:dyDescent="0.4">
      <c r="A115" s="2">
        <v>-10</v>
      </c>
      <c r="B115" s="2">
        <v>20</v>
      </c>
      <c r="C115" s="2" t="s">
        <v>619</v>
      </c>
      <c r="D115" s="2" t="s">
        <v>170</v>
      </c>
      <c r="E115" s="2" t="s">
        <v>586</v>
      </c>
      <c r="F115" s="2" t="s">
        <v>183</v>
      </c>
      <c r="G115" s="3" t="str">
        <f t="shared" si="5"/>
        <v>D_heat_only_-10</v>
      </c>
      <c r="H115" s="2">
        <v>30</v>
      </c>
      <c r="I115" s="2">
        <v>81</v>
      </c>
      <c r="J115" s="2">
        <v>67</v>
      </c>
      <c r="K115" s="2">
        <f t="shared" si="4"/>
        <v>14</v>
      </c>
      <c r="L115" s="2">
        <f>K115*calibration_curve!$C$2</f>
        <v>326704</v>
      </c>
      <c r="M115" s="2">
        <f t="shared" si="6"/>
        <v>10890</v>
      </c>
      <c r="N115" s="2">
        <f t="shared" si="7"/>
        <v>653400</v>
      </c>
      <c r="O115" s="2">
        <f>ROUND(IF((N115-IF(B115=20,blank!$H$4,blank!$H$2))&lt;0,0,N115-IF(B115=20,blank!$H$4,blank!$H$2)),0)</f>
        <v>503383</v>
      </c>
      <c r="P115" s="16">
        <f>O115/(VLOOKUP(C115,key!A:H,8,FALSE)/10)</f>
        <v>61388.170731707323</v>
      </c>
    </row>
    <row r="116" spans="1:16" x14ac:dyDescent="0.4">
      <c r="A116" s="2">
        <v>-10</v>
      </c>
      <c r="B116" s="2">
        <v>20</v>
      </c>
      <c r="C116" s="2" t="s">
        <v>620</v>
      </c>
      <c r="D116" s="2" t="s">
        <v>170</v>
      </c>
      <c r="E116" s="2" t="s">
        <v>586</v>
      </c>
      <c r="F116" s="2" t="s">
        <v>183</v>
      </c>
      <c r="G116" s="3" t="str">
        <f t="shared" si="5"/>
        <v>D_heat_only_-10</v>
      </c>
      <c r="H116" s="2">
        <v>30</v>
      </c>
      <c r="I116" s="2">
        <v>98</v>
      </c>
      <c r="J116" s="2">
        <v>91</v>
      </c>
      <c r="K116" s="2">
        <f t="shared" si="4"/>
        <v>7</v>
      </c>
      <c r="L116" s="2">
        <f>K116*calibration_curve!$C$2</f>
        <v>163352</v>
      </c>
      <c r="M116" s="2">
        <f t="shared" si="6"/>
        <v>5445</v>
      </c>
      <c r="N116" s="2">
        <f t="shared" si="7"/>
        <v>326700</v>
      </c>
      <c r="O116" s="2">
        <f>ROUND(IF((N116-IF(B116=20,blank!$H$4,blank!$H$2))&lt;0,0,N116-IF(B116=20,blank!$H$4,blank!$H$2)),0)</f>
        <v>176683</v>
      </c>
      <c r="P116" s="16">
        <f>O116/(VLOOKUP(C116,key!A:H,8,FALSE)/10)</f>
        <v>20308.390804597704</v>
      </c>
    </row>
    <row r="117" spans="1:16" x14ac:dyDescent="0.4">
      <c r="A117" s="2">
        <v>-10</v>
      </c>
      <c r="B117" s="2">
        <v>20</v>
      </c>
      <c r="C117" s="2" t="s">
        <v>621</v>
      </c>
      <c r="D117" s="2" t="s">
        <v>170</v>
      </c>
      <c r="E117" s="2" t="s">
        <v>586</v>
      </c>
      <c r="F117" s="2" t="s">
        <v>183</v>
      </c>
      <c r="G117" s="3" t="str">
        <f t="shared" si="5"/>
        <v>D_heat_only_-10</v>
      </c>
      <c r="H117" s="2">
        <v>30</v>
      </c>
      <c r="I117" s="2">
        <v>88</v>
      </c>
      <c r="J117" s="2">
        <v>78</v>
      </c>
      <c r="K117" s="2">
        <f t="shared" si="4"/>
        <v>10</v>
      </c>
      <c r="L117" s="2">
        <f>K117*calibration_curve!$C$2</f>
        <v>233360</v>
      </c>
      <c r="M117" s="2">
        <f t="shared" si="6"/>
        <v>7779</v>
      </c>
      <c r="N117" s="2">
        <f t="shared" si="7"/>
        <v>466740</v>
      </c>
      <c r="O117" s="2">
        <f>ROUND(IF((N117-IF(B117=20,blank!$H$4,blank!$H$2))&lt;0,0,N117-IF(B117=20,blank!$H$4,blank!$H$2)),0)</f>
        <v>316723</v>
      </c>
      <c r="P117" s="16">
        <f>O117/(VLOOKUP(C117,key!A:H,8,FALSE)/10)</f>
        <v>35586.853932584265</v>
      </c>
    </row>
    <row r="118" spans="1:16" x14ac:dyDescent="0.4">
      <c r="A118" s="2">
        <v>-10</v>
      </c>
      <c r="B118" s="2">
        <v>20</v>
      </c>
      <c r="C118" s="2" t="s">
        <v>622</v>
      </c>
      <c r="D118" s="2" t="s">
        <v>170</v>
      </c>
      <c r="E118" s="2" t="s">
        <v>586</v>
      </c>
      <c r="F118" s="2" t="s">
        <v>183</v>
      </c>
      <c r="G118" s="3" t="str">
        <f t="shared" si="5"/>
        <v>D_heat_only_-10</v>
      </c>
      <c r="H118" s="2">
        <v>30</v>
      </c>
      <c r="I118" s="2">
        <v>97</v>
      </c>
      <c r="J118" s="2">
        <v>88</v>
      </c>
      <c r="K118" s="2">
        <f t="shared" si="4"/>
        <v>9</v>
      </c>
      <c r="L118" s="2">
        <f>K118*calibration_curve!$C$2</f>
        <v>210024</v>
      </c>
      <c r="M118" s="2">
        <f t="shared" si="6"/>
        <v>7001</v>
      </c>
      <c r="N118" s="2">
        <f t="shared" si="7"/>
        <v>420060</v>
      </c>
      <c r="O118" s="2">
        <f>ROUND(IF((N118-IF(B118=20,blank!$H$4,blank!$H$2))&lt;0,0,N118-IF(B118=20,blank!$H$4,blank!$H$2)),0)</f>
        <v>270043</v>
      </c>
      <c r="P118" s="16">
        <f>O118/(VLOOKUP(C118,key!A:H,8,FALSE)/10)</f>
        <v>33755.375</v>
      </c>
    </row>
    <row r="119" spans="1:16" x14ac:dyDescent="0.4">
      <c r="A119" s="2">
        <v>-10</v>
      </c>
      <c r="B119" s="2">
        <v>20</v>
      </c>
      <c r="C119" s="2" t="s">
        <v>623</v>
      </c>
      <c r="D119" s="2" t="s">
        <v>170</v>
      </c>
      <c r="E119" s="2" t="s">
        <v>586</v>
      </c>
      <c r="F119" s="2" t="s">
        <v>183</v>
      </c>
      <c r="G119" s="3" t="str">
        <f t="shared" si="5"/>
        <v>D_heat_only_-10</v>
      </c>
      <c r="H119" s="2">
        <v>30</v>
      </c>
      <c r="I119" s="2">
        <v>85</v>
      </c>
      <c r="J119" s="2">
        <v>77</v>
      </c>
      <c r="K119" s="2">
        <f t="shared" si="4"/>
        <v>8</v>
      </c>
      <c r="L119" s="2">
        <f>K119*calibration_curve!$C$2</f>
        <v>186688</v>
      </c>
      <c r="M119" s="2">
        <f t="shared" si="6"/>
        <v>6223</v>
      </c>
      <c r="N119" s="2">
        <f t="shared" si="7"/>
        <v>373380</v>
      </c>
      <c r="O119" s="2">
        <f>ROUND(IF((N119-IF(B119=20,blank!$H$4,blank!$H$2))&lt;0,0,N119-IF(B119=20,blank!$H$4,blank!$H$2)),0)</f>
        <v>223363</v>
      </c>
      <c r="P119" s="16">
        <f>O119/(VLOOKUP(C119,key!A:H,8,FALSE)/10)</f>
        <v>23511.894736842107</v>
      </c>
    </row>
    <row r="120" spans="1:16" x14ac:dyDescent="0.4">
      <c r="A120" s="2">
        <v>-10</v>
      </c>
      <c r="B120" s="2">
        <v>20</v>
      </c>
      <c r="C120" s="2" t="s">
        <v>624</v>
      </c>
      <c r="D120" s="2" t="s">
        <v>170</v>
      </c>
      <c r="E120" s="2" t="s">
        <v>586</v>
      </c>
      <c r="F120" s="2" t="s">
        <v>183</v>
      </c>
      <c r="G120" s="3" t="str">
        <f t="shared" si="5"/>
        <v>D_heat_only_-10</v>
      </c>
      <c r="H120" s="2">
        <v>30</v>
      </c>
      <c r="I120" s="2">
        <v>88</v>
      </c>
      <c r="J120" s="2">
        <v>75</v>
      </c>
      <c r="K120" s="2">
        <f t="shared" si="4"/>
        <v>13</v>
      </c>
      <c r="L120" s="2">
        <f>K120*calibration_curve!$C$2</f>
        <v>303368</v>
      </c>
      <c r="M120" s="2">
        <f t="shared" si="6"/>
        <v>10112</v>
      </c>
      <c r="N120" s="2">
        <f t="shared" si="7"/>
        <v>606720</v>
      </c>
      <c r="O120" s="2">
        <f>ROUND(IF((N120-IF(B120=20,blank!$H$4,blank!$H$2))&lt;0,0,N120-IF(B120=20,blank!$H$4,blank!$H$2)),0)</f>
        <v>456703</v>
      </c>
      <c r="P120" s="16">
        <f>O120/(VLOOKUP(C120,key!A:H,8,FALSE)/10)</f>
        <v>51314.943820224718</v>
      </c>
    </row>
    <row r="121" spans="1:16" x14ac:dyDescent="0.4">
      <c r="A121" s="2">
        <v>-10</v>
      </c>
      <c r="B121" s="2">
        <v>20</v>
      </c>
      <c r="C121" s="2" t="s">
        <v>625</v>
      </c>
      <c r="D121" s="2" t="s">
        <v>170</v>
      </c>
      <c r="E121" s="2" t="s">
        <v>586</v>
      </c>
      <c r="F121" s="2" t="s">
        <v>183</v>
      </c>
      <c r="G121" s="3" t="str">
        <f t="shared" si="5"/>
        <v>D_heat_only_-10</v>
      </c>
      <c r="H121" s="2">
        <v>30</v>
      </c>
      <c r="I121" s="2">
        <v>86</v>
      </c>
      <c r="J121" s="2">
        <v>77</v>
      </c>
      <c r="K121" s="2">
        <f t="shared" si="4"/>
        <v>9</v>
      </c>
      <c r="L121" s="2">
        <f>K121*calibration_curve!$C$2</f>
        <v>210024</v>
      </c>
      <c r="M121" s="2">
        <f t="shared" si="6"/>
        <v>7001</v>
      </c>
      <c r="N121" s="2">
        <f t="shared" si="7"/>
        <v>420060</v>
      </c>
      <c r="O121" s="2">
        <f>ROUND(IF((N121-IF(B121=20,blank!$H$4,blank!$H$2))&lt;0,0,N121-IF(B121=20,blank!$H$4,blank!$H$2)),0)</f>
        <v>270043</v>
      </c>
      <c r="P121" s="16">
        <f>O121/(VLOOKUP(C121,key!A:H,8,FALSE)/10)</f>
        <v>30004.777777777777</v>
      </c>
    </row>
    <row r="122" spans="1:16" x14ac:dyDescent="0.4">
      <c r="A122" s="2">
        <v>-10</v>
      </c>
      <c r="B122" s="2">
        <v>20</v>
      </c>
      <c r="C122" s="2" t="s">
        <v>626</v>
      </c>
      <c r="D122" s="2" t="s">
        <v>170</v>
      </c>
      <c r="E122" s="2" t="s">
        <v>586</v>
      </c>
      <c r="F122" s="2" t="s">
        <v>183</v>
      </c>
      <c r="G122" s="3" t="str">
        <f t="shared" si="5"/>
        <v>D_heat_only_-10</v>
      </c>
      <c r="H122" s="2">
        <v>30</v>
      </c>
      <c r="I122" s="2">
        <v>95</v>
      </c>
      <c r="J122" s="2">
        <v>87</v>
      </c>
      <c r="K122" s="2">
        <f t="shared" si="4"/>
        <v>8</v>
      </c>
      <c r="L122" s="2">
        <f>K122*calibration_curve!$C$2</f>
        <v>186688</v>
      </c>
      <c r="M122" s="2">
        <f t="shared" si="6"/>
        <v>6223</v>
      </c>
      <c r="N122" s="2">
        <f t="shared" si="7"/>
        <v>373380</v>
      </c>
      <c r="O122" s="2">
        <f>ROUND(IF((N122-IF(B122=20,blank!$H$4,blank!$H$2))&lt;0,0,N122-IF(B122=20,blank!$H$4,blank!$H$2)),0)</f>
        <v>223363</v>
      </c>
      <c r="P122" s="16">
        <f>O122/(VLOOKUP(C122,key!A:H,8,FALSE)/10)</f>
        <v>29781.733333333334</v>
      </c>
    </row>
    <row r="123" spans="1:16" x14ac:dyDescent="0.4">
      <c r="A123" s="2">
        <v>-10</v>
      </c>
      <c r="B123" s="2">
        <v>20</v>
      </c>
      <c r="C123" s="2" t="s">
        <v>627</v>
      </c>
      <c r="D123" s="2" t="s">
        <v>170</v>
      </c>
      <c r="E123" s="2" t="s">
        <v>586</v>
      </c>
      <c r="F123" s="2" t="s">
        <v>183</v>
      </c>
      <c r="G123" s="3" t="str">
        <f t="shared" si="5"/>
        <v>D_heat_only_-10</v>
      </c>
      <c r="H123" s="2">
        <v>30</v>
      </c>
      <c r="I123" s="2">
        <v>87</v>
      </c>
      <c r="J123" s="2">
        <v>74</v>
      </c>
      <c r="K123" s="2">
        <f t="shared" si="4"/>
        <v>13</v>
      </c>
      <c r="L123" s="2">
        <f>K123*calibration_curve!$C$2</f>
        <v>303368</v>
      </c>
      <c r="M123" s="2">
        <f t="shared" si="6"/>
        <v>10112</v>
      </c>
      <c r="N123" s="2">
        <f t="shared" si="7"/>
        <v>606720</v>
      </c>
      <c r="O123" s="2">
        <f>ROUND(IF((N123-IF(B123=20,blank!$H$4,blank!$H$2))&lt;0,0,N123-IF(B123=20,blank!$H$4,blank!$H$2)),0)</f>
        <v>456703</v>
      </c>
      <c r="P123" s="16">
        <f>O123/(VLOOKUP(C123,key!A:H,8,FALSE)/10)</f>
        <v>56383.08641975309</v>
      </c>
    </row>
    <row r="124" spans="1:16" x14ac:dyDescent="0.4">
      <c r="A124" s="2">
        <v>-10</v>
      </c>
      <c r="B124" s="2">
        <v>20</v>
      </c>
      <c r="C124" s="2" t="s">
        <v>628</v>
      </c>
      <c r="D124" s="2" t="s">
        <v>170</v>
      </c>
      <c r="E124" s="2" t="s">
        <v>586</v>
      </c>
      <c r="F124" s="2" t="s">
        <v>183</v>
      </c>
      <c r="G124" s="3" t="str">
        <f t="shared" si="5"/>
        <v>D_heat_only_-10</v>
      </c>
      <c r="H124" s="2">
        <v>30</v>
      </c>
      <c r="I124" s="2">
        <v>97</v>
      </c>
      <c r="J124" s="2">
        <v>84</v>
      </c>
      <c r="K124" s="2">
        <f t="shared" si="4"/>
        <v>13</v>
      </c>
      <c r="L124" s="2">
        <f>K124*calibration_curve!$C$2</f>
        <v>303368</v>
      </c>
      <c r="M124" s="2">
        <f t="shared" si="6"/>
        <v>10112</v>
      </c>
      <c r="N124" s="2">
        <f t="shared" si="7"/>
        <v>606720</v>
      </c>
      <c r="O124" s="2">
        <f>ROUND(IF((N124-IF(B124=20,blank!$H$4,blank!$H$2))&lt;0,0,N124-IF(B124=20,blank!$H$4,blank!$H$2)),0)</f>
        <v>456703</v>
      </c>
      <c r="P124" s="16">
        <f>O124/(VLOOKUP(C124,key!A:H,8,FALSE)/10)</f>
        <v>49107.849462365586</v>
      </c>
    </row>
    <row r="125" spans="1:16" x14ac:dyDescent="0.4">
      <c r="A125" s="2">
        <v>-10</v>
      </c>
      <c r="B125" s="2">
        <v>20</v>
      </c>
      <c r="C125" s="2" t="s">
        <v>629</v>
      </c>
      <c r="D125" s="2" t="s">
        <v>170</v>
      </c>
      <c r="E125" s="2" t="s">
        <v>586</v>
      </c>
      <c r="F125" s="2" t="s">
        <v>183</v>
      </c>
      <c r="G125" s="3" t="str">
        <f t="shared" si="5"/>
        <v>D_heat_only_-10</v>
      </c>
      <c r="H125" s="2">
        <v>30</v>
      </c>
      <c r="I125" s="2">
        <v>86</v>
      </c>
      <c r="J125" s="2">
        <v>77</v>
      </c>
      <c r="K125" s="2">
        <f t="shared" si="4"/>
        <v>9</v>
      </c>
      <c r="L125" s="2">
        <f>K125*calibration_curve!$C$2</f>
        <v>210024</v>
      </c>
      <c r="M125" s="2">
        <f t="shared" si="6"/>
        <v>7001</v>
      </c>
      <c r="N125" s="2">
        <f t="shared" si="7"/>
        <v>420060</v>
      </c>
      <c r="O125" s="2">
        <f>ROUND(IF((N125-IF(B125=20,blank!$H$4,blank!$H$2))&lt;0,0,N125-IF(B125=20,blank!$H$4,blank!$H$2)),0)</f>
        <v>270043</v>
      </c>
      <c r="P125" s="16">
        <f>O125/(VLOOKUP(C125,key!A:H,8,FALSE)/10)</f>
        <v>44269.344262295082</v>
      </c>
    </row>
    <row r="126" spans="1:16" x14ac:dyDescent="0.4">
      <c r="A126" s="2">
        <v>-10</v>
      </c>
      <c r="B126" s="2">
        <v>20</v>
      </c>
      <c r="C126" s="2" t="s">
        <v>630</v>
      </c>
      <c r="D126" s="2" t="s">
        <v>170</v>
      </c>
      <c r="E126" s="2" t="s">
        <v>586</v>
      </c>
      <c r="F126" s="2" t="s">
        <v>183</v>
      </c>
      <c r="G126" s="3" t="str">
        <f t="shared" si="5"/>
        <v>D_heat_only_-10</v>
      </c>
      <c r="H126" s="2">
        <v>30</v>
      </c>
      <c r="I126" s="2">
        <v>94</v>
      </c>
      <c r="J126" s="2">
        <v>83</v>
      </c>
      <c r="K126" s="2">
        <f t="shared" si="4"/>
        <v>11</v>
      </c>
      <c r="L126" s="2">
        <f>K126*calibration_curve!$C$2</f>
        <v>256696</v>
      </c>
      <c r="M126" s="2">
        <f t="shared" si="6"/>
        <v>8557</v>
      </c>
      <c r="N126" s="2">
        <f t="shared" si="7"/>
        <v>513420</v>
      </c>
      <c r="O126" s="2">
        <f>ROUND(IF((N126-IF(B126=20,blank!$H$4,blank!$H$2))&lt;0,0,N126-IF(B126=20,blank!$H$4,blank!$H$2)),0)</f>
        <v>363403</v>
      </c>
      <c r="P126" s="16">
        <f>O126/(VLOOKUP(C126,key!A:H,8,FALSE)/10)</f>
        <v>49781.232876712333</v>
      </c>
    </row>
    <row r="127" spans="1:16" x14ac:dyDescent="0.4">
      <c r="A127" s="2">
        <v>-10</v>
      </c>
      <c r="B127" s="2">
        <v>20</v>
      </c>
      <c r="C127" s="2" t="s">
        <v>631</v>
      </c>
      <c r="D127" s="2" t="s">
        <v>171</v>
      </c>
      <c r="E127" s="2" t="s">
        <v>586</v>
      </c>
      <c r="F127" s="2" t="s">
        <v>183</v>
      </c>
      <c r="G127" s="3" t="str">
        <f t="shared" si="5"/>
        <v>T_heat_only_-10</v>
      </c>
      <c r="H127" s="2">
        <v>30</v>
      </c>
      <c r="I127" s="2">
        <v>91</v>
      </c>
      <c r="J127" s="2">
        <v>77</v>
      </c>
      <c r="K127" s="2">
        <f t="shared" si="4"/>
        <v>14</v>
      </c>
      <c r="L127" s="2">
        <f>K127*calibration_curve!$C$2</f>
        <v>326704</v>
      </c>
      <c r="M127" s="2">
        <f t="shared" si="6"/>
        <v>10890</v>
      </c>
      <c r="N127" s="2">
        <f t="shared" si="7"/>
        <v>653400</v>
      </c>
      <c r="O127" s="2">
        <f>ROUND(IF((N127-IF(B127=20,blank!$H$4,blank!$H$2))&lt;0,0,N127-IF(B127=20,blank!$H$4,blank!$H$2)),0)</f>
        <v>503383</v>
      </c>
      <c r="P127" s="16">
        <f>O127/(VLOOKUP(C127,key!A:H,8,FALSE)/10)</f>
        <v>63719.367088607592</v>
      </c>
    </row>
    <row r="128" spans="1:16" x14ac:dyDescent="0.4">
      <c r="A128" s="2">
        <v>-10</v>
      </c>
      <c r="B128" s="2">
        <v>20</v>
      </c>
      <c r="C128" s="2" t="s">
        <v>632</v>
      </c>
      <c r="D128" s="2" t="s">
        <v>171</v>
      </c>
      <c r="E128" s="2" t="s">
        <v>586</v>
      </c>
      <c r="F128" s="2" t="s">
        <v>183</v>
      </c>
      <c r="G128" s="3" t="str">
        <f t="shared" si="5"/>
        <v>T_heat_only_-10</v>
      </c>
      <c r="H128" s="2">
        <v>30</v>
      </c>
      <c r="I128" s="2">
        <v>91</v>
      </c>
      <c r="J128" s="2">
        <v>81</v>
      </c>
      <c r="K128" s="2">
        <f t="shared" si="4"/>
        <v>10</v>
      </c>
      <c r="L128" s="2">
        <f>K128*calibration_curve!$C$2</f>
        <v>233360</v>
      </c>
      <c r="M128" s="2">
        <f t="shared" si="6"/>
        <v>7779</v>
      </c>
      <c r="N128" s="2">
        <f t="shared" si="7"/>
        <v>466740</v>
      </c>
      <c r="O128" s="2">
        <f>ROUND(IF((N128-IF(B128=20,blank!$H$4,blank!$H$2))&lt;0,0,N128-IF(B128=20,blank!$H$4,blank!$H$2)),0)</f>
        <v>316723</v>
      </c>
      <c r="P128" s="16">
        <f>O128/(VLOOKUP(C128,key!A:H,8,FALSE)/10)</f>
        <v>35586.853932584265</v>
      </c>
    </row>
    <row r="129" spans="1:16" x14ac:dyDescent="0.4">
      <c r="A129" s="2">
        <v>-10</v>
      </c>
      <c r="B129" s="2">
        <v>20</v>
      </c>
      <c r="C129" s="2" t="s">
        <v>633</v>
      </c>
      <c r="D129" s="2" t="s">
        <v>171</v>
      </c>
      <c r="E129" s="2" t="s">
        <v>586</v>
      </c>
      <c r="F129" s="2" t="s">
        <v>183</v>
      </c>
      <c r="G129" s="3" t="str">
        <f t="shared" si="5"/>
        <v>T_heat_only_-10</v>
      </c>
      <c r="H129" s="2">
        <v>30</v>
      </c>
      <c r="I129" s="2">
        <v>89</v>
      </c>
      <c r="J129" s="2">
        <v>81</v>
      </c>
      <c r="K129" s="2">
        <f t="shared" si="4"/>
        <v>8</v>
      </c>
      <c r="L129" s="2">
        <f>K129*calibration_curve!$C$2</f>
        <v>186688</v>
      </c>
      <c r="M129" s="2">
        <f t="shared" si="6"/>
        <v>6223</v>
      </c>
      <c r="N129" s="2">
        <f t="shared" si="7"/>
        <v>373380</v>
      </c>
      <c r="O129" s="2">
        <f>ROUND(IF((N129-IF(B129=20,blank!$H$4,blank!$H$2))&lt;0,0,N129-IF(B129=20,blank!$H$4,blank!$H$2)),0)</f>
        <v>223363</v>
      </c>
      <c r="P129" s="16">
        <f>O129/(VLOOKUP(C129,key!A:H,8,FALSE)/10)</f>
        <v>22115.148514851488</v>
      </c>
    </row>
    <row r="130" spans="1:16" x14ac:dyDescent="0.4">
      <c r="A130" s="2">
        <v>-10</v>
      </c>
      <c r="B130" s="2">
        <v>20</v>
      </c>
      <c r="C130" s="2" t="s">
        <v>634</v>
      </c>
      <c r="D130" s="2" t="s">
        <v>171</v>
      </c>
      <c r="E130" s="2" t="s">
        <v>586</v>
      </c>
      <c r="F130" s="2" t="s">
        <v>183</v>
      </c>
      <c r="G130" s="3" t="str">
        <f t="shared" si="5"/>
        <v>T_heat_only_-10</v>
      </c>
      <c r="H130" s="2">
        <v>30</v>
      </c>
      <c r="I130" s="2">
        <v>92</v>
      </c>
      <c r="J130" s="2">
        <v>80</v>
      </c>
      <c r="K130" s="2">
        <f t="shared" ref="K130:K193" si="8">I130-J130</f>
        <v>12</v>
      </c>
      <c r="L130" s="2">
        <f>K130*calibration_curve!$C$2</f>
        <v>280032</v>
      </c>
      <c r="M130" s="2">
        <f t="shared" si="6"/>
        <v>9334</v>
      </c>
      <c r="N130" s="2">
        <f t="shared" si="7"/>
        <v>560040</v>
      </c>
      <c r="O130" s="2">
        <f>ROUND(IF((N130-IF(B130=20,blank!$H$4,blank!$H$2))&lt;0,0,N130-IF(B130=20,blank!$H$4,blank!$H$2)),0)</f>
        <v>410023</v>
      </c>
      <c r="P130" s="16">
        <f>O130/(VLOOKUP(C130,key!A:H,8,FALSE)/10)</f>
        <v>51901.645569620254</v>
      </c>
    </row>
    <row r="131" spans="1:16" x14ac:dyDescent="0.4">
      <c r="A131" s="2">
        <v>-10</v>
      </c>
      <c r="B131" s="2">
        <v>20</v>
      </c>
      <c r="C131" s="2" t="s">
        <v>635</v>
      </c>
      <c r="D131" s="2" t="s">
        <v>171</v>
      </c>
      <c r="E131" s="2" t="s">
        <v>586</v>
      </c>
      <c r="F131" s="2" t="s">
        <v>183</v>
      </c>
      <c r="G131" s="3" t="str">
        <f t="shared" ref="G131:G194" si="9">D131&amp;"_"&amp;E131&amp;"_"&amp;A131</f>
        <v>T_heat_only_-10</v>
      </c>
      <c r="H131" s="2">
        <v>30</v>
      </c>
      <c r="I131" s="2">
        <v>85</v>
      </c>
      <c r="J131" s="2">
        <v>73</v>
      </c>
      <c r="K131" s="2">
        <f t="shared" si="8"/>
        <v>12</v>
      </c>
      <c r="L131" s="2">
        <f>K131*calibration_curve!$C$2</f>
        <v>280032</v>
      </c>
      <c r="M131" s="2">
        <f t="shared" ref="M131:M194" si="10">ROUND(L131/H131,0)</f>
        <v>9334</v>
      </c>
      <c r="N131" s="2">
        <f t="shared" ref="N131:N194" si="11">M131*60</f>
        <v>560040</v>
      </c>
      <c r="O131" s="2">
        <f>ROUND(IF((N131-IF(B131=20,blank!$H$4,blank!$H$2))&lt;0,0,N131-IF(B131=20,blank!$H$4,blank!$H$2)),0)</f>
        <v>410023</v>
      </c>
      <c r="P131" s="16">
        <f>O131/(VLOOKUP(C131,key!A:H,8,FALSE)/10)</f>
        <v>48238</v>
      </c>
    </row>
    <row r="132" spans="1:16" x14ac:dyDescent="0.4">
      <c r="A132" s="2">
        <v>-10</v>
      </c>
      <c r="B132" s="2">
        <v>20</v>
      </c>
      <c r="C132" s="2" t="s">
        <v>636</v>
      </c>
      <c r="D132" s="2" t="s">
        <v>171</v>
      </c>
      <c r="E132" s="2" t="s">
        <v>586</v>
      </c>
      <c r="F132" s="2" t="s">
        <v>183</v>
      </c>
      <c r="G132" s="3" t="str">
        <f t="shared" si="9"/>
        <v>T_heat_only_-10</v>
      </c>
      <c r="H132" s="2">
        <v>30</v>
      </c>
      <c r="I132" s="2">
        <v>95</v>
      </c>
      <c r="J132" s="2">
        <v>84</v>
      </c>
      <c r="K132" s="2">
        <f t="shared" si="8"/>
        <v>11</v>
      </c>
      <c r="L132" s="2">
        <f>K132*calibration_curve!$C$2</f>
        <v>256696</v>
      </c>
      <c r="M132" s="2">
        <f t="shared" si="10"/>
        <v>8557</v>
      </c>
      <c r="N132" s="2">
        <f t="shared" si="11"/>
        <v>513420</v>
      </c>
      <c r="O132" s="2">
        <f>ROUND(IF((N132-IF(B132=20,blank!$H$4,blank!$H$2))&lt;0,0,N132-IF(B132=20,blank!$H$4,blank!$H$2)),0)</f>
        <v>363403</v>
      </c>
      <c r="P132" s="16">
        <f>O132/(VLOOKUP(C132,key!A:H,8,FALSE)/10)</f>
        <v>40378.111111111109</v>
      </c>
    </row>
    <row r="133" spans="1:16" x14ac:dyDescent="0.4">
      <c r="A133" s="2">
        <v>-10</v>
      </c>
      <c r="B133" s="2">
        <v>20</v>
      </c>
      <c r="C133" s="2" t="s">
        <v>637</v>
      </c>
      <c r="D133" s="2" t="s">
        <v>171</v>
      </c>
      <c r="E133" s="2" t="s">
        <v>586</v>
      </c>
      <c r="F133" s="2" t="s">
        <v>183</v>
      </c>
      <c r="G133" s="3" t="str">
        <f t="shared" si="9"/>
        <v>T_heat_only_-10</v>
      </c>
      <c r="H133" s="2">
        <v>30</v>
      </c>
      <c r="I133" s="2">
        <v>96</v>
      </c>
      <c r="J133" s="2">
        <v>84</v>
      </c>
      <c r="K133" s="2">
        <f t="shared" si="8"/>
        <v>12</v>
      </c>
      <c r="L133" s="2">
        <f>K133*calibration_curve!$C$2</f>
        <v>280032</v>
      </c>
      <c r="M133" s="2">
        <f t="shared" si="10"/>
        <v>9334</v>
      </c>
      <c r="N133" s="2">
        <f t="shared" si="11"/>
        <v>560040</v>
      </c>
      <c r="O133" s="2">
        <f>ROUND(IF((N133-IF(B133=20,blank!$H$4,blank!$H$2))&lt;0,0,N133-IF(B133=20,blank!$H$4,blank!$H$2)),0)</f>
        <v>410023</v>
      </c>
      <c r="P133" s="16">
        <f>O133/(VLOOKUP(C133,key!A:H,8,FALSE)/10)</f>
        <v>43160.315789473687</v>
      </c>
    </row>
    <row r="134" spans="1:16" x14ac:dyDescent="0.4">
      <c r="A134" s="2">
        <v>-10</v>
      </c>
      <c r="B134" s="2">
        <v>20</v>
      </c>
      <c r="C134" s="2" t="s">
        <v>638</v>
      </c>
      <c r="D134" s="2" t="s">
        <v>171</v>
      </c>
      <c r="E134" s="2" t="s">
        <v>586</v>
      </c>
      <c r="F134" s="2" t="s">
        <v>183</v>
      </c>
      <c r="G134" s="3" t="str">
        <f t="shared" si="9"/>
        <v>T_heat_only_-10</v>
      </c>
      <c r="H134" s="2">
        <v>30</v>
      </c>
      <c r="I134" s="2">
        <v>96</v>
      </c>
      <c r="J134" s="2">
        <v>88</v>
      </c>
      <c r="K134" s="2">
        <f t="shared" si="8"/>
        <v>8</v>
      </c>
      <c r="L134" s="2">
        <f>K134*calibration_curve!$C$2</f>
        <v>186688</v>
      </c>
      <c r="M134" s="2">
        <f t="shared" si="10"/>
        <v>6223</v>
      </c>
      <c r="N134" s="2">
        <f t="shared" si="11"/>
        <v>373380</v>
      </c>
      <c r="O134" s="2">
        <f>ROUND(IF((N134-IF(B134=20,blank!$H$4,blank!$H$2))&lt;0,0,N134-IF(B134=20,blank!$H$4,blank!$H$2)),0)</f>
        <v>223363</v>
      </c>
      <c r="P134" s="16">
        <f>O134/(VLOOKUP(C134,key!A:H,8,FALSE)/10)</f>
        <v>26590.833333333332</v>
      </c>
    </row>
    <row r="135" spans="1:16" x14ac:dyDescent="0.4">
      <c r="A135" s="2">
        <v>-10</v>
      </c>
      <c r="B135" s="2">
        <v>20</v>
      </c>
      <c r="C135" s="2" t="s">
        <v>639</v>
      </c>
      <c r="D135" s="2" t="s">
        <v>171</v>
      </c>
      <c r="E135" s="2" t="s">
        <v>586</v>
      </c>
      <c r="F135" s="2" t="s">
        <v>183</v>
      </c>
      <c r="G135" s="3" t="str">
        <f t="shared" si="9"/>
        <v>T_heat_only_-10</v>
      </c>
      <c r="H135" s="2">
        <v>30</v>
      </c>
      <c r="I135" s="2">
        <v>89</v>
      </c>
      <c r="J135" s="2">
        <v>81</v>
      </c>
      <c r="K135" s="2">
        <f t="shared" si="8"/>
        <v>8</v>
      </c>
      <c r="L135" s="2">
        <f>K135*calibration_curve!$C$2</f>
        <v>186688</v>
      </c>
      <c r="M135" s="2">
        <f t="shared" si="10"/>
        <v>6223</v>
      </c>
      <c r="N135" s="2">
        <f t="shared" si="11"/>
        <v>373380</v>
      </c>
      <c r="O135" s="2">
        <f>ROUND(IF((N135-IF(B135=20,blank!$H$4,blank!$H$2))&lt;0,0,N135-IF(B135=20,blank!$H$4,blank!$H$2)),0)</f>
        <v>223363</v>
      </c>
      <c r="P135" s="16">
        <f>O135/(VLOOKUP(C135,key!A:H,8,FALSE)/10)</f>
        <v>28273.797468354431</v>
      </c>
    </row>
    <row r="136" spans="1:16" x14ac:dyDescent="0.4">
      <c r="A136" s="2">
        <v>-10</v>
      </c>
      <c r="B136" s="2">
        <v>20</v>
      </c>
      <c r="C136" s="2" t="s">
        <v>640</v>
      </c>
      <c r="D136" s="2" t="s">
        <v>171</v>
      </c>
      <c r="E136" s="2" t="s">
        <v>586</v>
      </c>
      <c r="F136" s="2" t="s">
        <v>183</v>
      </c>
      <c r="G136" s="3" t="str">
        <f t="shared" si="9"/>
        <v>T_heat_only_-10</v>
      </c>
      <c r="H136" s="2">
        <v>30</v>
      </c>
      <c r="I136" s="2">
        <v>90</v>
      </c>
      <c r="J136" s="2">
        <v>81</v>
      </c>
      <c r="K136" s="2">
        <f t="shared" si="8"/>
        <v>9</v>
      </c>
      <c r="L136" s="2">
        <f>K136*calibration_curve!$C$2</f>
        <v>210024</v>
      </c>
      <c r="M136" s="2">
        <f t="shared" si="10"/>
        <v>7001</v>
      </c>
      <c r="N136" s="2">
        <f t="shared" si="11"/>
        <v>420060</v>
      </c>
      <c r="O136" s="2">
        <f>ROUND(IF((N136-IF(B136=20,blank!$H$4,blank!$H$2))&lt;0,0,N136-IF(B136=20,blank!$H$4,blank!$H$2)),0)</f>
        <v>270043</v>
      </c>
      <c r="P136" s="16">
        <f>O136/(VLOOKUP(C136,key!A:H,8,FALSE)/10)</f>
        <v>33338.641975308645</v>
      </c>
    </row>
    <row r="137" spans="1:16" x14ac:dyDescent="0.4">
      <c r="A137" s="2">
        <v>-10</v>
      </c>
      <c r="B137" s="2">
        <v>20</v>
      </c>
      <c r="C137" s="2" t="s">
        <v>641</v>
      </c>
      <c r="D137" s="2" t="s">
        <v>171</v>
      </c>
      <c r="E137" s="2" t="s">
        <v>586</v>
      </c>
      <c r="F137" s="2" t="s">
        <v>183</v>
      </c>
      <c r="G137" s="3" t="str">
        <f t="shared" si="9"/>
        <v>T_heat_only_-10</v>
      </c>
      <c r="H137" s="2">
        <v>30</v>
      </c>
      <c r="I137" s="2">
        <v>94</v>
      </c>
      <c r="J137" s="2">
        <v>82</v>
      </c>
      <c r="K137" s="2">
        <f t="shared" si="8"/>
        <v>12</v>
      </c>
      <c r="L137" s="2">
        <f>K137*calibration_curve!$C$2</f>
        <v>280032</v>
      </c>
      <c r="M137" s="2">
        <f t="shared" si="10"/>
        <v>9334</v>
      </c>
      <c r="N137" s="2">
        <f t="shared" si="11"/>
        <v>560040</v>
      </c>
      <c r="O137" s="2">
        <f>ROUND(IF((N137-IF(B137=20,blank!$H$4,blank!$H$2))&lt;0,0,N137-IF(B137=20,blank!$H$4,blank!$H$2)),0)</f>
        <v>410023</v>
      </c>
      <c r="P137" s="16">
        <f>O137/(VLOOKUP(C137,key!A:H,8,FALSE)/10)</f>
        <v>56947.638888888891</v>
      </c>
    </row>
    <row r="138" spans="1:16" x14ac:dyDescent="0.4">
      <c r="A138" s="2">
        <v>-10</v>
      </c>
      <c r="B138" s="2">
        <v>20</v>
      </c>
      <c r="C138" s="2" t="s">
        <v>642</v>
      </c>
      <c r="D138" s="2" t="s">
        <v>171</v>
      </c>
      <c r="E138" s="2" t="s">
        <v>586</v>
      </c>
      <c r="F138" s="2" t="s">
        <v>183</v>
      </c>
      <c r="G138" s="3" t="str">
        <f t="shared" si="9"/>
        <v>T_heat_only_-10</v>
      </c>
      <c r="H138" s="2">
        <v>30</v>
      </c>
      <c r="I138" s="2">
        <v>98</v>
      </c>
      <c r="J138" s="2">
        <v>91</v>
      </c>
      <c r="K138" s="2">
        <f t="shared" si="8"/>
        <v>7</v>
      </c>
      <c r="L138" s="2">
        <f>K138*calibration_curve!$C$2</f>
        <v>163352</v>
      </c>
      <c r="M138" s="2">
        <f t="shared" si="10"/>
        <v>5445</v>
      </c>
      <c r="N138" s="2">
        <f t="shared" si="11"/>
        <v>326700</v>
      </c>
      <c r="O138" s="2">
        <f>ROUND(IF((N138-IF(B138=20,blank!$H$4,blank!$H$2))&lt;0,0,N138-IF(B138=20,blank!$H$4,blank!$H$2)),0)</f>
        <v>176683</v>
      </c>
      <c r="P138" s="16">
        <f>O138/(VLOOKUP(C138,key!A:H,8,FALSE)/10)</f>
        <v>20544.534883720931</v>
      </c>
    </row>
    <row r="139" spans="1:16" x14ac:dyDescent="0.4">
      <c r="A139" s="2">
        <v>-10</v>
      </c>
      <c r="B139" s="2">
        <v>20</v>
      </c>
      <c r="C139" s="2" t="s">
        <v>643</v>
      </c>
      <c r="D139" s="2" t="s">
        <v>171</v>
      </c>
      <c r="E139" s="2" t="s">
        <v>586</v>
      </c>
      <c r="F139" s="2" t="s">
        <v>183</v>
      </c>
      <c r="G139" s="3" t="str">
        <f t="shared" si="9"/>
        <v>T_heat_only_-10</v>
      </c>
      <c r="H139" s="2">
        <v>30</v>
      </c>
      <c r="I139" s="2">
        <v>84</v>
      </c>
      <c r="J139" s="2">
        <v>78</v>
      </c>
      <c r="K139" s="2">
        <f t="shared" si="8"/>
        <v>6</v>
      </c>
      <c r="L139" s="2">
        <f>K139*calibration_curve!$C$2</f>
        <v>140016</v>
      </c>
      <c r="M139" s="2">
        <f t="shared" si="10"/>
        <v>4667</v>
      </c>
      <c r="N139" s="2">
        <f t="shared" si="11"/>
        <v>280020</v>
      </c>
      <c r="O139" s="2">
        <f>ROUND(IF((N139-IF(B139=20,blank!$H$4,blank!$H$2))&lt;0,0,N139-IF(B139=20,blank!$H$4,blank!$H$2)),0)</f>
        <v>130003</v>
      </c>
      <c r="P139" s="16">
        <f>O139/(VLOOKUP(C139,key!A:H,8,FALSE)/10)</f>
        <v>17333.733333333334</v>
      </c>
    </row>
    <row r="140" spans="1:16" x14ac:dyDescent="0.4">
      <c r="A140" s="2">
        <v>-10</v>
      </c>
      <c r="B140" s="2">
        <v>20</v>
      </c>
      <c r="C140" s="2" t="s">
        <v>644</v>
      </c>
      <c r="D140" s="2" t="s">
        <v>171</v>
      </c>
      <c r="E140" s="2" t="s">
        <v>586</v>
      </c>
      <c r="F140" s="2" t="s">
        <v>183</v>
      </c>
      <c r="G140" s="3" t="str">
        <f t="shared" si="9"/>
        <v>T_heat_only_-10</v>
      </c>
      <c r="H140" s="2">
        <v>30</v>
      </c>
      <c r="I140" s="2">
        <v>88</v>
      </c>
      <c r="J140" s="2">
        <v>79</v>
      </c>
      <c r="K140" s="2">
        <f t="shared" si="8"/>
        <v>9</v>
      </c>
      <c r="L140" s="2">
        <f>K140*calibration_curve!$C$2</f>
        <v>210024</v>
      </c>
      <c r="M140" s="2">
        <f t="shared" si="10"/>
        <v>7001</v>
      </c>
      <c r="N140" s="2">
        <f t="shared" si="11"/>
        <v>420060</v>
      </c>
      <c r="O140" s="2">
        <f>ROUND(IF((N140-IF(B140=20,blank!$H$4,blank!$H$2))&lt;0,0,N140-IF(B140=20,blank!$H$4,blank!$H$2)),0)</f>
        <v>270043</v>
      </c>
      <c r="P140" s="16">
        <f>O140/(VLOOKUP(C140,key!A:H,8,FALSE)/10)</f>
        <v>36005.73333333333</v>
      </c>
    </row>
    <row r="141" spans="1:16" x14ac:dyDescent="0.4">
      <c r="A141" s="2">
        <v>-10</v>
      </c>
      <c r="B141" s="2">
        <v>20</v>
      </c>
      <c r="C141" s="2" t="s">
        <v>645</v>
      </c>
      <c r="D141" s="2" t="s">
        <v>171</v>
      </c>
      <c r="E141" s="2" t="s">
        <v>586</v>
      </c>
      <c r="F141" s="2" t="s">
        <v>183</v>
      </c>
      <c r="G141" s="3" t="str">
        <f t="shared" si="9"/>
        <v>T_heat_only_-10</v>
      </c>
      <c r="H141" s="2">
        <v>30</v>
      </c>
      <c r="I141" s="2">
        <v>99</v>
      </c>
      <c r="J141" s="2">
        <v>91</v>
      </c>
      <c r="K141" s="2">
        <f t="shared" si="8"/>
        <v>8</v>
      </c>
      <c r="L141" s="2">
        <f>K141*calibration_curve!$C$2</f>
        <v>186688</v>
      </c>
      <c r="M141" s="2">
        <f t="shared" si="10"/>
        <v>6223</v>
      </c>
      <c r="N141" s="2">
        <f t="shared" si="11"/>
        <v>373380</v>
      </c>
      <c r="O141" s="2">
        <f>ROUND(IF((N141-IF(B141=20,blank!$H$4,blank!$H$2))&lt;0,0,N141-IF(B141=20,blank!$H$4,blank!$H$2)),0)</f>
        <v>223363</v>
      </c>
      <c r="P141" s="16">
        <f>O141/(VLOOKUP(C141,key!A:H,8,FALSE)/10)</f>
        <v>26278</v>
      </c>
    </row>
    <row r="142" spans="1:16" x14ac:dyDescent="0.4">
      <c r="A142" s="2">
        <v>-10</v>
      </c>
      <c r="B142" s="2">
        <v>20</v>
      </c>
      <c r="C142" s="2" t="s">
        <v>646</v>
      </c>
      <c r="D142" s="2" t="s">
        <v>171</v>
      </c>
      <c r="E142" s="2" t="s">
        <v>586</v>
      </c>
      <c r="F142" s="2" t="s">
        <v>183</v>
      </c>
      <c r="G142" s="3" t="str">
        <f t="shared" si="9"/>
        <v>T_heat_only_-10</v>
      </c>
      <c r="H142" s="2">
        <v>30</v>
      </c>
      <c r="I142" s="2">
        <v>95</v>
      </c>
      <c r="J142" s="2">
        <v>88</v>
      </c>
      <c r="K142" s="2">
        <f t="shared" si="8"/>
        <v>7</v>
      </c>
      <c r="L142" s="2">
        <f>K142*calibration_curve!$C$2</f>
        <v>163352</v>
      </c>
      <c r="M142" s="2">
        <f t="shared" si="10"/>
        <v>5445</v>
      </c>
      <c r="N142" s="2">
        <f t="shared" si="11"/>
        <v>326700</v>
      </c>
      <c r="O142" s="2">
        <f>ROUND(IF((N142-IF(B142=20,blank!$H$4,blank!$H$2))&lt;0,0,N142-IF(B142=20,blank!$H$4,blank!$H$2)),0)</f>
        <v>176683</v>
      </c>
      <c r="P142" s="16">
        <f>O142/(VLOOKUP(C142,key!A:H,8,FALSE)/10)</f>
        <v>23247.763157894737</v>
      </c>
    </row>
    <row r="143" spans="1:16" x14ac:dyDescent="0.4">
      <c r="A143" s="2">
        <v>-10</v>
      </c>
      <c r="B143" s="2">
        <v>20</v>
      </c>
      <c r="C143" s="2" t="s">
        <v>647</v>
      </c>
      <c r="D143" s="2" t="s">
        <v>171</v>
      </c>
      <c r="E143" s="2" t="s">
        <v>586</v>
      </c>
      <c r="F143" s="2" t="s">
        <v>183</v>
      </c>
      <c r="G143" s="3" t="str">
        <f t="shared" si="9"/>
        <v>T_heat_only_-10</v>
      </c>
      <c r="H143" s="2">
        <v>30</v>
      </c>
      <c r="I143" s="2">
        <v>92</v>
      </c>
      <c r="J143" s="2">
        <v>82</v>
      </c>
      <c r="K143" s="2">
        <f t="shared" si="8"/>
        <v>10</v>
      </c>
      <c r="L143" s="2">
        <f>K143*calibration_curve!$C$2</f>
        <v>233360</v>
      </c>
      <c r="M143" s="2">
        <f t="shared" si="10"/>
        <v>7779</v>
      </c>
      <c r="N143" s="2">
        <f t="shared" si="11"/>
        <v>466740</v>
      </c>
      <c r="O143" s="2">
        <f>ROUND(IF((N143-IF(B143=20,blank!$H$4,blank!$H$2))&lt;0,0,N143-IF(B143=20,blank!$H$4,blank!$H$2)),0)</f>
        <v>316723</v>
      </c>
      <c r="P143" s="16">
        <f>O143/(VLOOKUP(C143,key!A:H,8,FALSE)/10)</f>
        <v>40605.51282051282</v>
      </c>
    </row>
    <row r="144" spans="1:16" x14ac:dyDescent="0.4">
      <c r="A144" s="2">
        <v>-10</v>
      </c>
      <c r="B144" s="2">
        <v>20</v>
      </c>
      <c r="C144" s="2" t="s">
        <v>648</v>
      </c>
      <c r="D144" s="2" t="s">
        <v>171</v>
      </c>
      <c r="E144" s="2" t="s">
        <v>586</v>
      </c>
      <c r="F144" s="2" t="s">
        <v>183</v>
      </c>
      <c r="G144" s="3" t="str">
        <f t="shared" si="9"/>
        <v>T_heat_only_-10</v>
      </c>
      <c r="H144" s="2">
        <v>30</v>
      </c>
      <c r="I144" s="2">
        <v>87</v>
      </c>
      <c r="J144" s="2">
        <v>77</v>
      </c>
      <c r="K144" s="2">
        <f t="shared" si="8"/>
        <v>10</v>
      </c>
      <c r="L144" s="2">
        <f>K144*calibration_curve!$C$2</f>
        <v>233360</v>
      </c>
      <c r="M144" s="2">
        <f t="shared" si="10"/>
        <v>7779</v>
      </c>
      <c r="N144" s="2">
        <f t="shared" si="11"/>
        <v>466740</v>
      </c>
      <c r="O144" s="2">
        <f>ROUND(IF((N144-IF(B144=20,blank!$H$4,blank!$H$2))&lt;0,0,N144-IF(B144=20,blank!$H$4,blank!$H$2)),0)</f>
        <v>316723</v>
      </c>
      <c r="P144" s="16">
        <f>O144/(VLOOKUP(C144,key!A:H,8,FALSE)/10)</f>
        <v>33339.26315789474</v>
      </c>
    </row>
    <row r="145" spans="1:16" x14ac:dyDescent="0.4">
      <c r="A145" s="2">
        <v>-10</v>
      </c>
      <c r="B145" s="2">
        <v>20</v>
      </c>
      <c r="C145" s="2" t="s">
        <v>649</v>
      </c>
      <c r="D145" s="2" t="s">
        <v>171</v>
      </c>
      <c r="E145" s="2" t="s">
        <v>586</v>
      </c>
      <c r="F145" s="2" t="s">
        <v>183</v>
      </c>
      <c r="G145" s="3" t="str">
        <f t="shared" si="9"/>
        <v>T_heat_only_-10</v>
      </c>
      <c r="H145" s="2">
        <v>30</v>
      </c>
      <c r="I145" s="2">
        <v>83</v>
      </c>
      <c r="J145" s="2">
        <v>72</v>
      </c>
      <c r="K145" s="2">
        <f t="shared" si="8"/>
        <v>11</v>
      </c>
      <c r="L145" s="2">
        <f>K145*calibration_curve!$C$2</f>
        <v>256696</v>
      </c>
      <c r="M145" s="2">
        <f t="shared" si="10"/>
        <v>8557</v>
      </c>
      <c r="N145" s="2">
        <f t="shared" si="11"/>
        <v>513420</v>
      </c>
      <c r="O145" s="2">
        <f>ROUND(IF((N145-IF(B145=20,blank!$H$4,blank!$H$2))&lt;0,0,N145-IF(B145=20,blank!$H$4,blank!$H$2)),0)</f>
        <v>363403</v>
      </c>
      <c r="P145" s="16">
        <f>O145/(VLOOKUP(C145,key!A:H,8,FALSE)/10)</f>
        <v>41770.459770114947</v>
      </c>
    </row>
    <row r="146" spans="1:16" x14ac:dyDescent="0.4">
      <c r="A146" s="2">
        <v>-10</v>
      </c>
      <c r="B146" s="2">
        <v>20</v>
      </c>
      <c r="C146" s="2" t="s">
        <v>650</v>
      </c>
      <c r="D146" s="2" t="s">
        <v>171</v>
      </c>
      <c r="E146" s="2" t="s">
        <v>586</v>
      </c>
      <c r="F146" s="2" t="s">
        <v>183</v>
      </c>
      <c r="G146" s="3" t="str">
        <f t="shared" si="9"/>
        <v>T_heat_only_-10</v>
      </c>
      <c r="H146" s="2">
        <v>30</v>
      </c>
      <c r="I146" s="2">
        <v>84</v>
      </c>
      <c r="J146" s="2">
        <v>72</v>
      </c>
      <c r="K146" s="2">
        <f t="shared" si="8"/>
        <v>12</v>
      </c>
      <c r="L146" s="2">
        <f>K146*calibration_curve!$C$2</f>
        <v>280032</v>
      </c>
      <c r="M146" s="2">
        <f t="shared" si="10"/>
        <v>9334</v>
      </c>
      <c r="N146" s="2">
        <f t="shared" si="11"/>
        <v>560040</v>
      </c>
      <c r="O146" s="2">
        <f>ROUND(IF((N146-IF(B146=20,blank!$H$4,blank!$H$2))&lt;0,0,N146-IF(B146=20,blank!$H$4,blank!$H$2)),0)</f>
        <v>410023</v>
      </c>
      <c r="P146" s="16">
        <f>O146/(VLOOKUP(C146,key!A:H,8,FALSE)/10)</f>
        <v>52567.051282051281</v>
      </c>
    </row>
    <row r="147" spans="1:16" x14ac:dyDescent="0.4">
      <c r="A147" s="2">
        <v>-10</v>
      </c>
      <c r="B147" s="2">
        <v>20</v>
      </c>
      <c r="C147" s="2" t="s">
        <v>651</v>
      </c>
      <c r="D147" s="2" t="s">
        <v>171</v>
      </c>
      <c r="E147" s="2" t="s">
        <v>586</v>
      </c>
      <c r="F147" s="2" t="s">
        <v>183</v>
      </c>
      <c r="G147" s="3" t="str">
        <f t="shared" si="9"/>
        <v>T_heat_only_-10</v>
      </c>
      <c r="H147" s="2">
        <v>30</v>
      </c>
      <c r="I147" s="2">
        <v>90</v>
      </c>
      <c r="J147" s="2">
        <v>81</v>
      </c>
      <c r="K147" s="2">
        <f t="shared" si="8"/>
        <v>9</v>
      </c>
      <c r="L147" s="2">
        <f>K147*calibration_curve!$C$2</f>
        <v>210024</v>
      </c>
      <c r="M147" s="2">
        <f t="shared" si="10"/>
        <v>7001</v>
      </c>
      <c r="N147" s="2">
        <f t="shared" si="11"/>
        <v>420060</v>
      </c>
      <c r="O147" s="2">
        <f>ROUND(IF((N147-IF(B147=20,blank!$H$4,blank!$H$2))&lt;0,0,N147-IF(B147=20,blank!$H$4,blank!$H$2)),0)</f>
        <v>270043</v>
      </c>
      <c r="P147" s="16">
        <f>O147/(VLOOKUP(C147,key!A:H,8,FALSE)/10)</f>
        <v>30004.777777777777</v>
      </c>
    </row>
    <row r="148" spans="1:16" x14ac:dyDescent="0.4">
      <c r="A148" s="2">
        <v>-10</v>
      </c>
      <c r="B148" s="2">
        <v>20</v>
      </c>
      <c r="C148" s="2" t="s">
        <v>652</v>
      </c>
      <c r="D148" s="2" t="s">
        <v>171</v>
      </c>
      <c r="E148" s="2" t="s">
        <v>586</v>
      </c>
      <c r="F148" s="2" t="s">
        <v>183</v>
      </c>
      <c r="G148" s="3" t="str">
        <f t="shared" si="9"/>
        <v>T_heat_only_-10</v>
      </c>
      <c r="H148" s="2">
        <v>30</v>
      </c>
      <c r="I148" s="2">
        <v>91</v>
      </c>
      <c r="J148" s="2">
        <v>78</v>
      </c>
      <c r="K148" s="2">
        <f t="shared" si="8"/>
        <v>13</v>
      </c>
      <c r="L148" s="2">
        <f>K148*calibration_curve!$C$2</f>
        <v>303368</v>
      </c>
      <c r="M148" s="2">
        <f t="shared" si="10"/>
        <v>10112</v>
      </c>
      <c r="N148" s="2">
        <f t="shared" si="11"/>
        <v>606720</v>
      </c>
      <c r="O148" s="2">
        <f>ROUND(IF((N148-IF(B148=20,blank!$H$4,blank!$H$2))&lt;0,0,N148-IF(B148=20,blank!$H$4,blank!$H$2)),0)</f>
        <v>456703</v>
      </c>
      <c r="P148" s="16">
        <f>O148/(VLOOKUP(C148,key!A:H,8,FALSE)/10)</f>
        <v>47082.783505154643</v>
      </c>
    </row>
    <row r="149" spans="1:16" x14ac:dyDescent="0.4">
      <c r="A149" s="2">
        <v>-10</v>
      </c>
      <c r="B149" s="2">
        <v>20</v>
      </c>
      <c r="C149" s="2" t="s">
        <v>653</v>
      </c>
      <c r="D149" s="2" t="s">
        <v>171</v>
      </c>
      <c r="E149" s="2" t="s">
        <v>586</v>
      </c>
      <c r="F149" s="2" t="s">
        <v>183</v>
      </c>
      <c r="G149" s="3" t="str">
        <f t="shared" si="9"/>
        <v>T_heat_only_-10</v>
      </c>
      <c r="H149" s="2">
        <v>30</v>
      </c>
      <c r="I149" s="2">
        <v>90</v>
      </c>
      <c r="J149" s="2">
        <v>84</v>
      </c>
      <c r="K149" s="2">
        <f t="shared" si="8"/>
        <v>6</v>
      </c>
      <c r="L149" s="2">
        <f>K149*calibration_curve!$C$2</f>
        <v>140016</v>
      </c>
      <c r="M149" s="2">
        <f t="shared" si="10"/>
        <v>4667</v>
      </c>
      <c r="N149" s="2">
        <f t="shared" si="11"/>
        <v>280020</v>
      </c>
      <c r="O149" s="2">
        <f>ROUND(IF((N149-IF(B149=20,blank!$H$4,blank!$H$2))&lt;0,0,N149-IF(B149=20,blank!$H$4,blank!$H$2)),0)</f>
        <v>130003</v>
      </c>
      <c r="P149" s="16">
        <f>O149/(VLOOKUP(C149,key!A:H,8,FALSE)/10)</f>
        <v>17567.972972972973</v>
      </c>
    </row>
    <row r="150" spans="1:16" x14ac:dyDescent="0.4">
      <c r="A150" s="2">
        <v>-10</v>
      </c>
      <c r="B150" s="2">
        <v>20</v>
      </c>
      <c r="C150" s="2" t="s">
        <v>654</v>
      </c>
      <c r="D150" s="2" t="s">
        <v>171</v>
      </c>
      <c r="E150" s="2" t="s">
        <v>586</v>
      </c>
      <c r="F150" s="2" t="s">
        <v>183</v>
      </c>
      <c r="G150" s="3" t="str">
        <f t="shared" si="9"/>
        <v>T_heat_only_-10</v>
      </c>
      <c r="H150" s="2">
        <v>30</v>
      </c>
      <c r="I150" s="2">
        <v>96</v>
      </c>
      <c r="J150" s="2">
        <v>84</v>
      </c>
      <c r="K150" s="2">
        <f t="shared" si="8"/>
        <v>12</v>
      </c>
      <c r="L150" s="2">
        <f>K150*calibration_curve!$C$2</f>
        <v>280032</v>
      </c>
      <c r="M150" s="2">
        <f t="shared" si="10"/>
        <v>9334</v>
      </c>
      <c r="N150" s="2">
        <f t="shared" si="11"/>
        <v>560040</v>
      </c>
      <c r="O150" s="2">
        <f>ROUND(IF((N150-IF(B150=20,blank!$H$4,blank!$H$2))&lt;0,0,N150-IF(B150=20,blank!$H$4,blank!$H$2)),0)</f>
        <v>410023</v>
      </c>
      <c r="P150" s="16">
        <f>O150/(VLOOKUP(C150,key!A:H,8,FALSE)/10)</f>
        <v>54669.73333333333</v>
      </c>
    </row>
    <row r="151" spans="1:16" x14ac:dyDescent="0.4">
      <c r="A151" s="2">
        <v>-10</v>
      </c>
      <c r="B151" s="2">
        <v>20</v>
      </c>
      <c r="C151" s="2" t="s">
        <v>655</v>
      </c>
      <c r="D151" s="2" t="s">
        <v>171</v>
      </c>
      <c r="E151" s="2" t="s">
        <v>586</v>
      </c>
      <c r="F151" s="2" t="s">
        <v>183</v>
      </c>
      <c r="G151" s="3" t="str">
        <f t="shared" si="9"/>
        <v>T_heat_only_-10</v>
      </c>
      <c r="H151" s="2">
        <v>30</v>
      </c>
      <c r="I151" s="2">
        <v>97</v>
      </c>
      <c r="J151" s="2">
        <v>86</v>
      </c>
      <c r="K151" s="2">
        <f t="shared" si="8"/>
        <v>11</v>
      </c>
      <c r="L151" s="2">
        <f>K151*calibration_curve!$C$2</f>
        <v>256696</v>
      </c>
      <c r="M151" s="2">
        <f t="shared" si="10"/>
        <v>8557</v>
      </c>
      <c r="N151" s="2">
        <f t="shared" si="11"/>
        <v>513420</v>
      </c>
      <c r="O151" s="2">
        <f>ROUND(IF((N151-IF(B151=20,blank!$H$4,blank!$H$2))&lt;0,0,N151-IF(B151=20,blank!$H$4,blank!$H$2)),0)</f>
        <v>363403</v>
      </c>
      <c r="P151" s="16">
        <f>O151/(VLOOKUP(C151,key!A:H,8,FALSE)/10)</f>
        <v>45425.375</v>
      </c>
    </row>
    <row r="152" spans="1:16" x14ac:dyDescent="0.4">
      <c r="A152" s="2">
        <v>-10</v>
      </c>
      <c r="B152" s="2">
        <v>20</v>
      </c>
      <c r="C152" s="2" t="s">
        <v>656</v>
      </c>
      <c r="D152" s="2" t="s">
        <v>171</v>
      </c>
      <c r="E152" s="2" t="s">
        <v>586</v>
      </c>
      <c r="F152" s="2" t="s">
        <v>183</v>
      </c>
      <c r="G152" s="3" t="str">
        <f t="shared" si="9"/>
        <v>T_heat_only_-10</v>
      </c>
      <c r="H152" s="2">
        <v>30</v>
      </c>
      <c r="I152" s="2">
        <v>96</v>
      </c>
      <c r="J152" s="2">
        <v>89</v>
      </c>
      <c r="K152" s="2">
        <f t="shared" si="8"/>
        <v>7</v>
      </c>
      <c r="L152" s="2">
        <f>K152*calibration_curve!$C$2</f>
        <v>163352</v>
      </c>
      <c r="M152" s="2">
        <f t="shared" si="10"/>
        <v>5445</v>
      </c>
      <c r="N152" s="2">
        <f t="shared" si="11"/>
        <v>326700</v>
      </c>
      <c r="O152" s="2">
        <f>ROUND(IF((N152-IF(B152=20,blank!$H$4,blank!$H$2))&lt;0,0,N152-IF(B152=20,blank!$H$4,blank!$H$2)),0)</f>
        <v>176683</v>
      </c>
      <c r="P152" s="16">
        <f>O152/(VLOOKUP(C152,key!A:H,8,FALSE)/10)</f>
        <v>19852.022471910113</v>
      </c>
    </row>
    <row r="153" spans="1:16" x14ac:dyDescent="0.4">
      <c r="A153" s="2">
        <v>-10</v>
      </c>
      <c r="B153" s="2">
        <v>20</v>
      </c>
      <c r="C153" s="2" t="s">
        <v>657</v>
      </c>
      <c r="D153" s="2" t="s">
        <v>171</v>
      </c>
      <c r="E153" s="2" t="s">
        <v>586</v>
      </c>
      <c r="F153" s="2" t="s">
        <v>183</v>
      </c>
      <c r="G153" s="3" t="str">
        <f t="shared" si="9"/>
        <v>T_heat_only_-10</v>
      </c>
      <c r="H153" s="2">
        <v>30</v>
      </c>
      <c r="I153" s="2">
        <v>81</v>
      </c>
      <c r="J153" s="2">
        <v>68</v>
      </c>
      <c r="K153" s="2">
        <f t="shared" si="8"/>
        <v>13</v>
      </c>
      <c r="L153" s="2">
        <f>K153*calibration_curve!$C$2</f>
        <v>303368</v>
      </c>
      <c r="M153" s="2">
        <f t="shared" si="10"/>
        <v>10112</v>
      </c>
      <c r="N153" s="2">
        <f t="shared" si="11"/>
        <v>606720</v>
      </c>
      <c r="O153" s="2">
        <f>ROUND(IF((N153-IF(B153=20,blank!$H$4,blank!$H$2))&lt;0,0,N153-IF(B153=20,blank!$H$4,blank!$H$2)),0)</f>
        <v>456703</v>
      </c>
      <c r="P153" s="16">
        <f>O153/(VLOOKUP(C153,key!A:H,8,FALSE)/10)</f>
        <v>59312.077922077922</v>
      </c>
    </row>
    <row r="154" spans="1:16" x14ac:dyDescent="0.4">
      <c r="A154" s="2">
        <v>-10</v>
      </c>
      <c r="B154" s="2">
        <v>20</v>
      </c>
      <c r="C154" s="2" t="s">
        <v>658</v>
      </c>
      <c r="D154" s="2" t="s">
        <v>171</v>
      </c>
      <c r="E154" s="2" t="s">
        <v>586</v>
      </c>
      <c r="F154" s="2" t="s">
        <v>183</v>
      </c>
      <c r="G154" s="3" t="str">
        <f t="shared" si="9"/>
        <v>T_heat_only_-10</v>
      </c>
      <c r="H154" s="2">
        <v>30</v>
      </c>
      <c r="I154" s="2">
        <v>86</v>
      </c>
      <c r="J154" s="2">
        <v>72</v>
      </c>
      <c r="K154" s="2">
        <f t="shared" si="8"/>
        <v>14</v>
      </c>
      <c r="L154" s="2">
        <f>K154*calibration_curve!$C$2</f>
        <v>326704</v>
      </c>
      <c r="M154" s="2">
        <f t="shared" si="10"/>
        <v>10890</v>
      </c>
      <c r="N154" s="2">
        <f t="shared" si="11"/>
        <v>653400</v>
      </c>
      <c r="O154" s="2">
        <f>ROUND(IF((N154-IF(B154=20,blank!$H$4,blank!$H$2))&lt;0,0,N154-IF(B154=20,blank!$H$4,blank!$H$2)),0)</f>
        <v>503383</v>
      </c>
      <c r="P154" s="16">
        <f>O154/(VLOOKUP(C154,key!A:H,8,FALSE)/10)</f>
        <v>59926.547619047618</v>
      </c>
    </row>
    <row r="155" spans="1:16" x14ac:dyDescent="0.4">
      <c r="A155" s="2">
        <v>-10</v>
      </c>
      <c r="B155" s="2">
        <v>20</v>
      </c>
      <c r="C155" s="2" t="s">
        <v>659</v>
      </c>
      <c r="D155" s="2" t="s">
        <v>171</v>
      </c>
      <c r="E155" s="2" t="s">
        <v>586</v>
      </c>
      <c r="F155" s="2" t="s">
        <v>183</v>
      </c>
      <c r="G155" s="3" t="str">
        <f t="shared" si="9"/>
        <v>T_heat_only_-10</v>
      </c>
      <c r="H155" s="2">
        <v>30</v>
      </c>
      <c r="I155" s="2">
        <v>97</v>
      </c>
      <c r="J155" s="2">
        <v>88</v>
      </c>
      <c r="K155" s="2">
        <f t="shared" si="8"/>
        <v>9</v>
      </c>
      <c r="L155" s="2">
        <f>K155*calibration_curve!$C$2</f>
        <v>210024</v>
      </c>
      <c r="M155" s="2">
        <f t="shared" si="10"/>
        <v>7001</v>
      </c>
      <c r="N155" s="2">
        <f t="shared" si="11"/>
        <v>420060</v>
      </c>
      <c r="O155" s="2">
        <f>ROUND(IF((N155-IF(B155=20,blank!$H$4,blank!$H$2))&lt;0,0,N155-IF(B155=20,blank!$H$4,blank!$H$2)),0)</f>
        <v>270043</v>
      </c>
      <c r="P155" s="16">
        <f>O155/(VLOOKUP(C155,key!A:H,8,FALSE)/10)</f>
        <v>28727.978723404256</v>
      </c>
    </row>
    <row r="156" spans="1:16" x14ac:dyDescent="0.4">
      <c r="A156" s="2">
        <v>-10</v>
      </c>
      <c r="B156" s="2">
        <v>20</v>
      </c>
      <c r="C156" s="2" t="s">
        <v>660</v>
      </c>
      <c r="D156" s="2" t="s">
        <v>171</v>
      </c>
      <c r="E156" s="2" t="s">
        <v>586</v>
      </c>
      <c r="F156" s="2" t="s">
        <v>183</v>
      </c>
      <c r="G156" s="3" t="str">
        <f t="shared" si="9"/>
        <v>T_heat_only_-10</v>
      </c>
      <c r="H156" s="2">
        <v>30</v>
      </c>
      <c r="I156" s="2">
        <v>93</v>
      </c>
      <c r="J156" s="2">
        <v>83</v>
      </c>
      <c r="K156" s="2">
        <f t="shared" si="8"/>
        <v>10</v>
      </c>
      <c r="L156" s="2">
        <f>K156*calibration_curve!$C$2</f>
        <v>233360</v>
      </c>
      <c r="M156" s="2">
        <f t="shared" si="10"/>
        <v>7779</v>
      </c>
      <c r="N156" s="2">
        <f t="shared" si="11"/>
        <v>466740</v>
      </c>
      <c r="O156" s="2">
        <f>ROUND(IF((N156-IF(B156=20,blank!$H$4,blank!$H$2))&lt;0,0,N156-IF(B156=20,blank!$H$4,blank!$H$2)),0)</f>
        <v>316723</v>
      </c>
      <c r="P156" s="16">
        <f>O156/(VLOOKUP(C156,key!A:H,8,FALSE)/10)</f>
        <v>37261.529411764706</v>
      </c>
    </row>
    <row r="157" spans="1:16" x14ac:dyDescent="0.4">
      <c r="A157" s="2">
        <v>-10</v>
      </c>
      <c r="B157" s="2">
        <v>20</v>
      </c>
      <c r="C157" s="2" t="s">
        <v>661</v>
      </c>
      <c r="D157" s="2" t="s">
        <v>171</v>
      </c>
      <c r="E157" s="2" t="s">
        <v>586</v>
      </c>
      <c r="F157" s="2" t="s">
        <v>183</v>
      </c>
      <c r="G157" s="3" t="str">
        <f t="shared" si="9"/>
        <v>T_heat_only_-10</v>
      </c>
      <c r="H157" s="2">
        <v>30</v>
      </c>
      <c r="I157" s="2">
        <v>81</v>
      </c>
      <c r="J157" s="2">
        <v>73</v>
      </c>
      <c r="K157" s="2">
        <f t="shared" si="8"/>
        <v>8</v>
      </c>
      <c r="L157" s="2">
        <f>K157*calibration_curve!$C$2</f>
        <v>186688</v>
      </c>
      <c r="M157" s="2">
        <f t="shared" si="10"/>
        <v>6223</v>
      </c>
      <c r="N157" s="2">
        <f t="shared" si="11"/>
        <v>373380</v>
      </c>
      <c r="O157" s="2">
        <f>ROUND(IF((N157-IF(B157=20,blank!$H$4,blank!$H$2))&lt;0,0,N157-IF(B157=20,blank!$H$4,blank!$H$2)),0)</f>
        <v>223363</v>
      </c>
      <c r="P157" s="16">
        <f>O157/(VLOOKUP(C157,key!A:H,8,FALSE)/10)</f>
        <v>28636.282051282051</v>
      </c>
    </row>
    <row r="158" spans="1:16" x14ac:dyDescent="0.4">
      <c r="A158" s="2">
        <v>-10</v>
      </c>
      <c r="B158" s="2">
        <v>20</v>
      </c>
      <c r="C158" s="2" t="s">
        <v>662</v>
      </c>
      <c r="D158" s="2" t="s">
        <v>171</v>
      </c>
      <c r="E158" s="2" t="s">
        <v>586</v>
      </c>
      <c r="F158" s="2" t="s">
        <v>183</v>
      </c>
      <c r="G158" s="3" t="str">
        <f t="shared" si="9"/>
        <v>T_heat_only_-10</v>
      </c>
      <c r="H158" s="2">
        <v>30</v>
      </c>
      <c r="I158" s="2">
        <v>95</v>
      </c>
      <c r="J158" s="2">
        <v>84</v>
      </c>
      <c r="K158" s="2">
        <f t="shared" si="8"/>
        <v>11</v>
      </c>
      <c r="L158" s="2">
        <f>K158*calibration_curve!$C$2</f>
        <v>256696</v>
      </c>
      <c r="M158" s="2">
        <f t="shared" si="10"/>
        <v>8557</v>
      </c>
      <c r="N158" s="2">
        <f t="shared" si="11"/>
        <v>513420</v>
      </c>
      <c r="O158" s="2">
        <f>ROUND(IF((N158-IF(B158=20,blank!$H$4,blank!$H$2))&lt;0,0,N158-IF(B158=20,blank!$H$4,blank!$H$2)),0)</f>
        <v>363403</v>
      </c>
      <c r="P158" s="16">
        <f>O158/(VLOOKUP(C158,key!A:H,8,FALSE)/10)</f>
        <v>42753.294117647056</v>
      </c>
    </row>
    <row r="159" spans="1:16" x14ac:dyDescent="0.4">
      <c r="A159" s="2">
        <v>-10</v>
      </c>
      <c r="B159" s="2">
        <v>20</v>
      </c>
      <c r="C159" s="2" t="s">
        <v>663</v>
      </c>
      <c r="D159" s="2" t="s">
        <v>171</v>
      </c>
      <c r="E159" s="2" t="s">
        <v>586</v>
      </c>
      <c r="F159" s="2" t="s">
        <v>183</v>
      </c>
      <c r="G159" s="3" t="str">
        <f t="shared" si="9"/>
        <v>T_heat_only_-10</v>
      </c>
      <c r="H159" s="2">
        <v>30</v>
      </c>
      <c r="I159" s="2">
        <v>86</v>
      </c>
      <c r="J159" s="2">
        <v>78</v>
      </c>
      <c r="K159" s="2">
        <f t="shared" si="8"/>
        <v>8</v>
      </c>
      <c r="L159" s="2">
        <f>K159*calibration_curve!$C$2</f>
        <v>186688</v>
      </c>
      <c r="M159" s="2">
        <f t="shared" si="10"/>
        <v>6223</v>
      </c>
      <c r="N159" s="2">
        <f t="shared" si="11"/>
        <v>373380</v>
      </c>
      <c r="O159" s="2">
        <f>ROUND(IF((N159-IF(B159=20,blank!$H$4,blank!$H$2))&lt;0,0,N159-IF(B159=20,blank!$H$4,blank!$H$2)),0)</f>
        <v>223363</v>
      </c>
      <c r="P159" s="16">
        <f>O159/(VLOOKUP(C159,key!A:H,8,FALSE)/10)</f>
        <v>24818.111111111109</v>
      </c>
    </row>
    <row r="160" spans="1:16" x14ac:dyDescent="0.4">
      <c r="A160" s="2">
        <v>-10</v>
      </c>
      <c r="B160" s="2">
        <v>20</v>
      </c>
      <c r="C160" s="2" t="s">
        <v>664</v>
      </c>
      <c r="D160" s="2" t="s">
        <v>171</v>
      </c>
      <c r="E160" s="2" t="s">
        <v>586</v>
      </c>
      <c r="F160" s="2" t="s">
        <v>183</v>
      </c>
      <c r="G160" s="3" t="str">
        <f t="shared" si="9"/>
        <v>T_heat_only_-10</v>
      </c>
      <c r="H160" s="2">
        <v>30</v>
      </c>
      <c r="I160" s="2">
        <v>81</v>
      </c>
      <c r="J160" s="2">
        <v>68</v>
      </c>
      <c r="K160" s="2">
        <f t="shared" si="8"/>
        <v>13</v>
      </c>
      <c r="L160" s="2">
        <f>K160*calibration_curve!$C$2</f>
        <v>303368</v>
      </c>
      <c r="M160" s="2">
        <f t="shared" si="10"/>
        <v>10112</v>
      </c>
      <c r="N160" s="2">
        <f t="shared" si="11"/>
        <v>606720</v>
      </c>
      <c r="O160" s="2">
        <f>ROUND(IF((N160-IF(B160=20,blank!$H$4,blank!$H$2))&lt;0,0,N160-IF(B160=20,blank!$H$4,blank!$H$2)),0)</f>
        <v>456703</v>
      </c>
      <c r="P160" s="16">
        <f>O160/(VLOOKUP(C160,key!A:H,8,FALSE)/10)</f>
        <v>55024.457831325293</v>
      </c>
    </row>
    <row r="161" spans="1:16" x14ac:dyDescent="0.4">
      <c r="A161" s="2">
        <v>-10</v>
      </c>
      <c r="B161" s="2">
        <v>20</v>
      </c>
      <c r="C161" s="2" t="s">
        <v>665</v>
      </c>
      <c r="D161" s="2" t="s">
        <v>171</v>
      </c>
      <c r="E161" s="2" t="s">
        <v>586</v>
      </c>
      <c r="F161" s="2" t="s">
        <v>183</v>
      </c>
      <c r="G161" s="3" t="str">
        <f t="shared" si="9"/>
        <v>T_heat_only_-10</v>
      </c>
      <c r="H161" s="2">
        <v>30</v>
      </c>
      <c r="I161" s="2">
        <v>98</v>
      </c>
      <c r="J161" s="2">
        <v>90</v>
      </c>
      <c r="K161" s="2">
        <f t="shared" si="8"/>
        <v>8</v>
      </c>
      <c r="L161" s="2">
        <f>K161*calibration_curve!$C$2</f>
        <v>186688</v>
      </c>
      <c r="M161" s="2">
        <f t="shared" si="10"/>
        <v>6223</v>
      </c>
      <c r="N161" s="2">
        <f t="shared" si="11"/>
        <v>373380</v>
      </c>
      <c r="O161" s="2">
        <f>ROUND(IF((N161-IF(B161=20,blank!$H$4,blank!$H$2))&lt;0,0,N161-IF(B161=20,blank!$H$4,blank!$H$2)),0)</f>
        <v>223363</v>
      </c>
      <c r="P161" s="16">
        <f>O161/(VLOOKUP(C161,key!A:H,8,FALSE)/10)</f>
        <v>27920.375</v>
      </c>
    </row>
    <row r="162" spans="1:16" x14ac:dyDescent="0.4">
      <c r="A162" s="2">
        <v>-10</v>
      </c>
      <c r="B162" s="2">
        <v>20</v>
      </c>
      <c r="C162" s="2" t="s">
        <v>666</v>
      </c>
      <c r="D162" s="2" t="s">
        <v>171</v>
      </c>
      <c r="E162" s="2" t="s">
        <v>586</v>
      </c>
      <c r="F162" s="2" t="s">
        <v>183</v>
      </c>
      <c r="G162" s="3" t="str">
        <f t="shared" si="9"/>
        <v>T_heat_only_-10</v>
      </c>
      <c r="H162" s="2">
        <v>30</v>
      </c>
      <c r="I162" s="2">
        <v>88</v>
      </c>
      <c r="J162" s="2">
        <v>74</v>
      </c>
      <c r="K162" s="2">
        <f t="shared" si="8"/>
        <v>14</v>
      </c>
      <c r="L162" s="2">
        <f>K162*calibration_curve!$C$2</f>
        <v>326704</v>
      </c>
      <c r="M162" s="2">
        <f t="shared" si="10"/>
        <v>10890</v>
      </c>
      <c r="N162" s="2">
        <f t="shared" si="11"/>
        <v>653400</v>
      </c>
      <c r="O162" s="2">
        <f>ROUND(IF((N162-IF(B162=20,blank!$H$4,blank!$H$2))&lt;0,0,N162-IF(B162=20,blank!$H$4,blank!$H$2)),0)</f>
        <v>503383</v>
      </c>
      <c r="P162" s="16">
        <f>O162/(VLOOKUP(C162,key!A:H,8,FALSE)/10)</f>
        <v>51365.612244897959</v>
      </c>
    </row>
    <row r="163" spans="1:16" x14ac:dyDescent="0.4">
      <c r="A163" s="2">
        <v>-10</v>
      </c>
      <c r="B163" s="2">
        <v>20</v>
      </c>
      <c r="C163" s="2" t="s">
        <v>667</v>
      </c>
      <c r="D163" s="2" t="s">
        <v>171</v>
      </c>
      <c r="E163" s="2" t="s">
        <v>586</v>
      </c>
      <c r="F163" s="2" t="s">
        <v>183</v>
      </c>
      <c r="G163" s="3" t="str">
        <f t="shared" si="9"/>
        <v>T_heat_only_-10</v>
      </c>
      <c r="H163" s="2">
        <v>30</v>
      </c>
      <c r="I163" s="2">
        <v>97</v>
      </c>
      <c r="J163" s="2">
        <v>90</v>
      </c>
      <c r="K163" s="2">
        <f t="shared" si="8"/>
        <v>7</v>
      </c>
      <c r="L163" s="2">
        <f>K163*calibration_curve!$C$2</f>
        <v>163352</v>
      </c>
      <c r="M163" s="2">
        <f t="shared" si="10"/>
        <v>5445</v>
      </c>
      <c r="N163" s="2">
        <f t="shared" si="11"/>
        <v>326700</v>
      </c>
      <c r="O163" s="2">
        <f>ROUND(IF((N163-IF(B163=20,blank!$H$4,blank!$H$2))&lt;0,0,N163-IF(B163=20,blank!$H$4,blank!$H$2)),0)</f>
        <v>176683</v>
      </c>
      <c r="P163" s="16">
        <f>O163/(VLOOKUP(C163,key!A:H,8,FALSE)/10)</f>
        <v>17153.689320388348</v>
      </c>
    </row>
    <row r="164" spans="1:16" x14ac:dyDescent="0.4">
      <c r="A164" s="2">
        <v>-10</v>
      </c>
      <c r="B164" s="2">
        <v>20</v>
      </c>
      <c r="C164" s="2" t="s">
        <v>668</v>
      </c>
      <c r="D164" s="2" t="s">
        <v>171</v>
      </c>
      <c r="E164" s="2" t="s">
        <v>586</v>
      </c>
      <c r="F164" s="2" t="s">
        <v>183</v>
      </c>
      <c r="G164" s="3" t="str">
        <f t="shared" si="9"/>
        <v>T_heat_only_-10</v>
      </c>
      <c r="H164" s="2">
        <v>30</v>
      </c>
      <c r="I164" s="2">
        <v>85</v>
      </c>
      <c r="J164" s="2">
        <v>76</v>
      </c>
      <c r="K164" s="2">
        <f t="shared" si="8"/>
        <v>9</v>
      </c>
      <c r="L164" s="2">
        <f>K164*calibration_curve!$C$2</f>
        <v>210024</v>
      </c>
      <c r="M164" s="2">
        <f t="shared" si="10"/>
        <v>7001</v>
      </c>
      <c r="N164" s="2">
        <f t="shared" si="11"/>
        <v>420060</v>
      </c>
      <c r="O164" s="2">
        <f>ROUND(IF((N164-IF(B164=20,blank!$H$4,blank!$H$2))&lt;0,0,N164-IF(B164=20,blank!$H$4,blank!$H$2)),0)</f>
        <v>270043</v>
      </c>
      <c r="P164" s="16">
        <f>O164/(VLOOKUP(C164,key!A:H,8,FALSE)/10)</f>
        <v>34620.897435897437</v>
      </c>
    </row>
    <row r="165" spans="1:16" x14ac:dyDescent="0.4">
      <c r="A165" s="2">
        <v>-10</v>
      </c>
      <c r="B165" s="2">
        <v>20</v>
      </c>
      <c r="C165" s="2" t="s">
        <v>669</v>
      </c>
      <c r="D165" s="2" t="s">
        <v>171</v>
      </c>
      <c r="E165" s="2" t="s">
        <v>586</v>
      </c>
      <c r="F165" s="2" t="s">
        <v>183</v>
      </c>
      <c r="G165" s="3" t="str">
        <f t="shared" si="9"/>
        <v>T_heat_only_-10</v>
      </c>
      <c r="H165" s="2">
        <v>30</v>
      </c>
      <c r="I165" s="2">
        <v>88</v>
      </c>
      <c r="J165" s="2">
        <v>79</v>
      </c>
      <c r="K165" s="2">
        <f t="shared" si="8"/>
        <v>9</v>
      </c>
      <c r="L165" s="2">
        <f>K165*calibration_curve!$C$2</f>
        <v>210024</v>
      </c>
      <c r="M165" s="2">
        <f t="shared" si="10"/>
        <v>7001</v>
      </c>
      <c r="N165" s="2">
        <f t="shared" si="11"/>
        <v>420060</v>
      </c>
      <c r="O165" s="2">
        <f>ROUND(IF((N165-IF(B165=20,blank!$H$4,blank!$H$2))&lt;0,0,N165-IF(B165=20,blank!$H$4,blank!$H$2)),0)</f>
        <v>270043</v>
      </c>
      <c r="P165" s="16">
        <f>O165/(VLOOKUP(C165,key!A:H,8,FALSE)/10)</f>
        <v>32147.976190476191</v>
      </c>
    </row>
    <row r="166" spans="1:16" x14ac:dyDescent="0.4">
      <c r="A166" s="2">
        <v>-10</v>
      </c>
      <c r="B166" s="2">
        <v>20</v>
      </c>
      <c r="C166" s="2" t="s">
        <v>670</v>
      </c>
      <c r="D166" s="2" t="s">
        <v>171</v>
      </c>
      <c r="E166" s="2" t="s">
        <v>586</v>
      </c>
      <c r="F166" s="2" t="s">
        <v>183</v>
      </c>
      <c r="G166" s="3" t="str">
        <f t="shared" si="9"/>
        <v>T_heat_only_-10</v>
      </c>
      <c r="H166" s="2">
        <v>30</v>
      </c>
      <c r="I166" s="2">
        <v>86</v>
      </c>
      <c r="J166" s="2">
        <v>74</v>
      </c>
      <c r="K166" s="2">
        <f t="shared" si="8"/>
        <v>12</v>
      </c>
      <c r="L166" s="2">
        <f>K166*calibration_curve!$C$2</f>
        <v>280032</v>
      </c>
      <c r="M166" s="2">
        <f t="shared" si="10"/>
        <v>9334</v>
      </c>
      <c r="N166" s="2">
        <f t="shared" si="11"/>
        <v>560040</v>
      </c>
      <c r="O166" s="2">
        <f>ROUND(IF((N166-IF(B166=20,blank!$H$4,blank!$H$2))&lt;0,0,N166-IF(B166=20,blank!$H$4,blank!$H$2)),0)</f>
        <v>410023</v>
      </c>
      <c r="P166" s="16">
        <f>O166/(VLOOKUP(C166,key!A:H,8,FALSE)/10)</f>
        <v>42710.729166666672</v>
      </c>
    </row>
    <row r="167" spans="1:16" x14ac:dyDescent="0.4">
      <c r="A167" s="2">
        <v>-10</v>
      </c>
      <c r="B167" s="2">
        <v>20</v>
      </c>
      <c r="C167" s="2" t="s">
        <v>671</v>
      </c>
      <c r="D167" s="2" t="s">
        <v>171</v>
      </c>
      <c r="E167" s="2" t="s">
        <v>586</v>
      </c>
      <c r="F167" s="2" t="s">
        <v>183</v>
      </c>
      <c r="G167" s="3" t="str">
        <f t="shared" si="9"/>
        <v>T_heat_only_-10</v>
      </c>
      <c r="H167" s="2">
        <v>30</v>
      </c>
      <c r="I167" s="2">
        <v>95</v>
      </c>
      <c r="J167" s="2">
        <v>85</v>
      </c>
      <c r="K167" s="2">
        <f t="shared" si="8"/>
        <v>10</v>
      </c>
      <c r="L167" s="2">
        <f>K167*calibration_curve!$C$2</f>
        <v>233360</v>
      </c>
      <c r="M167" s="2">
        <f t="shared" si="10"/>
        <v>7779</v>
      </c>
      <c r="N167" s="2">
        <f t="shared" si="11"/>
        <v>466740</v>
      </c>
      <c r="O167" s="2">
        <f>ROUND(IF((N167-IF(B167=20,blank!$H$4,blank!$H$2))&lt;0,0,N167-IF(B167=20,blank!$H$4,blank!$H$2)),0)</f>
        <v>316723</v>
      </c>
      <c r="P167" s="16">
        <f>O167/(VLOOKUP(C167,key!A:H,8,FALSE)/10)</f>
        <v>45901.884057971009</v>
      </c>
    </row>
    <row r="168" spans="1:16" x14ac:dyDescent="0.4">
      <c r="A168" s="2">
        <v>-10</v>
      </c>
      <c r="B168" s="2">
        <v>20</v>
      </c>
      <c r="C168" s="2" t="s">
        <v>672</v>
      </c>
      <c r="D168" s="2" t="s">
        <v>171</v>
      </c>
      <c r="E168" s="2" t="s">
        <v>586</v>
      </c>
      <c r="F168" s="2" t="s">
        <v>183</v>
      </c>
      <c r="G168" s="3" t="str">
        <f t="shared" si="9"/>
        <v>T_heat_only_-10</v>
      </c>
      <c r="H168" s="2">
        <v>30</v>
      </c>
      <c r="I168" s="2">
        <v>87</v>
      </c>
      <c r="J168" s="2">
        <v>77</v>
      </c>
      <c r="K168" s="2">
        <f t="shared" si="8"/>
        <v>10</v>
      </c>
      <c r="L168" s="2">
        <f>K168*calibration_curve!$C$2</f>
        <v>233360</v>
      </c>
      <c r="M168" s="2">
        <f t="shared" si="10"/>
        <v>7779</v>
      </c>
      <c r="N168" s="2">
        <f t="shared" si="11"/>
        <v>466740</v>
      </c>
      <c r="O168" s="2">
        <f>ROUND(IF((N168-IF(B168=20,blank!$H$4,blank!$H$2))&lt;0,0,N168-IF(B168=20,blank!$H$4,blank!$H$2)),0)</f>
        <v>316723</v>
      </c>
      <c r="P168" s="16">
        <f>O168/(VLOOKUP(C168,key!A:H,8,FALSE)/10)</f>
        <v>39101.604938271608</v>
      </c>
    </row>
    <row r="169" spans="1:16" x14ac:dyDescent="0.4">
      <c r="A169" s="2">
        <v>-10</v>
      </c>
      <c r="B169" s="2">
        <v>20</v>
      </c>
      <c r="C169" s="2" t="s">
        <v>673</v>
      </c>
      <c r="D169" s="2" t="s">
        <v>171</v>
      </c>
      <c r="E169" s="2" t="s">
        <v>586</v>
      </c>
      <c r="F169" s="2" t="s">
        <v>183</v>
      </c>
      <c r="G169" s="3" t="str">
        <f t="shared" si="9"/>
        <v>T_heat_only_-10</v>
      </c>
      <c r="H169" s="2">
        <v>30</v>
      </c>
      <c r="I169" s="2">
        <v>97</v>
      </c>
      <c r="J169" s="2">
        <v>85</v>
      </c>
      <c r="K169" s="2">
        <f t="shared" si="8"/>
        <v>12</v>
      </c>
      <c r="L169" s="2">
        <f>K169*calibration_curve!$C$2</f>
        <v>280032</v>
      </c>
      <c r="M169" s="2">
        <f t="shared" si="10"/>
        <v>9334</v>
      </c>
      <c r="N169" s="2">
        <f t="shared" si="11"/>
        <v>560040</v>
      </c>
      <c r="O169" s="2">
        <f>ROUND(IF((N169-IF(B169=20,blank!$H$4,blank!$H$2))&lt;0,0,N169-IF(B169=20,blank!$H$4,blank!$H$2)),0)</f>
        <v>410023</v>
      </c>
      <c r="P169" s="16">
        <f>O169/(VLOOKUP(C169,key!A:H,8,FALSE)/10)</f>
        <v>57749.718309859156</v>
      </c>
    </row>
    <row r="170" spans="1:16" x14ac:dyDescent="0.4">
      <c r="A170" s="2">
        <v>-10</v>
      </c>
      <c r="B170" s="2">
        <v>20</v>
      </c>
      <c r="C170" s="2" t="s">
        <v>674</v>
      </c>
      <c r="D170" s="2" t="s">
        <v>171</v>
      </c>
      <c r="E170" s="2" t="s">
        <v>586</v>
      </c>
      <c r="F170" s="2" t="s">
        <v>183</v>
      </c>
      <c r="G170" s="3" t="str">
        <f t="shared" si="9"/>
        <v>T_heat_only_-10</v>
      </c>
      <c r="H170" s="2">
        <v>30</v>
      </c>
      <c r="I170" s="2">
        <v>86</v>
      </c>
      <c r="J170" s="2">
        <v>73</v>
      </c>
      <c r="K170" s="2">
        <f t="shared" si="8"/>
        <v>13</v>
      </c>
      <c r="L170" s="2">
        <f>K170*calibration_curve!$C$2</f>
        <v>303368</v>
      </c>
      <c r="M170" s="2">
        <f t="shared" si="10"/>
        <v>10112</v>
      </c>
      <c r="N170" s="2">
        <f t="shared" si="11"/>
        <v>606720</v>
      </c>
      <c r="O170" s="2">
        <f>ROUND(IF((N170-IF(B170=20,blank!$H$4,blank!$H$2))&lt;0,0,N170-IF(B170=20,blank!$H$4,blank!$H$2)),0)</f>
        <v>456703</v>
      </c>
      <c r="P170" s="16">
        <f>O170/(VLOOKUP(C170,key!A:H,8,FALSE)/10)</f>
        <v>64324.366197183102</v>
      </c>
    </row>
    <row r="171" spans="1:16" x14ac:dyDescent="0.4">
      <c r="A171" s="2">
        <v>-10</v>
      </c>
      <c r="B171" s="2">
        <v>20</v>
      </c>
      <c r="C171" s="2" t="s">
        <v>675</v>
      </c>
      <c r="D171" s="2" t="s">
        <v>171</v>
      </c>
      <c r="E171" s="2" t="s">
        <v>586</v>
      </c>
      <c r="F171" s="2" t="s">
        <v>183</v>
      </c>
      <c r="G171" s="3" t="str">
        <f t="shared" si="9"/>
        <v>T_heat_only_-10</v>
      </c>
      <c r="H171" s="2">
        <v>30</v>
      </c>
      <c r="I171" s="2">
        <v>94</v>
      </c>
      <c r="J171" s="2">
        <v>88</v>
      </c>
      <c r="K171" s="2">
        <f t="shared" si="8"/>
        <v>6</v>
      </c>
      <c r="L171" s="2">
        <f>K171*calibration_curve!$C$2</f>
        <v>140016</v>
      </c>
      <c r="M171" s="2">
        <f t="shared" si="10"/>
        <v>4667</v>
      </c>
      <c r="N171" s="2">
        <f t="shared" si="11"/>
        <v>280020</v>
      </c>
      <c r="O171" s="2">
        <f>ROUND(IF((N171-IF(B171=20,blank!$H$4,blank!$H$2))&lt;0,0,N171-IF(B171=20,blank!$H$4,blank!$H$2)),0)</f>
        <v>130003</v>
      </c>
      <c r="P171" s="16">
        <f>O171/(VLOOKUP(C171,key!A:H,8,FALSE)/10)</f>
        <v>17105.657894736843</v>
      </c>
    </row>
    <row r="172" spans="1:16" x14ac:dyDescent="0.4">
      <c r="A172" s="2">
        <v>1</v>
      </c>
      <c r="B172" s="2">
        <v>30</v>
      </c>
      <c r="C172" s="2" t="s">
        <v>428</v>
      </c>
      <c r="D172" s="2" t="s">
        <v>170</v>
      </c>
      <c r="E172" s="2" t="s">
        <v>676</v>
      </c>
      <c r="F172" s="2" t="str">
        <f>VLOOKUP(C172,death!A:B,2,FALSE)</f>
        <v>no</v>
      </c>
      <c r="G172" s="3" t="str">
        <f t="shared" si="9"/>
        <v>D_desiccation_1</v>
      </c>
      <c r="H172" s="2">
        <v>30</v>
      </c>
      <c r="I172" s="2">
        <v>75</v>
      </c>
      <c r="J172" s="2">
        <v>56</v>
      </c>
      <c r="K172" s="2">
        <f t="shared" si="8"/>
        <v>19</v>
      </c>
      <c r="L172" s="2">
        <f>K172*calibration_curve!$C$2</f>
        <v>443384</v>
      </c>
      <c r="M172" s="2">
        <f t="shared" si="10"/>
        <v>14779</v>
      </c>
      <c r="N172" s="2">
        <f t="shared" si="11"/>
        <v>886740</v>
      </c>
      <c r="O172" s="2">
        <f>ROUND(IF((N172-IF(B172=20,blank!$H$4,blank!$H$2))&lt;0,0,N172-IF(B172=20,blank!$H$4,blank!$H$2)),0)</f>
        <v>710720</v>
      </c>
      <c r="P172" s="16">
        <f>O172/(VLOOKUP(C172,key!A:H,8,FALSE)/10)</f>
        <v>96043.24324324324</v>
      </c>
    </row>
    <row r="173" spans="1:16" x14ac:dyDescent="0.4">
      <c r="A173" s="2">
        <v>1</v>
      </c>
      <c r="B173" s="2">
        <v>30</v>
      </c>
      <c r="C173" s="2" t="s">
        <v>429</v>
      </c>
      <c r="D173" s="2" t="s">
        <v>170</v>
      </c>
      <c r="E173" s="2" t="s">
        <v>676</v>
      </c>
      <c r="F173" s="2" t="str">
        <f>VLOOKUP(C173,death!A:B,2,FALSE)</f>
        <v>no</v>
      </c>
      <c r="G173" s="3" t="str">
        <f t="shared" si="9"/>
        <v>D_desiccation_1</v>
      </c>
      <c r="H173" s="2">
        <v>30</v>
      </c>
      <c r="I173" s="2">
        <v>79</v>
      </c>
      <c r="J173" s="2">
        <v>59</v>
      </c>
      <c r="K173" s="2">
        <f t="shared" si="8"/>
        <v>20</v>
      </c>
      <c r="L173" s="2">
        <f>K173*calibration_curve!$C$2</f>
        <v>466720</v>
      </c>
      <c r="M173" s="2">
        <f t="shared" si="10"/>
        <v>15557</v>
      </c>
      <c r="N173" s="2">
        <f t="shared" si="11"/>
        <v>933420</v>
      </c>
      <c r="O173" s="2">
        <f>ROUND(IF((N173-IF(B173=20,blank!$H$4,blank!$H$2))&lt;0,0,N173-IF(B173=20,blank!$H$4,blank!$H$2)),0)</f>
        <v>757400</v>
      </c>
      <c r="P173" s="16">
        <f>O173/(VLOOKUP(C173,key!A:H,8,FALSE)/10)</f>
        <v>90166.666666666657</v>
      </c>
    </row>
    <row r="174" spans="1:16" x14ac:dyDescent="0.4">
      <c r="A174" s="2">
        <v>1</v>
      </c>
      <c r="B174" s="2">
        <v>30</v>
      </c>
      <c r="C174" s="2" t="s">
        <v>430</v>
      </c>
      <c r="D174" s="2" t="s">
        <v>170</v>
      </c>
      <c r="E174" s="2" t="s">
        <v>676</v>
      </c>
      <c r="F174" s="2" t="str">
        <f>VLOOKUP(C174,death!A:B,2,FALSE)</f>
        <v>no</v>
      </c>
      <c r="G174" s="3" t="str">
        <f t="shared" si="9"/>
        <v>D_desiccation_1</v>
      </c>
      <c r="H174" s="2">
        <v>30</v>
      </c>
      <c r="I174" s="2">
        <v>77</v>
      </c>
      <c r="J174" s="2">
        <v>58</v>
      </c>
      <c r="K174" s="2">
        <f t="shared" si="8"/>
        <v>19</v>
      </c>
      <c r="L174" s="2">
        <f>K174*calibration_curve!$C$2</f>
        <v>443384</v>
      </c>
      <c r="M174" s="2">
        <f t="shared" si="10"/>
        <v>14779</v>
      </c>
      <c r="N174" s="2">
        <f t="shared" si="11"/>
        <v>886740</v>
      </c>
      <c r="O174" s="2">
        <f>ROUND(IF((N174-IF(B174=20,blank!$H$4,blank!$H$2))&lt;0,0,N174-IF(B174=20,blank!$H$4,blank!$H$2)),0)</f>
        <v>710720</v>
      </c>
      <c r="P174" s="16">
        <f>O174/(VLOOKUP(C174,key!A:H,8,FALSE)/10)</f>
        <v>75608.51063829787</v>
      </c>
    </row>
    <row r="175" spans="1:16" x14ac:dyDescent="0.4">
      <c r="A175" s="2">
        <v>1</v>
      </c>
      <c r="B175" s="2">
        <v>30</v>
      </c>
      <c r="C175" s="2" t="s">
        <v>431</v>
      </c>
      <c r="D175" s="2" t="s">
        <v>170</v>
      </c>
      <c r="E175" s="2" t="s">
        <v>676</v>
      </c>
      <c r="F175" s="2" t="str">
        <f>VLOOKUP(C175,death!A:B,2,FALSE)</f>
        <v>no</v>
      </c>
      <c r="G175" s="3" t="str">
        <f t="shared" si="9"/>
        <v>D_desiccation_1</v>
      </c>
      <c r="H175" s="2">
        <v>30</v>
      </c>
      <c r="I175" s="2">
        <v>79</v>
      </c>
      <c r="J175" s="2">
        <v>58</v>
      </c>
      <c r="K175" s="2">
        <f t="shared" si="8"/>
        <v>21</v>
      </c>
      <c r="L175" s="2">
        <f>K175*calibration_curve!$C$2</f>
        <v>490056</v>
      </c>
      <c r="M175" s="2">
        <f t="shared" si="10"/>
        <v>16335</v>
      </c>
      <c r="N175" s="2">
        <f t="shared" si="11"/>
        <v>980100</v>
      </c>
      <c r="O175" s="2">
        <f>ROUND(IF((N175-IF(B175=20,blank!$H$4,blank!$H$2))&lt;0,0,N175-IF(B175=20,blank!$H$4,blank!$H$2)),0)</f>
        <v>804080</v>
      </c>
      <c r="P175" s="16">
        <f>O175/(VLOOKUP(C175,key!A:H,8,FALSE)/10)</f>
        <v>85540.425531914894</v>
      </c>
    </row>
    <row r="176" spans="1:16" x14ac:dyDescent="0.4">
      <c r="A176" s="2">
        <v>1</v>
      </c>
      <c r="B176" s="2">
        <v>30</v>
      </c>
      <c r="C176" s="2" t="s">
        <v>432</v>
      </c>
      <c r="D176" s="2" t="s">
        <v>170</v>
      </c>
      <c r="E176" s="2" t="s">
        <v>676</v>
      </c>
      <c r="F176" s="2" t="str">
        <f>VLOOKUP(C176,death!A:B,2,FALSE)</f>
        <v>no</v>
      </c>
      <c r="G176" s="3" t="str">
        <f t="shared" si="9"/>
        <v>D_desiccation_1</v>
      </c>
      <c r="H176" s="2">
        <v>30</v>
      </c>
      <c r="I176" s="2">
        <v>77</v>
      </c>
      <c r="J176" s="2">
        <v>58</v>
      </c>
      <c r="K176" s="2">
        <f t="shared" si="8"/>
        <v>19</v>
      </c>
      <c r="L176" s="2">
        <f>K176*calibration_curve!$C$2</f>
        <v>443384</v>
      </c>
      <c r="M176" s="2">
        <f t="shared" si="10"/>
        <v>14779</v>
      </c>
      <c r="N176" s="2">
        <f t="shared" si="11"/>
        <v>886740</v>
      </c>
      <c r="O176" s="2">
        <f>ROUND(IF((N176-IF(B176=20,blank!$H$4,blank!$H$2))&lt;0,0,N176-IF(B176=20,blank!$H$4,blank!$H$2)),0)</f>
        <v>710720</v>
      </c>
      <c r="P176" s="16">
        <f>O176/(VLOOKUP(C176,key!A:H,8,FALSE)/10)</f>
        <v>79856.179775280892</v>
      </c>
    </row>
    <row r="177" spans="1:16" x14ac:dyDescent="0.4">
      <c r="A177" s="2">
        <v>1</v>
      </c>
      <c r="B177" s="2">
        <v>30</v>
      </c>
      <c r="C177" s="2" t="s">
        <v>433</v>
      </c>
      <c r="D177" s="2" t="s">
        <v>170</v>
      </c>
      <c r="E177" s="2" t="s">
        <v>676</v>
      </c>
      <c r="F177" s="2" t="str">
        <f>VLOOKUP(C177,death!A:B,2,FALSE)</f>
        <v>no</v>
      </c>
      <c r="G177" s="3" t="str">
        <f t="shared" si="9"/>
        <v>D_desiccation_1</v>
      </c>
      <c r="H177" s="2">
        <v>30</v>
      </c>
      <c r="I177" s="2">
        <v>73</v>
      </c>
      <c r="J177" s="2">
        <v>53</v>
      </c>
      <c r="K177" s="2">
        <f t="shared" si="8"/>
        <v>20</v>
      </c>
      <c r="L177" s="2">
        <f>K177*calibration_curve!$C$2</f>
        <v>466720</v>
      </c>
      <c r="M177" s="2">
        <f t="shared" si="10"/>
        <v>15557</v>
      </c>
      <c r="N177" s="2">
        <f t="shared" si="11"/>
        <v>933420</v>
      </c>
      <c r="O177" s="2">
        <f>ROUND(IF((N177-IF(B177=20,blank!$H$4,blank!$H$2))&lt;0,0,N177-IF(B177=20,blank!$H$4,blank!$H$2)),0)</f>
        <v>757400</v>
      </c>
      <c r="P177" s="16">
        <f>O177/(VLOOKUP(C177,key!A:H,8,FALSE)/10)</f>
        <v>99657.894736842107</v>
      </c>
    </row>
    <row r="178" spans="1:16" x14ac:dyDescent="0.4">
      <c r="A178" s="2">
        <v>1</v>
      </c>
      <c r="B178" s="2">
        <v>30</v>
      </c>
      <c r="C178" s="2" t="s">
        <v>434</v>
      </c>
      <c r="D178" s="2" t="s">
        <v>170</v>
      </c>
      <c r="E178" s="2" t="s">
        <v>676</v>
      </c>
      <c r="F178" s="2" t="str">
        <f>VLOOKUP(C178,death!A:B,2,FALSE)</f>
        <v>no</v>
      </c>
      <c r="G178" s="3" t="str">
        <f t="shared" si="9"/>
        <v>D_desiccation_1</v>
      </c>
      <c r="H178" s="2">
        <v>30</v>
      </c>
      <c r="I178" s="2">
        <v>74</v>
      </c>
      <c r="J178" s="2">
        <v>58</v>
      </c>
      <c r="K178" s="2">
        <f t="shared" si="8"/>
        <v>16</v>
      </c>
      <c r="L178" s="2">
        <f>K178*calibration_curve!$C$2</f>
        <v>373376</v>
      </c>
      <c r="M178" s="2">
        <f t="shared" si="10"/>
        <v>12446</v>
      </c>
      <c r="N178" s="2">
        <f t="shared" si="11"/>
        <v>746760</v>
      </c>
      <c r="O178" s="2">
        <f>ROUND(IF((N178-IF(B178=20,blank!$H$4,blank!$H$2))&lt;0,0,N178-IF(B178=20,blank!$H$4,blank!$H$2)),0)</f>
        <v>570740</v>
      </c>
      <c r="P178" s="16">
        <f>O178/(VLOOKUP(C178,key!A:H,8,FALSE)/10)</f>
        <v>55954.901960784315</v>
      </c>
    </row>
    <row r="179" spans="1:16" x14ac:dyDescent="0.4">
      <c r="A179" s="2">
        <v>1</v>
      </c>
      <c r="B179" s="2">
        <v>30</v>
      </c>
      <c r="C179" s="2" t="s">
        <v>435</v>
      </c>
      <c r="D179" s="2" t="s">
        <v>170</v>
      </c>
      <c r="E179" s="2" t="s">
        <v>676</v>
      </c>
      <c r="F179" s="2" t="str">
        <f>VLOOKUP(C179,death!A:B,2,FALSE)</f>
        <v>no</v>
      </c>
      <c r="G179" s="3" t="str">
        <f t="shared" si="9"/>
        <v>D_desiccation_1</v>
      </c>
      <c r="H179" s="2">
        <v>30</v>
      </c>
      <c r="I179" s="2">
        <v>79</v>
      </c>
      <c r="J179" s="2">
        <v>61</v>
      </c>
      <c r="K179" s="2">
        <f t="shared" si="8"/>
        <v>18</v>
      </c>
      <c r="L179" s="2">
        <f>K179*calibration_curve!$C$2</f>
        <v>420048</v>
      </c>
      <c r="M179" s="2">
        <f t="shared" si="10"/>
        <v>14002</v>
      </c>
      <c r="N179" s="2">
        <f t="shared" si="11"/>
        <v>840120</v>
      </c>
      <c r="O179" s="2">
        <f>ROUND(IF((N179-IF(B179=20,blank!$H$4,blank!$H$2))&lt;0,0,N179-IF(B179=20,blank!$H$4,blank!$H$2)),0)</f>
        <v>664100</v>
      </c>
      <c r="P179" s="16">
        <f>O179/(VLOOKUP(C179,key!A:H,8,FALSE)/10)</f>
        <v>74617.97752808989</v>
      </c>
    </row>
    <row r="180" spans="1:16" x14ac:dyDescent="0.4">
      <c r="A180" s="2">
        <v>1</v>
      </c>
      <c r="B180" s="2">
        <v>30</v>
      </c>
      <c r="C180" s="2" t="s">
        <v>436</v>
      </c>
      <c r="D180" s="2" t="s">
        <v>170</v>
      </c>
      <c r="E180" s="2" t="s">
        <v>676</v>
      </c>
      <c r="F180" s="2" t="str">
        <f>VLOOKUP(C180,death!A:B,2,FALSE)</f>
        <v>no</v>
      </c>
      <c r="G180" s="3" t="str">
        <f t="shared" si="9"/>
        <v>D_desiccation_1</v>
      </c>
      <c r="H180" s="2">
        <v>30</v>
      </c>
      <c r="I180" s="2">
        <v>82</v>
      </c>
      <c r="J180" s="2">
        <v>63</v>
      </c>
      <c r="K180" s="2">
        <f t="shared" si="8"/>
        <v>19</v>
      </c>
      <c r="L180" s="2">
        <f>K180*calibration_curve!$C$2</f>
        <v>443384</v>
      </c>
      <c r="M180" s="2">
        <f t="shared" si="10"/>
        <v>14779</v>
      </c>
      <c r="N180" s="2">
        <f t="shared" si="11"/>
        <v>886740</v>
      </c>
      <c r="O180" s="2">
        <f>ROUND(IF((N180-IF(B180=20,blank!$H$4,blank!$H$2))&lt;0,0,N180-IF(B180=20,blank!$H$4,blank!$H$2)),0)</f>
        <v>710720</v>
      </c>
      <c r="P180" s="16">
        <f>O180/(VLOOKUP(C180,key!A:H,8,FALSE)/10)</f>
        <v>80763.636363636353</v>
      </c>
    </row>
    <row r="181" spans="1:16" x14ac:dyDescent="0.4">
      <c r="A181" s="2">
        <v>1</v>
      </c>
      <c r="B181" s="2">
        <v>30</v>
      </c>
      <c r="C181" s="2" t="s">
        <v>225</v>
      </c>
      <c r="D181" s="2" t="s">
        <v>170</v>
      </c>
      <c r="E181" s="2" t="s">
        <v>676</v>
      </c>
      <c r="F181" s="2" t="str">
        <f>VLOOKUP(C181,death!A:B,2,FALSE)</f>
        <v>no</v>
      </c>
      <c r="G181" s="3" t="str">
        <f t="shared" si="9"/>
        <v>D_desiccation_1</v>
      </c>
      <c r="H181" s="2">
        <v>30</v>
      </c>
      <c r="I181" s="2">
        <v>79</v>
      </c>
      <c r="J181" s="2">
        <v>61</v>
      </c>
      <c r="K181" s="2">
        <f t="shared" si="8"/>
        <v>18</v>
      </c>
      <c r="L181" s="2">
        <f>K181*calibration_curve!$C$2</f>
        <v>420048</v>
      </c>
      <c r="M181" s="2">
        <f t="shared" si="10"/>
        <v>14002</v>
      </c>
      <c r="N181" s="2">
        <f t="shared" si="11"/>
        <v>840120</v>
      </c>
      <c r="O181" s="2">
        <f>ROUND(IF((N181-IF(B181=20,blank!$H$4,blank!$H$2))&lt;0,0,N181-IF(B181=20,blank!$H$4,blank!$H$2)),0)</f>
        <v>664100</v>
      </c>
      <c r="P181" s="16">
        <f>O181/(VLOOKUP(C181,key!A:H,8,FALSE)/10)</f>
        <v>71408.602150537627</v>
      </c>
    </row>
    <row r="182" spans="1:16" x14ac:dyDescent="0.4">
      <c r="A182" s="2">
        <v>1</v>
      </c>
      <c r="B182" s="2">
        <v>30</v>
      </c>
      <c r="C182" s="2" t="s">
        <v>437</v>
      </c>
      <c r="D182" s="2" t="s">
        <v>170</v>
      </c>
      <c r="E182" s="2" t="s">
        <v>676</v>
      </c>
      <c r="F182" s="2" t="str">
        <f>VLOOKUP(C182,death!A:B,2,FALSE)</f>
        <v>no</v>
      </c>
      <c r="G182" s="3" t="str">
        <f t="shared" si="9"/>
        <v>D_desiccation_1</v>
      </c>
      <c r="H182" s="2">
        <v>30</v>
      </c>
      <c r="I182" s="2">
        <v>75</v>
      </c>
      <c r="J182" s="2">
        <v>54</v>
      </c>
      <c r="K182" s="2">
        <f t="shared" si="8"/>
        <v>21</v>
      </c>
      <c r="L182" s="2">
        <f>K182*calibration_curve!$C$2</f>
        <v>490056</v>
      </c>
      <c r="M182" s="2">
        <f t="shared" si="10"/>
        <v>16335</v>
      </c>
      <c r="N182" s="2">
        <f t="shared" si="11"/>
        <v>980100</v>
      </c>
      <c r="O182" s="2">
        <f>ROUND(IF((N182-IF(B182=20,blank!$H$4,blank!$H$2))&lt;0,0,N182-IF(B182=20,blank!$H$4,blank!$H$2)),0)</f>
        <v>804080</v>
      </c>
      <c r="P182" s="16">
        <f>O182/(VLOOKUP(C182,key!A:H,8,FALSE)/10)</f>
        <v>98058.536585365859</v>
      </c>
    </row>
    <row r="183" spans="1:16" x14ac:dyDescent="0.4">
      <c r="A183" s="2">
        <v>1</v>
      </c>
      <c r="B183" s="2">
        <v>30</v>
      </c>
      <c r="C183" s="2" t="s">
        <v>226</v>
      </c>
      <c r="D183" s="2" t="s">
        <v>170</v>
      </c>
      <c r="E183" s="2" t="s">
        <v>676</v>
      </c>
      <c r="F183" s="2" t="str">
        <f>VLOOKUP(C183,death!A:B,2,FALSE)</f>
        <v>no</v>
      </c>
      <c r="G183" s="3" t="str">
        <f t="shared" si="9"/>
        <v>D_desiccation_1</v>
      </c>
      <c r="H183" s="2">
        <v>30</v>
      </c>
      <c r="I183" s="2">
        <v>75</v>
      </c>
      <c r="J183" s="2">
        <v>59</v>
      </c>
      <c r="K183" s="2">
        <f t="shared" si="8"/>
        <v>16</v>
      </c>
      <c r="L183" s="2">
        <f>K183*calibration_curve!$C$2</f>
        <v>373376</v>
      </c>
      <c r="M183" s="2">
        <f t="shared" si="10"/>
        <v>12446</v>
      </c>
      <c r="N183" s="2">
        <f t="shared" si="11"/>
        <v>746760</v>
      </c>
      <c r="O183" s="2">
        <f>ROUND(IF((N183-IF(B183=20,blank!$H$4,blank!$H$2))&lt;0,0,N183-IF(B183=20,blank!$H$4,blank!$H$2)),0)</f>
        <v>570740</v>
      </c>
      <c r="P183" s="16">
        <f>O183/(VLOOKUP(C183,key!A:H,8,FALSE)/10)</f>
        <v>64128.089887640446</v>
      </c>
    </row>
    <row r="184" spans="1:16" x14ac:dyDescent="0.4">
      <c r="A184" s="2">
        <v>1</v>
      </c>
      <c r="B184" s="2">
        <v>30</v>
      </c>
      <c r="C184" s="2" t="s">
        <v>438</v>
      </c>
      <c r="D184" s="2" t="s">
        <v>170</v>
      </c>
      <c r="E184" s="2" t="s">
        <v>676</v>
      </c>
      <c r="F184" s="2" t="str">
        <f>VLOOKUP(C184,death!A:B,2,FALSE)</f>
        <v>no</v>
      </c>
      <c r="G184" s="3" t="str">
        <f t="shared" si="9"/>
        <v>D_desiccation_1</v>
      </c>
      <c r="H184" s="2">
        <v>30</v>
      </c>
      <c r="I184" s="2">
        <v>74</v>
      </c>
      <c r="J184" s="2">
        <v>59</v>
      </c>
      <c r="K184" s="2">
        <f t="shared" si="8"/>
        <v>15</v>
      </c>
      <c r="L184" s="2">
        <f>K184*calibration_curve!$C$2</f>
        <v>350040</v>
      </c>
      <c r="M184" s="2">
        <f t="shared" si="10"/>
        <v>11668</v>
      </c>
      <c r="N184" s="2">
        <f t="shared" si="11"/>
        <v>700080</v>
      </c>
      <c r="O184" s="2">
        <f>ROUND(IF((N184-IF(B184=20,blank!$H$4,blank!$H$2))&lt;0,0,N184-IF(B184=20,blank!$H$4,blank!$H$2)),0)</f>
        <v>524060</v>
      </c>
      <c r="P184" s="16">
        <f>O184/(VLOOKUP(C184,key!A:H,8,FALSE)/10)</f>
        <v>54026.804123711343</v>
      </c>
    </row>
    <row r="185" spans="1:16" x14ac:dyDescent="0.4">
      <c r="A185" s="2">
        <v>1</v>
      </c>
      <c r="B185" s="2">
        <v>30</v>
      </c>
      <c r="C185" s="2" t="s">
        <v>439</v>
      </c>
      <c r="D185" s="2" t="s">
        <v>170</v>
      </c>
      <c r="E185" s="2" t="s">
        <v>676</v>
      </c>
      <c r="F185" s="2" t="str">
        <f>VLOOKUP(C185,death!A:B,2,FALSE)</f>
        <v>no</v>
      </c>
      <c r="G185" s="3" t="str">
        <f t="shared" si="9"/>
        <v>D_desiccation_1</v>
      </c>
      <c r="H185" s="2">
        <v>30</v>
      </c>
      <c r="I185" s="2">
        <v>78</v>
      </c>
      <c r="J185" s="2">
        <v>60</v>
      </c>
      <c r="K185" s="2">
        <f t="shared" si="8"/>
        <v>18</v>
      </c>
      <c r="L185" s="2">
        <f>K185*calibration_curve!$C$2</f>
        <v>420048</v>
      </c>
      <c r="M185" s="2">
        <f t="shared" si="10"/>
        <v>14002</v>
      </c>
      <c r="N185" s="2">
        <f t="shared" si="11"/>
        <v>840120</v>
      </c>
      <c r="O185" s="2">
        <f>ROUND(IF((N185-IF(B185=20,blank!$H$4,blank!$H$2))&lt;0,0,N185-IF(B185=20,blank!$H$4,blank!$H$2)),0)</f>
        <v>664100</v>
      </c>
      <c r="P185" s="16">
        <f>O185/(VLOOKUP(C185,key!A:H,8,FALSE)/10)</f>
        <v>72184.782608695663</v>
      </c>
    </row>
    <row r="186" spans="1:16" x14ac:dyDescent="0.4">
      <c r="A186" s="2">
        <v>1</v>
      </c>
      <c r="B186" s="2">
        <v>30</v>
      </c>
      <c r="C186" s="2" t="s">
        <v>440</v>
      </c>
      <c r="D186" s="2" t="s">
        <v>170</v>
      </c>
      <c r="E186" s="2" t="s">
        <v>676</v>
      </c>
      <c r="F186" s="2" t="str">
        <f>VLOOKUP(C186,death!A:B,2,FALSE)</f>
        <v>no</v>
      </c>
      <c r="G186" s="3" t="str">
        <f t="shared" si="9"/>
        <v>D_desiccation_1</v>
      </c>
      <c r="H186" s="2">
        <v>30</v>
      </c>
      <c r="I186" s="2">
        <v>79</v>
      </c>
      <c r="J186" s="2">
        <v>62</v>
      </c>
      <c r="K186" s="2">
        <f t="shared" si="8"/>
        <v>17</v>
      </c>
      <c r="L186" s="2">
        <f>K186*calibration_curve!$C$2</f>
        <v>396712</v>
      </c>
      <c r="M186" s="2">
        <f t="shared" si="10"/>
        <v>13224</v>
      </c>
      <c r="N186" s="2">
        <f t="shared" si="11"/>
        <v>793440</v>
      </c>
      <c r="O186" s="2">
        <f>ROUND(IF((N186-IF(B186=20,blank!$H$4,blank!$H$2))&lt;0,0,N186-IF(B186=20,blank!$H$4,blank!$H$2)),0)</f>
        <v>617420</v>
      </c>
      <c r="P186" s="16">
        <f>O186/(VLOOKUP(C186,key!A:H,8,FALSE)/10)</f>
        <v>76224.691358024691</v>
      </c>
    </row>
    <row r="187" spans="1:16" x14ac:dyDescent="0.4">
      <c r="A187" s="2">
        <v>1</v>
      </c>
      <c r="B187" s="2">
        <v>30</v>
      </c>
      <c r="C187" s="2" t="s">
        <v>441</v>
      </c>
      <c r="D187" s="2" t="s">
        <v>170</v>
      </c>
      <c r="E187" s="2" t="s">
        <v>676</v>
      </c>
      <c r="F187" s="2" t="str">
        <f>VLOOKUP(C187,death!A:B,2,FALSE)</f>
        <v>no</v>
      </c>
      <c r="G187" s="3" t="str">
        <f t="shared" si="9"/>
        <v>D_desiccation_1</v>
      </c>
      <c r="H187" s="2">
        <v>30</v>
      </c>
      <c r="I187" s="2">
        <v>72</v>
      </c>
      <c r="J187" s="2">
        <v>54</v>
      </c>
      <c r="K187" s="2">
        <f t="shared" si="8"/>
        <v>18</v>
      </c>
      <c r="L187" s="2">
        <f>K187*calibration_curve!$C$2</f>
        <v>420048</v>
      </c>
      <c r="M187" s="2">
        <f t="shared" si="10"/>
        <v>14002</v>
      </c>
      <c r="N187" s="2">
        <f t="shared" si="11"/>
        <v>840120</v>
      </c>
      <c r="O187" s="2">
        <f>ROUND(IF((N187-IF(B187=20,blank!$H$4,blank!$H$2))&lt;0,0,N187-IF(B187=20,blank!$H$4,blank!$H$2)),0)</f>
        <v>664100</v>
      </c>
      <c r="P187" s="16">
        <f>O187/(VLOOKUP(C187,key!A:H,8,FALSE)/10)</f>
        <v>78129.411764705888</v>
      </c>
    </row>
    <row r="188" spans="1:16" x14ac:dyDescent="0.4">
      <c r="A188" s="2">
        <v>1</v>
      </c>
      <c r="B188" s="2">
        <v>30</v>
      </c>
      <c r="C188" s="2" t="s">
        <v>206</v>
      </c>
      <c r="D188" s="2" t="s">
        <v>170</v>
      </c>
      <c r="E188" s="2" t="s">
        <v>676</v>
      </c>
      <c r="F188" s="2" t="str">
        <f>VLOOKUP(C188,death!A:B,2,FALSE)</f>
        <v>yes</v>
      </c>
      <c r="G188" s="3" t="str">
        <f t="shared" si="9"/>
        <v>D_desiccation_1</v>
      </c>
      <c r="H188" s="2">
        <v>30</v>
      </c>
      <c r="I188" s="2">
        <v>69</v>
      </c>
      <c r="J188" s="2">
        <v>51</v>
      </c>
      <c r="K188" s="2">
        <f t="shared" si="8"/>
        <v>18</v>
      </c>
      <c r="L188" s="2">
        <f>K188*calibration_curve!$C$2</f>
        <v>420048</v>
      </c>
      <c r="M188" s="2">
        <f t="shared" si="10"/>
        <v>14002</v>
      </c>
      <c r="N188" s="2">
        <f t="shared" si="11"/>
        <v>840120</v>
      </c>
      <c r="O188" s="2">
        <f>ROUND(IF((N188-IF(B188=20,blank!$H$4,blank!$H$2))&lt;0,0,N188-IF(B188=20,blank!$H$4,blank!$H$2)),0)</f>
        <v>664100</v>
      </c>
      <c r="P188" s="16">
        <f>O188/(VLOOKUP(C188,key!A:H,8,FALSE)/10)</f>
        <v>77220.930232558138</v>
      </c>
    </row>
    <row r="189" spans="1:16" x14ac:dyDescent="0.4">
      <c r="A189" s="2">
        <v>1</v>
      </c>
      <c r="B189" s="2">
        <v>30</v>
      </c>
      <c r="C189" s="2" t="s">
        <v>442</v>
      </c>
      <c r="D189" s="2" t="s">
        <v>170</v>
      </c>
      <c r="E189" s="2" t="s">
        <v>676</v>
      </c>
      <c r="F189" s="2" t="str">
        <f>VLOOKUP(C189,death!A:B,2,FALSE)</f>
        <v>no</v>
      </c>
      <c r="G189" s="3" t="str">
        <f t="shared" si="9"/>
        <v>D_desiccation_1</v>
      </c>
      <c r="H189" s="2">
        <v>30</v>
      </c>
      <c r="I189" s="2">
        <v>75</v>
      </c>
      <c r="J189" s="2">
        <v>58</v>
      </c>
      <c r="K189" s="2">
        <f t="shared" si="8"/>
        <v>17</v>
      </c>
      <c r="L189" s="2">
        <f>K189*calibration_curve!$C$2</f>
        <v>396712</v>
      </c>
      <c r="M189" s="2">
        <f t="shared" si="10"/>
        <v>13224</v>
      </c>
      <c r="N189" s="2">
        <f t="shared" si="11"/>
        <v>793440</v>
      </c>
      <c r="O189" s="2">
        <f>ROUND(IF((N189-IF(B189=20,blank!$H$4,blank!$H$2))&lt;0,0,N189-IF(B189=20,blank!$H$4,blank!$H$2)),0)</f>
        <v>617420</v>
      </c>
      <c r="P189" s="16">
        <f>O189/(VLOOKUP(C189,key!A:H,8,FALSE)/10)</f>
        <v>73502.380952380947</v>
      </c>
    </row>
    <row r="190" spans="1:16" x14ac:dyDescent="0.4">
      <c r="A190" s="2">
        <v>1</v>
      </c>
      <c r="B190" s="2">
        <v>30</v>
      </c>
      <c r="C190" s="2" t="s">
        <v>443</v>
      </c>
      <c r="D190" s="2" t="s">
        <v>170</v>
      </c>
      <c r="E190" s="2" t="s">
        <v>676</v>
      </c>
      <c r="F190" s="2" t="str">
        <f>VLOOKUP(C190,death!A:B,2,FALSE)</f>
        <v>no</v>
      </c>
      <c r="G190" s="3" t="str">
        <f t="shared" si="9"/>
        <v>D_desiccation_1</v>
      </c>
      <c r="H190" s="2">
        <v>30</v>
      </c>
      <c r="I190" s="2">
        <v>76</v>
      </c>
      <c r="J190" s="2">
        <v>59</v>
      </c>
      <c r="K190" s="2">
        <f t="shared" si="8"/>
        <v>17</v>
      </c>
      <c r="L190" s="2">
        <f>K190*calibration_curve!$C$2</f>
        <v>396712</v>
      </c>
      <c r="M190" s="2">
        <f t="shared" si="10"/>
        <v>13224</v>
      </c>
      <c r="N190" s="2">
        <f t="shared" si="11"/>
        <v>793440</v>
      </c>
      <c r="O190" s="2">
        <f>ROUND(IF((N190-IF(B190=20,blank!$H$4,blank!$H$2))&lt;0,0,N190-IF(B190=20,blank!$H$4,blank!$H$2)),0)</f>
        <v>617420</v>
      </c>
      <c r="P190" s="16">
        <f>O190/(VLOOKUP(C190,key!A:H,8,FALSE)/10)</f>
        <v>63651.546391752585</v>
      </c>
    </row>
    <row r="191" spans="1:16" x14ac:dyDescent="0.4">
      <c r="A191" s="2">
        <v>1</v>
      </c>
      <c r="B191" s="2">
        <v>30</v>
      </c>
      <c r="C191" s="2" t="s">
        <v>444</v>
      </c>
      <c r="D191" s="2" t="s">
        <v>170</v>
      </c>
      <c r="E191" s="2" t="s">
        <v>676</v>
      </c>
      <c r="F191" s="2" t="str">
        <f>VLOOKUP(C191,death!A:B,2,FALSE)</f>
        <v>no</v>
      </c>
      <c r="G191" s="3" t="str">
        <f t="shared" si="9"/>
        <v>D_desiccation_1</v>
      </c>
      <c r="H191" s="2">
        <v>30</v>
      </c>
      <c r="I191" s="2">
        <v>77</v>
      </c>
      <c r="J191" s="2">
        <v>61</v>
      </c>
      <c r="K191" s="2">
        <f t="shared" si="8"/>
        <v>16</v>
      </c>
      <c r="L191" s="2">
        <f>K191*calibration_curve!$C$2</f>
        <v>373376</v>
      </c>
      <c r="M191" s="2">
        <f t="shared" si="10"/>
        <v>12446</v>
      </c>
      <c r="N191" s="2">
        <f t="shared" si="11"/>
        <v>746760</v>
      </c>
      <c r="O191" s="2">
        <f>ROUND(IF((N191-IF(B191=20,blank!$H$4,blank!$H$2))&lt;0,0,N191-IF(B191=20,blank!$H$4,blank!$H$2)),0)</f>
        <v>570740</v>
      </c>
      <c r="P191" s="16">
        <f>O191/(VLOOKUP(C191,key!A:H,8,FALSE)/10)</f>
        <v>62718.681318681323</v>
      </c>
    </row>
    <row r="192" spans="1:16" x14ac:dyDescent="0.4">
      <c r="A192" s="2">
        <v>1</v>
      </c>
      <c r="B192" s="2">
        <v>30</v>
      </c>
      <c r="C192" s="2" t="s">
        <v>445</v>
      </c>
      <c r="D192" s="2" t="s">
        <v>170</v>
      </c>
      <c r="E192" s="2" t="s">
        <v>676</v>
      </c>
      <c r="F192" s="2" t="str">
        <f>VLOOKUP(C192,death!A:B,2,FALSE)</f>
        <v>no</v>
      </c>
      <c r="G192" s="3" t="str">
        <f t="shared" si="9"/>
        <v>D_desiccation_1</v>
      </c>
      <c r="H192" s="2">
        <v>30</v>
      </c>
      <c r="I192" s="2">
        <v>72</v>
      </c>
      <c r="J192" s="2">
        <v>50</v>
      </c>
      <c r="K192" s="2">
        <f t="shared" si="8"/>
        <v>22</v>
      </c>
      <c r="L192" s="2">
        <f>K192*calibration_curve!$C$2</f>
        <v>513392</v>
      </c>
      <c r="M192" s="2">
        <f t="shared" si="10"/>
        <v>17113</v>
      </c>
      <c r="N192" s="2">
        <f t="shared" si="11"/>
        <v>1026780</v>
      </c>
      <c r="O192" s="2">
        <f>ROUND(IF((N192-IF(B192=20,blank!$H$4,blank!$H$2))&lt;0,0,N192-IF(B192=20,blank!$H$4,blank!$H$2)),0)</f>
        <v>850760</v>
      </c>
      <c r="P192" s="16">
        <f>O192/(VLOOKUP(C192,key!A:H,8,FALSE)/10)</f>
        <v>110488.31168831169</v>
      </c>
    </row>
    <row r="193" spans="1:16" x14ac:dyDescent="0.4">
      <c r="A193" s="2">
        <v>1</v>
      </c>
      <c r="B193" s="2">
        <v>30</v>
      </c>
      <c r="C193" s="2" t="s">
        <v>446</v>
      </c>
      <c r="D193" s="2" t="s">
        <v>170</v>
      </c>
      <c r="E193" s="2" t="s">
        <v>676</v>
      </c>
      <c r="F193" s="2" t="str">
        <f>VLOOKUP(C193,death!A:B,2,FALSE)</f>
        <v>no</v>
      </c>
      <c r="G193" s="3" t="str">
        <f t="shared" si="9"/>
        <v>D_desiccation_1</v>
      </c>
      <c r="H193" s="2">
        <v>30</v>
      </c>
      <c r="I193" s="2">
        <v>64</v>
      </c>
      <c r="J193" s="2">
        <v>48</v>
      </c>
      <c r="K193" s="2">
        <f t="shared" si="8"/>
        <v>16</v>
      </c>
      <c r="L193" s="2">
        <f>K193*calibration_curve!$C$2</f>
        <v>373376</v>
      </c>
      <c r="M193" s="2">
        <f t="shared" si="10"/>
        <v>12446</v>
      </c>
      <c r="N193" s="2">
        <f t="shared" si="11"/>
        <v>746760</v>
      </c>
      <c r="O193" s="2">
        <f>ROUND(IF((N193-IF(B193=20,blank!$H$4,blank!$H$2))&lt;0,0,N193-IF(B193=20,blank!$H$4,blank!$H$2)),0)</f>
        <v>570740</v>
      </c>
      <c r="P193" s="16">
        <f>O193/(VLOOKUP(C193,key!A:H,8,FALSE)/10)</f>
        <v>59452.083333333336</v>
      </c>
    </row>
    <row r="194" spans="1:16" x14ac:dyDescent="0.4">
      <c r="A194" s="2">
        <v>1</v>
      </c>
      <c r="B194" s="2">
        <v>30</v>
      </c>
      <c r="C194" s="2" t="s">
        <v>447</v>
      </c>
      <c r="D194" s="2" t="s">
        <v>170</v>
      </c>
      <c r="E194" s="2" t="s">
        <v>676</v>
      </c>
      <c r="F194" s="2" t="str">
        <f>VLOOKUP(C194,death!A:B,2,FALSE)</f>
        <v>no</v>
      </c>
      <c r="G194" s="3" t="str">
        <f t="shared" si="9"/>
        <v>D_desiccation_1</v>
      </c>
      <c r="H194" s="2">
        <v>30</v>
      </c>
      <c r="I194" s="2">
        <v>65</v>
      </c>
      <c r="J194" s="2">
        <v>46</v>
      </c>
      <c r="K194" s="2">
        <f t="shared" ref="K194:K257" si="12">I194-J194</f>
        <v>19</v>
      </c>
      <c r="L194" s="2">
        <f>K194*calibration_curve!$C$2</f>
        <v>443384</v>
      </c>
      <c r="M194" s="2">
        <f t="shared" si="10"/>
        <v>14779</v>
      </c>
      <c r="N194" s="2">
        <f t="shared" si="11"/>
        <v>886740</v>
      </c>
      <c r="O194" s="2">
        <f>ROUND(IF((N194-IF(B194=20,blank!$H$4,blank!$H$2))&lt;0,0,N194-IF(B194=20,blank!$H$4,blank!$H$2)),0)</f>
        <v>710720</v>
      </c>
      <c r="P194" s="16">
        <f>O194/(VLOOKUP(C194,key!A:H,8,FALSE)/10)</f>
        <v>96043.24324324324</v>
      </c>
    </row>
    <row r="195" spans="1:16" x14ac:dyDescent="0.4">
      <c r="A195" s="2">
        <v>1</v>
      </c>
      <c r="B195" s="2">
        <v>30</v>
      </c>
      <c r="C195" s="2" t="s">
        <v>448</v>
      </c>
      <c r="D195" s="2" t="s">
        <v>170</v>
      </c>
      <c r="E195" s="2" t="s">
        <v>676</v>
      </c>
      <c r="F195" s="2" t="str">
        <f>VLOOKUP(C195,death!A:B,2,FALSE)</f>
        <v>no</v>
      </c>
      <c r="G195" s="3" t="str">
        <f t="shared" ref="G195:G258" si="13">D195&amp;"_"&amp;E195&amp;"_"&amp;A195</f>
        <v>D_desiccation_1</v>
      </c>
      <c r="H195" s="2">
        <v>30</v>
      </c>
      <c r="I195" s="2">
        <v>68</v>
      </c>
      <c r="J195" s="2">
        <v>52</v>
      </c>
      <c r="K195" s="2">
        <f t="shared" si="12"/>
        <v>16</v>
      </c>
      <c r="L195" s="2">
        <f>K195*calibration_curve!$C$2</f>
        <v>373376</v>
      </c>
      <c r="M195" s="2">
        <f t="shared" ref="M195:M258" si="14">ROUND(L195/H195,0)</f>
        <v>12446</v>
      </c>
      <c r="N195" s="2">
        <f t="shared" ref="N195:N258" si="15">M195*60</f>
        <v>746760</v>
      </c>
      <c r="O195" s="2">
        <f>ROUND(IF((N195-IF(B195=20,blank!$H$4,blank!$H$2))&lt;0,0,N195-IF(B195=20,blank!$H$4,blank!$H$2)),0)</f>
        <v>570740</v>
      </c>
      <c r="P195" s="16">
        <f>O195/(VLOOKUP(C195,key!A:H,8,FALSE)/10)</f>
        <v>74122.077922077922</v>
      </c>
    </row>
    <row r="196" spans="1:16" x14ac:dyDescent="0.4">
      <c r="A196" s="2">
        <v>1</v>
      </c>
      <c r="B196" s="2">
        <v>30</v>
      </c>
      <c r="C196" s="2" t="s">
        <v>449</v>
      </c>
      <c r="D196" s="2" t="s">
        <v>170</v>
      </c>
      <c r="E196" s="2" t="s">
        <v>676</v>
      </c>
      <c r="F196" s="2" t="str">
        <f>VLOOKUP(C196,death!A:B,2,FALSE)</f>
        <v>no</v>
      </c>
      <c r="G196" s="3" t="str">
        <f t="shared" si="13"/>
        <v>D_desiccation_1</v>
      </c>
      <c r="H196" s="2">
        <v>30</v>
      </c>
      <c r="I196" s="2">
        <v>66</v>
      </c>
      <c r="J196" s="2">
        <v>50</v>
      </c>
      <c r="K196" s="2">
        <f t="shared" si="12"/>
        <v>16</v>
      </c>
      <c r="L196" s="2">
        <f>K196*calibration_curve!$C$2</f>
        <v>373376</v>
      </c>
      <c r="M196" s="2">
        <f t="shared" si="14"/>
        <v>12446</v>
      </c>
      <c r="N196" s="2">
        <f t="shared" si="15"/>
        <v>746760</v>
      </c>
      <c r="O196" s="2">
        <f>ROUND(IF((N196-IF(B196=20,blank!$H$4,blank!$H$2))&lt;0,0,N196-IF(B196=20,blank!$H$4,blank!$H$2)),0)</f>
        <v>570740</v>
      </c>
      <c r="P196" s="16">
        <f>O196/(VLOOKUP(C196,key!A:H,8,FALSE)/10)</f>
        <v>79269.444444444438</v>
      </c>
    </row>
    <row r="197" spans="1:16" x14ac:dyDescent="0.4">
      <c r="A197" s="2">
        <v>1</v>
      </c>
      <c r="B197" s="2">
        <v>30</v>
      </c>
      <c r="C197" s="2" t="s">
        <v>450</v>
      </c>
      <c r="D197" s="2" t="s">
        <v>170</v>
      </c>
      <c r="E197" s="2" t="s">
        <v>676</v>
      </c>
      <c r="F197" s="2" t="str">
        <f>VLOOKUP(C197,death!A:B,2,FALSE)</f>
        <v>no</v>
      </c>
      <c r="G197" s="3" t="str">
        <f t="shared" si="13"/>
        <v>D_desiccation_1</v>
      </c>
      <c r="H197" s="2">
        <v>30</v>
      </c>
      <c r="I197" s="2">
        <v>69</v>
      </c>
      <c r="J197" s="2">
        <v>51</v>
      </c>
      <c r="K197" s="2">
        <f t="shared" si="12"/>
        <v>18</v>
      </c>
      <c r="L197" s="2">
        <f>K197*calibration_curve!$C$2</f>
        <v>420048</v>
      </c>
      <c r="M197" s="2">
        <f t="shared" si="14"/>
        <v>14002</v>
      </c>
      <c r="N197" s="2">
        <f t="shared" si="15"/>
        <v>840120</v>
      </c>
      <c r="O197" s="2">
        <f>ROUND(IF((N197-IF(B197=20,blank!$H$4,blank!$H$2))&lt;0,0,N197-IF(B197=20,blank!$H$4,blank!$H$2)),0)</f>
        <v>664100</v>
      </c>
      <c r="P197" s="16">
        <f>O197/(VLOOKUP(C197,key!A:H,8,FALSE)/10)</f>
        <v>80987.804878048788</v>
      </c>
    </row>
    <row r="198" spans="1:16" x14ac:dyDescent="0.4">
      <c r="A198" s="2">
        <v>1</v>
      </c>
      <c r="B198" s="2">
        <v>30</v>
      </c>
      <c r="C198" s="2" t="s">
        <v>451</v>
      </c>
      <c r="D198" s="2" t="s">
        <v>170</v>
      </c>
      <c r="E198" s="2" t="s">
        <v>676</v>
      </c>
      <c r="F198" s="2" t="str">
        <f>VLOOKUP(C198,death!A:B,2,FALSE)</f>
        <v>no</v>
      </c>
      <c r="G198" s="3" t="str">
        <f t="shared" si="13"/>
        <v>D_desiccation_1</v>
      </c>
      <c r="H198" s="2">
        <v>30</v>
      </c>
      <c r="I198" s="2">
        <v>66</v>
      </c>
      <c r="J198" s="2">
        <v>50</v>
      </c>
      <c r="K198" s="2">
        <f t="shared" si="12"/>
        <v>16</v>
      </c>
      <c r="L198" s="2">
        <f>K198*calibration_curve!$C$2</f>
        <v>373376</v>
      </c>
      <c r="M198" s="2">
        <f t="shared" si="14"/>
        <v>12446</v>
      </c>
      <c r="N198" s="2">
        <f t="shared" si="15"/>
        <v>746760</v>
      </c>
      <c r="O198" s="2">
        <f>ROUND(IF((N198-IF(B198=20,blank!$H$4,blank!$H$2))&lt;0,0,N198-IF(B198=20,blank!$H$4,blank!$H$2)),0)</f>
        <v>570740</v>
      </c>
      <c r="P198" s="16">
        <f>O198/(VLOOKUP(C198,key!A:H,8,FALSE)/10)</f>
        <v>58839.175257731964</v>
      </c>
    </row>
    <row r="199" spans="1:16" x14ac:dyDescent="0.4">
      <c r="A199" s="2">
        <v>1</v>
      </c>
      <c r="B199" s="2">
        <v>30</v>
      </c>
      <c r="C199" s="2" t="s">
        <v>229</v>
      </c>
      <c r="D199" s="2" t="s">
        <v>170</v>
      </c>
      <c r="E199" s="2" t="s">
        <v>676</v>
      </c>
      <c r="F199" s="2" t="str">
        <f>VLOOKUP(C199,death!A:B,2,FALSE)</f>
        <v>no</v>
      </c>
      <c r="G199" s="3" t="str">
        <f t="shared" si="13"/>
        <v>D_desiccation_1</v>
      </c>
      <c r="H199" s="2">
        <v>30</v>
      </c>
      <c r="I199" s="2">
        <v>72</v>
      </c>
      <c r="J199" s="2">
        <v>55</v>
      </c>
      <c r="K199" s="2">
        <f t="shared" si="12"/>
        <v>17</v>
      </c>
      <c r="L199" s="2">
        <f>K199*calibration_curve!$C$2</f>
        <v>396712</v>
      </c>
      <c r="M199" s="2">
        <f t="shared" si="14"/>
        <v>13224</v>
      </c>
      <c r="N199" s="2">
        <f t="shared" si="15"/>
        <v>793440</v>
      </c>
      <c r="O199" s="2">
        <f>ROUND(IF((N199-IF(B199=20,blank!$H$4,blank!$H$2))&lt;0,0,N199-IF(B199=20,blank!$H$4,blank!$H$2)),0)</f>
        <v>617420</v>
      </c>
      <c r="P199" s="16">
        <f>O199/(VLOOKUP(C199,key!A:H,8,FALSE)/10)</f>
        <v>63651.546391752585</v>
      </c>
    </row>
    <row r="200" spans="1:16" x14ac:dyDescent="0.4">
      <c r="A200" s="2">
        <v>1</v>
      </c>
      <c r="B200" s="2">
        <v>30</v>
      </c>
      <c r="C200" s="2" t="s">
        <v>452</v>
      </c>
      <c r="D200" s="2" t="s">
        <v>170</v>
      </c>
      <c r="E200" s="2" t="s">
        <v>676</v>
      </c>
      <c r="F200" s="2" t="str">
        <f>VLOOKUP(C200,death!A:B,2,FALSE)</f>
        <v>no</v>
      </c>
      <c r="G200" s="3" t="str">
        <f t="shared" si="13"/>
        <v>D_desiccation_1</v>
      </c>
      <c r="H200" s="2">
        <v>30</v>
      </c>
      <c r="I200" s="2">
        <v>69</v>
      </c>
      <c r="J200" s="2">
        <v>50</v>
      </c>
      <c r="K200" s="2">
        <f t="shared" si="12"/>
        <v>19</v>
      </c>
      <c r="L200" s="2">
        <f>K200*calibration_curve!$C$2</f>
        <v>443384</v>
      </c>
      <c r="M200" s="2">
        <f t="shared" si="14"/>
        <v>14779</v>
      </c>
      <c r="N200" s="2">
        <f t="shared" si="15"/>
        <v>886740</v>
      </c>
      <c r="O200" s="2">
        <f>ROUND(IF((N200-IF(B200=20,blank!$H$4,blank!$H$2))&lt;0,0,N200-IF(B200=20,blank!$H$4,blank!$H$2)),0)</f>
        <v>710720</v>
      </c>
      <c r="P200" s="16">
        <f>O200/(VLOOKUP(C200,key!A:H,8,FALSE)/10)</f>
        <v>87743.209876543217</v>
      </c>
    </row>
    <row r="201" spans="1:16" x14ac:dyDescent="0.4">
      <c r="A201" s="2">
        <v>1</v>
      </c>
      <c r="B201" s="2">
        <v>30</v>
      </c>
      <c r="C201" s="2" t="s">
        <v>453</v>
      </c>
      <c r="D201" s="2" t="s">
        <v>170</v>
      </c>
      <c r="E201" s="2" t="s">
        <v>676</v>
      </c>
      <c r="F201" s="2" t="str">
        <f>VLOOKUP(C201,death!A:B,2,FALSE)</f>
        <v>no</v>
      </c>
      <c r="G201" s="3" t="str">
        <f t="shared" si="13"/>
        <v>D_desiccation_1</v>
      </c>
      <c r="H201" s="2">
        <v>30</v>
      </c>
      <c r="I201" s="2">
        <v>69</v>
      </c>
      <c r="J201" s="2">
        <v>50</v>
      </c>
      <c r="K201" s="2">
        <f t="shared" si="12"/>
        <v>19</v>
      </c>
      <c r="L201" s="2">
        <f>K201*calibration_curve!$C$2</f>
        <v>443384</v>
      </c>
      <c r="M201" s="2">
        <f t="shared" si="14"/>
        <v>14779</v>
      </c>
      <c r="N201" s="2">
        <f t="shared" si="15"/>
        <v>886740</v>
      </c>
      <c r="O201" s="2">
        <f>ROUND(IF((N201-IF(B201=20,blank!$H$4,blank!$H$2))&lt;0,0,N201-IF(B201=20,blank!$H$4,blank!$H$2)),0)</f>
        <v>710720</v>
      </c>
      <c r="P201" s="16">
        <f>O201/(VLOOKUP(C201,key!A:H,8,FALSE)/10)</f>
        <v>81691.954022988517</v>
      </c>
    </row>
    <row r="202" spans="1:16" x14ac:dyDescent="0.4">
      <c r="A202" s="2">
        <v>1</v>
      </c>
      <c r="B202" s="2">
        <v>30</v>
      </c>
      <c r="C202" s="2" t="s">
        <v>454</v>
      </c>
      <c r="D202" s="2" t="s">
        <v>170</v>
      </c>
      <c r="E202" s="2" t="s">
        <v>676</v>
      </c>
      <c r="F202" s="2" t="str">
        <f>VLOOKUP(C202,death!A:B,2,FALSE)</f>
        <v>no</v>
      </c>
      <c r="G202" s="3" t="str">
        <f t="shared" si="13"/>
        <v>D_desiccation_1</v>
      </c>
      <c r="H202" s="2">
        <v>30</v>
      </c>
      <c r="I202" s="2">
        <v>77</v>
      </c>
      <c r="J202" s="2">
        <v>61</v>
      </c>
      <c r="K202" s="2">
        <f t="shared" si="12"/>
        <v>16</v>
      </c>
      <c r="L202" s="2">
        <f>K202*calibration_curve!$C$2</f>
        <v>373376</v>
      </c>
      <c r="M202" s="2">
        <f t="shared" si="14"/>
        <v>12446</v>
      </c>
      <c r="N202" s="2">
        <f t="shared" si="15"/>
        <v>746760</v>
      </c>
      <c r="O202" s="2">
        <f>ROUND(IF((N202-IF(B202=20,blank!$H$4,blank!$H$2))&lt;0,0,N202-IF(B202=20,blank!$H$4,blank!$H$2)),0)</f>
        <v>570740</v>
      </c>
      <c r="P202" s="16">
        <f>O202/(VLOOKUP(C202,key!A:H,8,FALSE)/10)</f>
        <v>82715.942028985504</v>
      </c>
    </row>
    <row r="203" spans="1:16" x14ac:dyDescent="0.4">
      <c r="A203" s="2">
        <v>1</v>
      </c>
      <c r="B203" s="2">
        <v>30</v>
      </c>
      <c r="C203" s="2" t="s">
        <v>455</v>
      </c>
      <c r="D203" s="2" t="s">
        <v>170</v>
      </c>
      <c r="E203" s="2" t="s">
        <v>676</v>
      </c>
      <c r="F203" s="2" t="str">
        <f>VLOOKUP(C203,death!A:B,2,FALSE)</f>
        <v>no</v>
      </c>
      <c r="G203" s="3" t="str">
        <f t="shared" si="13"/>
        <v>D_desiccation_1</v>
      </c>
      <c r="H203" s="2">
        <v>30</v>
      </c>
      <c r="I203" s="2">
        <v>60</v>
      </c>
      <c r="J203" s="2">
        <v>45</v>
      </c>
      <c r="K203" s="2">
        <f t="shared" si="12"/>
        <v>15</v>
      </c>
      <c r="L203" s="2">
        <f>K203*calibration_curve!$C$2</f>
        <v>350040</v>
      </c>
      <c r="M203" s="2">
        <f t="shared" si="14"/>
        <v>11668</v>
      </c>
      <c r="N203" s="2">
        <f t="shared" si="15"/>
        <v>700080</v>
      </c>
      <c r="O203" s="2">
        <f>ROUND(IF((N203-IF(B203=20,blank!$H$4,blank!$H$2))&lt;0,0,N203-IF(B203=20,blank!$H$4,blank!$H$2)),0)</f>
        <v>524060</v>
      </c>
      <c r="P203" s="16">
        <f>O203/(VLOOKUP(C203,key!A:H,8,FALSE)/10)</f>
        <v>58883.146067415728</v>
      </c>
    </row>
    <row r="204" spans="1:16" x14ac:dyDescent="0.4">
      <c r="A204" s="2">
        <v>1</v>
      </c>
      <c r="B204" s="2">
        <v>30</v>
      </c>
      <c r="C204" s="2" t="s">
        <v>456</v>
      </c>
      <c r="D204" s="2" t="s">
        <v>170</v>
      </c>
      <c r="E204" s="2" t="s">
        <v>676</v>
      </c>
      <c r="F204" s="2" t="str">
        <f>VLOOKUP(C204,death!A:B,2,FALSE)</f>
        <v>no</v>
      </c>
      <c r="G204" s="3" t="str">
        <f t="shared" si="13"/>
        <v>D_desiccation_1</v>
      </c>
      <c r="H204" s="2">
        <v>30</v>
      </c>
      <c r="I204" s="2">
        <v>62</v>
      </c>
      <c r="J204" s="2">
        <v>44</v>
      </c>
      <c r="K204" s="2">
        <f t="shared" si="12"/>
        <v>18</v>
      </c>
      <c r="L204" s="2">
        <f>K204*calibration_curve!$C$2</f>
        <v>420048</v>
      </c>
      <c r="M204" s="2">
        <f t="shared" si="14"/>
        <v>14002</v>
      </c>
      <c r="N204" s="2">
        <f t="shared" si="15"/>
        <v>840120</v>
      </c>
      <c r="O204" s="2">
        <f>ROUND(IF((N204-IF(B204=20,blank!$H$4,blank!$H$2))&lt;0,0,N204-IF(B204=20,blank!$H$4,blank!$H$2)),0)</f>
        <v>664100</v>
      </c>
      <c r="P204" s="16">
        <f>O204/(VLOOKUP(C204,key!A:H,8,FALSE)/10)</f>
        <v>69905.263157894733</v>
      </c>
    </row>
    <row r="205" spans="1:16" x14ac:dyDescent="0.4">
      <c r="A205" s="2">
        <v>1</v>
      </c>
      <c r="B205" s="2">
        <v>30</v>
      </c>
      <c r="C205" s="2" t="s">
        <v>457</v>
      </c>
      <c r="D205" s="2" t="s">
        <v>170</v>
      </c>
      <c r="E205" s="2" t="s">
        <v>676</v>
      </c>
      <c r="F205" s="2" t="str">
        <f>VLOOKUP(C205,death!A:B,2,FALSE)</f>
        <v>no</v>
      </c>
      <c r="G205" s="3" t="str">
        <f t="shared" si="13"/>
        <v>D_desiccation_1</v>
      </c>
      <c r="H205" s="2">
        <v>30</v>
      </c>
      <c r="I205" s="2">
        <v>71</v>
      </c>
      <c r="J205" s="2">
        <v>48</v>
      </c>
      <c r="K205" s="2">
        <f t="shared" si="12"/>
        <v>23</v>
      </c>
      <c r="L205" s="2">
        <f>K205*calibration_curve!$C$2</f>
        <v>536728</v>
      </c>
      <c r="M205" s="2">
        <f t="shared" si="14"/>
        <v>17891</v>
      </c>
      <c r="N205" s="2">
        <f t="shared" si="15"/>
        <v>1073460</v>
      </c>
      <c r="O205" s="2">
        <f>ROUND(IF((N205-IF(B205=20,blank!$H$4,blank!$H$2))&lt;0,0,N205-IF(B205=20,blank!$H$4,blank!$H$2)),0)</f>
        <v>897440</v>
      </c>
      <c r="P205" s="16">
        <f>O205/(VLOOKUP(C205,key!A:H,8,FALSE)/10)</f>
        <v>93483.333333333343</v>
      </c>
    </row>
    <row r="206" spans="1:16" x14ac:dyDescent="0.4">
      <c r="A206" s="2">
        <v>1</v>
      </c>
      <c r="B206" s="2">
        <v>30</v>
      </c>
      <c r="C206" s="2" t="s">
        <v>458</v>
      </c>
      <c r="D206" s="2" t="s">
        <v>170</v>
      </c>
      <c r="E206" s="2" t="s">
        <v>676</v>
      </c>
      <c r="F206" s="2" t="str">
        <f>VLOOKUP(C206,death!A:B,2,FALSE)</f>
        <v>no</v>
      </c>
      <c r="G206" s="3" t="str">
        <f t="shared" si="13"/>
        <v>D_desiccation_1</v>
      </c>
      <c r="H206" s="2">
        <v>30</v>
      </c>
      <c r="I206" s="2">
        <v>70</v>
      </c>
      <c r="J206" s="2">
        <v>51</v>
      </c>
      <c r="K206" s="2">
        <f t="shared" si="12"/>
        <v>19</v>
      </c>
      <c r="L206" s="2">
        <f>K206*calibration_curve!$C$2</f>
        <v>443384</v>
      </c>
      <c r="M206" s="2">
        <f t="shared" si="14"/>
        <v>14779</v>
      </c>
      <c r="N206" s="2">
        <f t="shared" si="15"/>
        <v>886740</v>
      </c>
      <c r="O206" s="2">
        <f>ROUND(IF((N206-IF(B206=20,blank!$H$4,blank!$H$2))&lt;0,0,N206-IF(B206=20,blank!$H$4,blank!$H$2)),0)</f>
        <v>710720</v>
      </c>
      <c r="P206" s="16">
        <f>O206/(VLOOKUP(C206,key!A:H,8,FALSE)/10)</f>
        <v>96043.24324324324</v>
      </c>
    </row>
    <row r="207" spans="1:16" x14ac:dyDescent="0.4">
      <c r="A207" s="2">
        <v>1</v>
      </c>
      <c r="B207" s="2">
        <v>30</v>
      </c>
      <c r="C207" s="2" t="s">
        <v>459</v>
      </c>
      <c r="D207" s="2" t="s">
        <v>170</v>
      </c>
      <c r="E207" s="2" t="s">
        <v>676</v>
      </c>
      <c r="F207" s="2" t="str">
        <f>VLOOKUP(C207,death!A:B,2,FALSE)</f>
        <v>no</v>
      </c>
      <c r="G207" s="3" t="str">
        <f t="shared" si="13"/>
        <v>D_desiccation_1</v>
      </c>
      <c r="H207" s="2">
        <v>30</v>
      </c>
      <c r="I207" s="2">
        <v>68</v>
      </c>
      <c r="J207" s="2">
        <v>49</v>
      </c>
      <c r="K207" s="2">
        <f t="shared" si="12"/>
        <v>19</v>
      </c>
      <c r="L207" s="2">
        <f>K207*calibration_curve!$C$2</f>
        <v>443384</v>
      </c>
      <c r="M207" s="2">
        <f t="shared" si="14"/>
        <v>14779</v>
      </c>
      <c r="N207" s="2">
        <f t="shared" si="15"/>
        <v>886740</v>
      </c>
      <c r="O207" s="2">
        <f>ROUND(IF((N207-IF(B207=20,blank!$H$4,blank!$H$2))&lt;0,0,N207-IF(B207=20,blank!$H$4,blank!$H$2)),0)</f>
        <v>710720</v>
      </c>
      <c r="P207" s="16">
        <f>O207/(VLOOKUP(C207,key!A:H,8,FALSE)/10)</f>
        <v>86673.170731707331</v>
      </c>
    </row>
    <row r="208" spans="1:16" x14ac:dyDescent="0.4">
      <c r="A208" s="2">
        <v>1</v>
      </c>
      <c r="B208" s="2">
        <v>30</v>
      </c>
      <c r="C208" s="2" t="s">
        <v>460</v>
      </c>
      <c r="D208" s="2" t="s">
        <v>170</v>
      </c>
      <c r="E208" s="2" t="s">
        <v>676</v>
      </c>
      <c r="F208" s="2" t="str">
        <f>VLOOKUP(C208,death!A:B,2,FALSE)</f>
        <v>no</v>
      </c>
      <c r="G208" s="3" t="str">
        <f t="shared" si="13"/>
        <v>D_desiccation_1</v>
      </c>
      <c r="H208" s="2">
        <v>30</v>
      </c>
      <c r="I208" s="2">
        <v>69</v>
      </c>
      <c r="J208" s="2">
        <v>46</v>
      </c>
      <c r="K208" s="2">
        <f t="shared" si="12"/>
        <v>23</v>
      </c>
      <c r="L208" s="2">
        <f>K208*calibration_curve!$C$2</f>
        <v>536728</v>
      </c>
      <c r="M208" s="2">
        <f t="shared" si="14"/>
        <v>17891</v>
      </c>
      <c r="N208" s="2">
        <f t="shared" si="15"/>
        <v>1073460</v>
      </c>
      <c r="O208" s="2">
        <f>ROUND(IF((N208-IF(B208=20,blank!$H$4,blank!$H$2))&lt;0,0,N208-IF(B208=20,blank!$H$4,blank!$H$2)),0)</f>
        <v>897440</v>
      </c>
      <c r="P208" s="16">
        <f>O208/(VLOOKUP(C208,key!A:H,8,FALSE)/10)</f>
        <v>104353.48837209302</v>
      </c>
    </row>
    <row r="209" spans="1:16" x14ac:dyDescent="0.4">
      <c r="A209" s="2">
        <v>1</v>
      </c>
      <c r="B209" s="2">
        <v>30</v>
      </c>
      <c r="C209" s="2" t="s">
        <v>461</v>
      </c>
      <c r="D209" s="2" t="s">
        <v>170</v>
      </c>
      <c r="E209" s="2" t="s">
        <v>676</v>
      </c>
      <c r="F209" s="2" t="str">
        <f>VLOOKUP(C209,death!A:B,2,FALSE)</f>
        <v>no</v>
      </c>
      <c r="G209" s="3" t="str">
        <f t="shared" si="13"/>
        <v>D_desiccation_1</v>
      </c>
      <c r="H209" s="2">
        <v>30</v>
      </c>
      <c r="I209" s="2">
        <v>82</v>
      </c>
      <c r="J209" s="2">
        <v>66</v>
      </c>
      <c r="K209" s="2">
        <f t="shared" si="12"/>
        <v>16</v>
      </c>
      <c r="L209" s="2">
        <f>K209*calibration_curve!$C$2</f>
        <v>373376</v>
      </c>
      <c r="M209" s="2">
        <f t="shared" si="14"/>
        <v>12446</v>
      </c>
      <c r="N209" s="2">
        <f t="shared" si="15"/>
        <v>746760</v>
      </c>
      <c r="O209" s="2">
        <f>ROUND(IF((N209-IF(B209=20,blank!$H$4,blank!$H$2))&lt;0,0,N209-IF(B209=20,blank!$H$4,blank!$H$2)),0)</f>
        <v>570740</v>
      </c>
      <c r="P209" s="16">
        <f>O209/(VLOOKUP(C209,key!A:H,8,FALSE)/10)</f>
        <v>65602.29885057472</v>
      </c>
    </row>
    <row r="210" spans="1:16" x14ac:dyDescent="0.4">
      <c r="A210" s="2">
        <v>1</v>
      </c>
      <c r="B210" s="2">
        <v>30</v>
      </c>
      <c r="C210" s="2" t="s">
        <v>462</v>
      </c>
      <c r="D210" s="2" t="s">
        <v>170</v>
      </c>
      <c r="E210" s="2" t="s">
        <v>676</v>
      </c>
      <c r="F210" s="2" t="str">
        <f>VLOOKUP(C210,death!A:B,2,FALSE)</f>
        <v>no</v>
      </c>
      <c r="G210" s="3" t="str">
        <f t="shared" si="13"/>
        <v>D_desiccation_1</v>
      </c>
      <c r="H210" s="2">
        <v>30</v>
      </c>
      <c r="I210" s="2">
        <v>68</v>
      </c>
      <c r="J210" s="2">
        <v>51</v>
      </c>
      <c r="K210" s="2">
        <f t="shared" si="12"/>
        <v>17</v>
      </c>
      <c r="L210" s="2">
        <f>K210*calibration_curve!$C$2</f>
        <v>396712</v>
      </c>
      <c r="M210" s="2">
        <f t="shared" si="14"/>
        <v>13224</v>
      </c>
      <c r="N210" s="2">
        <f t="shared" si="15"/>
        <v>793440</v>
      </c>
      <c r="O210" s="2">
        <f>ROUND(IF((N210-IF(B210=20,blank!$H$4,blank!$H$2))&lt;0,0,N210-IF(B210=20,blank!$H$4,blank!$H$2)),0)</f>
        <v>617420</v>
      </c>
      <c r="P210" s="16">
        <f>O210/(VLOOKUP(C210,key!A:H,8,FALSE)/10)</f>
        <v>64991.57894736842</v>
      </c>
    </row>
    <row r="211" spans="1:16" x14ac:dyDescent="0.4">
      <c r="A211" s="2">
        <v>1</v>
      </c>
      <c r="B211" s="2">
        <v>30</v>
      </c>
      <c r="C211" s="2" t="s">
        <v>227</v>
      </c>
      <c r="D211" s="2" t="s">
        <v>170</v>
      </c>
      <c r="E211" s="2" t="s">
        <v>676</v>
      </c>
      <c r="F211" s="2" t="str">
        <f>VLOOKUP(C211,death!A:B,2,FALSE)</f>
        <v>yes</v>
      </c>
      <c r="G211" s="3" t="str">
        <f t="shared" si="13"/>
        <v>D_desiccation_1</v>
      </c>
      <c r="H211" s="2">
        <v>30</v>
      </c>
      <c r="I211" s="2">
        <v>72</v>
      </c>
      <c r="J211" s="2">
        <v>54</v>
      </c>
      <c r="K211" s="2">
        <f t="shared" si="12"/>
        <v>18</v>
      </c>
      <c r="L211" s="2">
        <f>K211*calibration_curve!$C$2</f>
        <v>420048</v>
      </c>
      <c r="M211" s="2">
        <f t="shared" si="14"/>
        <v>14002</v>
      </c>
      <c r="N211" s="2">
        <f t="shared" si="15"/>
        <v>840120</v>
      </c>
      <c r="O211" s="2">
        <f>ROUND(IF((N211-IF(B211=20,blank!$H$4,blank!$H$2))&lt;0,0,N211-IF(B211=20,blank!$H$4,blank!$H$2)),0)</f>
        <v>664100</v>
      </c>
      <c r="P211" s="16">
        <f>O211/(VLOOKUP(C211,key!A:H,8,FALSE)/10)</f>
        <v>65752.475247524751</v>
      </c>
    </row>
    <row r="212" spans="1:16" x14ac:dyDescent="0.4">
      <c r="A212" s="2">
        <v>1</v>
      </c>
      <c r="B212" s="2">
        <v>30</v>
      </c>
      <c r="C212" s="2" t="s">
        <v>42</v>
      </c>
      <c r="D212" s="2" t="s">
        <v>171</v>
      </c>
      <c r="E212" s="2" t="s">
        <v>676</v>
      </c>
      <c r="F212" s="2" t="str">
        <f>VLOOKUP(C212,death!A:B,2,FALSE)</f>
        <v>no</v>
      </c>
      <c r="G212" s="3" t="str">
        <f t="shared" si="13"/>
        <v>T_desiccation_1</v>
      </c>
      <c r="H212" s="2">
        <v>30</v>
      </c>
      <c r="I212" s="2">
        <v>91</v>
      </c>
      <c r="J212" s="2">
        <v>70</v>
      </c>
      <c r="K212" s="2">
        <f t="shared" si="12"/>
        <v>21</v>
      </c>
      <c r="L212" s="2">
        <f>K212*calibration_curve!$C$2</f>
        <v>490056</v>
      </c>
      <c r="M212" s="2">
        <f t="shared" si="14"/>
        <v>16335</v>
      </c>
      <c r="N212" s="2">
        <f t="shared" si="15"/>
        <v>980100</v>
      </c>
      <c r="O212" s="2">
        <f>ROUND(IF((N212-IF(B212=20,blank!$H$4,blank!$H$2))&lt;0,0,N212-IF(B212=20,blank!$H$4,blank!$H$2)),0)</f>
        <v>804080</v>
      </c>
      <c r="P212" s="16">
        <f>O212/(VLOOKUP(C212,key!A:H,8,FALSE)/10)</f>
        <v>90346.067415730329</v>
      </c>
    </row>
    <row r="213" spans="1:16" x14ac:dyDescent="0.4">
      <c r="A213" s="2">
        <v>1</v>
      </c>
      <c r="B213" s="2">
        <v>30</v>
      </c>
      <c r="C213" s="2" t="s">
        <v>43</v>
      </c>
      <c r="D213" s="2" t="s">
        <v>171</v>
      </c>
      <c r="E213" s="2" t="s">
        <v>676</v>
      </c>
      <c r="F213" s="2" t="str">
        <f>VLOOKUP(C213,death!A:B,2,FALSE)</f>
        <v>no</v>
      </c>
      <c r="G213" s="3" t="str">
        <f t="shared" si="13"/>
        <v>T_desiccation_1</v>
      </c>
      <c r="H213" s="2">
        <v>30</v>
      </c>
      <c r="I213" s="2">
        <v>93</v>
      </c>
      <c r="J213" s="2">
        <v>74</v>
      </c>
      <c r="K213" s="2">
        <f t="shared" si="12"/>
        <v>19</v>
      </c>
      <c r="L213" s="2">
        <f>K213*calibration_curve!$C$2</f>
        <v>443384</v>
      </c>
      <c r="M213" s="2">
        <f t="shared" si="14"/>
        <v>14779</v>
      </c>
      <c r="N213" s="2">
        <f t="shared" si="15"/>
        <v>886740</v>
      </c>
      <c r="O213" s="2">
        <f>ROUND(IF((N213-IF(B213=20,blank!$H$4,blank!$H$2))&lt;0,0,N213-IF(B213=20,blank!$H$4,blank!$H$2)),0)</f>
        <v>710720</v>
      </c>
      <c r="P213" s="16">
        <f>O213/(VLOOKUP(C213,key!A:H,8,FALSE)/10)</f>
        <v>104517.64705882354</v>
      </c>
    </row>
    <row r="214" spans="1:16" x14ac:dyDescent="0.4">
      <c r="A214" s="2">
        <v>1</v>
      </c>
      <c r="B214" s="2">
        <v>30</v>
      </c>
      <c r="C214" s="2" t="s">
        <v>44</v>
      </c>
      <c r="D214" s="2" t="s">
        <v>171</v>
      </c>
      <c r="E214" s="2" t="s">
        <v>676</v>
      </c>
      <c r="F214" s="2" t="str">
        <f>VLOOKUP(C214,death!A:B,2,FALSE)</f>
        <v>no</v>
      </c>
      <c r="G214" s="3" t="str">
        <f t="shared" si="13"/>
        <v>T_desiccation_1</v>
      </c>
      <c r="H214" s="2">
        <v>30</v>
      </c>
      <c r="I214" s="2">
        <v>93</v>
      </c>
      <c r="J214" s="2">
        <v>72</v>
      </c>
      <c r="K214" s="2">
        <f t="shared" si="12"/>
        <v>21</v>
      </c>
      <c r="L214" s="2">
        <f>K214*calibration_curve!$C$2</f>
        <v>490056</v>
      </c>
      <c r="M214" s="2">
        <f t="shared" si="14"/>
        <v>16335</v>
      </c>
      <c r="N214" s="2">
        <f t="shared" si="15"/>
        <v>980100</v>
      </c>
      <c r="O214" s="2">
        <f>ROUND(IF((N214-IF(B214=20,blank!$H$4,blank!$H$2))&lt;0,0,N214-IF(B214=20,blank!$H$4,blank!$H$2)),0)</f>
        <v>804080</v>
      </c>
      <c r="P214" s="16">
        <f>O214/(VLOOKUP(C214,key!A:H,8,FALSE)/10)</f>
        <v>95723.809523809527</v>
      </c>
    </row>
    <row r="215" spans="1:16" x14ac:dyDescent="0.4">
      <c r="A215" s="2">
        <v>1</v>
      </c>
      <c r="B215" s="2">
        <v>30</v>
      </c>
      <c r="C215" s="2" t="s">
        <v>45</v>
      </c>
      <c r="D215" s="2" t="s">
        <v>171</v>
      </c>
      <c r="E215" s="2" t="s">
        <v>676</v>
      </c>
      <c r="F215" s="2" t="str">
        <f>VLOOKUP(C215,death!A:B,2,FALSE)</f>
        <v>yes</v>
      </c>
      <c r="G215" s="3" t="str">
        <f t="shared" si="13"/>
        <v>T_desiccation_1</v>
      </c>
      <c r="H215" s="2">
        <v>30</v>
      </c>
      <c r="I215" s="2">
        <v>93</v>
      </c>
      <c r="J215" s="2">
        <v>74</v>
      </c>
      <c r="K215" s="2">
        <f t="shared" si="12"/>
        <v>19</v>
      </c>
      <c r="L215" s="2">
        <f>K215*calibration_curve!$C$2</f>
        <v>443384</v>
      </c>
      <c r="M215" s="2">
        <f t="shared" si="14"/>
        <v>14779</v>
      </c>
      <c r="N215" s="2">
        <f t="shared" si="15"/>
        <v>886740</v>
      </c>
      <c r="O215" s="2">
        <f>ROUND(IF((N215-IF(B215=20,blank!$H$4,blank!$H$2))&lt;0,0,N215-IF(B215=20,blank!$H$4,blank!$H$2)),0)</f>
        <v>710720</v>
      </c>
      <c r="P215" s="16">
        <f>O215/(VLOOKUP(C215,key!A:H,8,FALSE)/10)</f>
        <v>87743.209876543217</v>
      </c>
    </row>
    <row r="216" spans="1:16" x14ac:dyDescent="0.4">
      <c r="A216" s="2">
        <v>1</v>
      </c>
      <c r="B216" s="2">
        <v>30</v>
      </c>
      <c r="C216" s="2" t="s">
        <v>46</v>
      </c>
      <c r="D216" s="2" t="s">
        <v>171</v>
      </c>
      <c r="E216" s="2" t="s">
        <v>676</v>
      </c>
      <c r="F216" s="2" t="str">
        <f>VLOOKUP(C216,death!A:B,2,FALSE)</f>
        <v>no</v>
      </c>
      <c r="G216" s="3" t="str">
        <f t="shared" si="13"/>
        <v>T_desiccation_1</v>
      </c>
      <c r="H216" s="2">
        <v>30</v>
      </c>
      <c r="I216" s="2">
        <v>93</v>
      </c>
      <c r="J216" s="2">
        <v>72</v>
      </c>
      <c r="K216" s="2">
        <f t="shared" si="12"/>
        <v>21</v>
      </c>
      <c r="L216" s="2">
        <f>K216*calibration_curve!$C$2</f>
        <v>490056</v>
      </c>
      <c r="M216" s="2">
        <f t="shared" si="14"/>
        <v>16335</v>
      </c>
      <c r="N216" s="2">
        <f t="shared" si="15"/>
        <v>980100</v>
      </c>
      <c r="O216" s="2">
        <f>ROUND(IF((N216-IF(B216=20,blank!$H$4,blank!$H$2))&lt;0,0,N216-IF(B216=20,blank!$H$4,blank!$H$2)),0)</f>
        <v>804080</v>
      </c>
      <c r="P216" s="16">
        <f>O216/(VLOOKUP(C216,key!A:H,8,FALSE)/10)</f>
        <v>99269.135802469144</v>
      </c>
    </row>
    <row r="217" spans="1:16" x14ac:dyDescent="0.4">
      <c r="A217" s="2">
        <v>1</v>
      </c>
      <c r="B217" s="2">
        <v>30</v>
      </c>
      <c r="C217" s="2" t="s">
        <v>47</v>
      </c>
      <c r="D217" s="2" t="s">
        <v>171</v>
      </c>
      <c r="E217" s="2" t="s">
        <v>676</v>
      </c>
      <c r="F217" s="2" t="str">
        <f>VLOOKUP(C217,death!A:B,2,FALSE)</f>
        <v>no</v>
      </c>
      <c r="G217" s="3" t="str">
        <f t="shared" si="13"/>
        <v>T_desiccation_1</v>
      </c>
      <c r="H217" s="2">
        <v>30</v>
      </c>
      <c r="I217" s="2">
        <v>90</v>
      </c>
      <c r="J217" s="2">
        <v>68</v>
      </c>
      <c r="K217" s="2">
        <f t="shared" si="12"/>
        <v>22</v>
      </c>
      <c r="L217" s="2">
        <f>K217*calibration_curve!$C$2</f>
        <v>513392</v>
      </c>
      <c r="M217" s="2">
        <f t="shared" si="14"/>
        <v>17113</v>
      </c>
      <c r="N217" s="2">
        <f t="shared" si="15"/>
        <v>1026780</v>
      </c>
      <c r="O217" s="2">
        <f>ROUND(IF((N217-IF(B217=20,blank!$H$4,blank!$H$2))&lt;0,0,N217-IF(B217=20,blank!$H$4,blank!$H$2)),0)</f>
        <v>850760</v>
      </c>
      <c r="P217" s="16">
        <f>O217/(VLOOKUP(C217,key!A:H,8,FALSE)/10)</f>
        <v>100089.41176470589</v>
      </c>
    </row>
    <row r="218" spans="1:16" x14ac:dyDescent="0.4">
      <c r="A218" s="2">
        <v>1</v>
      </c>
      <c r="B218" s="2">
        <v>30</v>
      </c>
      <c r="C218" s="2" t="s">
        <v>48</v>
      </c>
      <c r="D218" s="2" t="s">
        <v>171</v>
      </c>
      <c r="E218" s="2" t="s">
        <v>676</v>
      </c>
      <c r="F218" s="2" t="str">
        <f>VLOOKUP(C218,death!A:B,2,FALSE)</f>
        <v>yes</v>
      </c>
      <c r="G218" s="3" t="str">
        <f t="shared" si="13"/>
        <v>T_desiccation_1</v>
      </c>
      <c r="H218" s="2">
        <v>30</v>
      </c>
      <c r="I218" s="2">
        <v>86</v>
      </c>
      <c r="J218" s="2">
        <v>69</v>
      </c>
      <c r="K218" s="2">
        <f t="shared" si="12"/>
        <v>17</v>
      </c>
      <c r="L218" s="2">
        <f>K218*calibration_curve!$C$2</f>
        <v>396712</v>
      </c>
      <c r="M218" s="2">
        <f t="shared" si="14"/>
        <v>13224</v>
      </c>
      <c r="N218" s="2">
        <f t="shared" si="15"/>
        <v>793440</v>
      </c>
      <c r="O218" s="2">
        <f>ROUND(IF((N218-IF(B218=20,blank!$H$4,blank!$H$2))&lt;0,0,N218-IF(B218=20,blank!$H$4,blank!$H$2)),0)</f>
        <v>617420</v>
      </c>
      <c r="P218" s="16">
        <f>O218/(VLOOKUP(C218,key!A:H,8,FALSE)/10)</f>
        <v>69373.033707865165</v>
      </c>
    </row>
    <row r="219" spans="1:16" x14ac:dyDescent="0.4">
      <c r="A219" s="2">
        <v>1</v>
      </c>
      <c r="B219" s="2">
        <v>30</v>
      </c>
      <c r="C219" s="2" t="s">
        <v>49</v>
      </c>
      <c r="D219" s="2" t="s">
        <v>171</v>
      </c>
      <c r="E219" s="2" t="s">
        <v>676</v>
      </c>
      <c r="F219" s="2" t="str">
        <f>VLOOKUP(C219,death!A:B,2,FALSE)</f>
        <v>no</v>
      </c>
      <c r="G219" s="3" t="str">
        <f t="shared" si="13"/>
        <v>T_desiccation_1</v>
      </c>
      <c r="H219" s="2">
        <v>30</v>
      </c>
      <c r="I219" s="2">
        <v>90</v>
      </c>
      <c r="J219" s="2">
        <v>74</v>
      </c>
      <c r="K219" s="2">
        <f t="shared" si="12"/>
        <v>16</v>
      </c>
      <c r="L219" s="2">
        <f>K219*calibration_curve!$C$2</f>
        <v>373376</v>
      </c>
      <c r="M219" s="2">
        <f t="shared" si="14"/>
        <v>12446</v>
      </c>
      <c r="N219" s="2">
        <f t="shared" si="15"/>
        <v>746760</v>
      </c>
      <c r="O219" s="2">
        <f>ROUND(IF((N219-IF(B219=20,blank!$H$4,blank!$H$2))&lt;0,0,N219-IF(B219=20,blank!$H$4,blank!$H$2)),0)</f>
        <v>570740</v>
      </c>
      <c r="P219" s="16">
        <f>O219/(VLOOKUP(C219,key!A:H,8,FALSE)/10)</f>
        <v>68763.855421686734</v>
      </c>
    </row>
    <row r="220" spans="1:16" x14ac:dyDescent="0.4">
      <c r="A220" s="2">
        <v>1</v>
      </c>
      <c r="B220" s="2">
        <v>30</v>
      </c>
      <c r="C220" s="2" t="s">
        <v>50</v>
      </c>
      <c r="D220" s="2" t="s">
        <v>171</v>
      </c>
      <c r="E220" s="2" t="s">
        <v>676</v>
      </c>
      <c r="F220" s="2" t="str">
        <f>VLOOKUP(C220,death!A:B,2,FALSE)</f>
        <v>no</v>
      </c>
      <c r="G220" s="3" t="str">
        <f t="shared" si="13"/>
        <v>T_desiccation_1</v>
      </c>
      <c r="H220" s="2">
        <v>30</v>
      </c>
      <c r="I220" s="2">
        <v>92</v>
      </c>
      <c r="J220" s="2">
        <v>77</v>
      </c>
      <c r="K220" s="2">
        <f t="shared" si="12"/>
        <v>15</v>
      </c>
      <c r="L220" s="2">
        <f>K220*calibration_curve!$C$2</f>
        <v>350040</v>
      </c>
      <c r="M220" s="2">
        <f t="shared" si="14"/>
        <v>11668</v>
      </c>
      <c r="N220" s="2">
        <f t="shared" si="15"/>
        <v>700080</v>
      </c>
      <c r="O220" s="2">
        <f>ROUND(IF((N220-IF(B220=20,blank!$H$4,blank!$H$2))&lt;0,0,N220-IF(B220=20,blank!$H$4,blank!$H$2)),0)</f>
        <v>524060</v>
      </c>
      <c r="P220" s="16">
        <f>O220/(VLOOKUP(C220,key!A:H,8,FALSE)/10)</f>
        <v>79403.030303030304</v>
      </c>
    </row>
    <row r="221" spans="1:16" x14ac:dyDescent="0.4">
      <c r="A221" s="2">
        <v>1</v>
      </c>
      <c r="B221" s="2">
        <v>30</v>
      </c>
      <c r="C221" s="2" t="s">
        <v>51</v>
      </c>
      <c r="D221" s="2" t="s">
        <v>171</v>
      </c>
      <c r="E221" s="2" t="s">
        <v>676</v>
      </c>
      <c r="F221" s="2" t="str">
        <f>VLOOKUP(C221,death!A:B,2,FALSE)</f>
        <v>no</v>
      </c>
      <c r="G221" s="3" t="str">
        <f t="shared" si="13"/>
        <v>T_desiccation_1</v>
      </c>
      <c r="H221" s="2">
        <v>30</v>
      </c>
      <c r="I221" s="2">
        <v>92</v>
      </c>
      <c r="J221" s="2">
        <v>74</v>
      </c>
      <c r="K221" s="2">
        <f t="shared" si="12"/>
        <v>18</v>
      </c>
      <c r="L221" s="2">
        <f>K221*calibration_curve!$C$2</f>
        <v>420048</v>
      </c>
      <c r="M221" s="2">
        <f t="shared" si="14"/>
        <v>14002</v>
      </c>
      <c r="N221" s="2">
        <f t="shared" si="15"/>
        <v>840120</v>
      </c>
      <c r="O221" s="2">
        <f>ROUND(IF((N221-IF(B221=20,blank!$H$4,blank!$H$2))&lt;0,0,N221-IF(B221=20,blank!$H$4,blank!$H$2)),0)</f>
        <v>664100</v>
      </c>
      <c r="P221" s="16">
        <f>O221/(VLOOKUP(C221,key!A:H,8,FALSE)/10)</f>
        <v>74617.97752808989</v>
      </c>
    </row>
    <row r="222" spans="1:16" x14ac:dyDescent="0.4">
      <c r="A222" s="2">
        <v>1</v>
      </c>
      <c r="B222" s="2">
        <v>30</v>
      </c>
      <c r="C222" s="2" t="s">
        <v>52</v>
      </c>
      <c r="D222" s="2" t="s">
        <v>171</v>
      </c>
      <c r="E222" s="2" t="s">
        <v>676</v>
      </c>
      <c r="F222" s="2" t="str">
        <f>VLOOKUP(C222,death!A:B,2,FALSE)</f>
        <v>yes</v>
      </c>
      <c r="G222" s="3" t="str">
        <f t="shared" si="13"/>
        <v>T_desiccation_1</v>
      </c>
      <c r="H222" s="2">
        <v>30</v>
      </c>
      <c r="I222" s="2">
        <v>88</v>
      </c>
      <c r="J222" s="2">
        <v>70</v>
      </c>
      <c r="K222" s="2">
        <f t="shared" si="12"/>
        <v>18</v>
      </c>
      <c r="L222" s="2">
        <f>K222*calibration_curve!$C$2</f>
        <v>420048</v>
      </c>
      <c r="M222" s="2">
        <f t="shared" si="14"/>
        <v>14002</v>
      </c>
      <c r="N222" s="2">
        <f t="shared" si="15"/>
        <v>840120</v>
      </c>
      <c r="O222" s="2">
        <f>ROUND(IF((N222-IF(B222=20,blank!$H$4,blank!$H$2))&lt;0,0,N222-IF(B222=20,blank!$H$4,blank!$H$2)),0)</f>
        <v>664100</v>
      </c>
      <c r="P222" s="16">
        <f>O222/(VLOOKUP(C222,key!A:H,8,FALSE)/10)</f>
        <v>65752.475247524751</v>
      </c>
    </row>
    <row r="223" spans="1:16" x14ac:dyDescent="0.4">
      <c r="A223" s="2">
        <v>1</v>
      </c>
      <c r="B223" s="2">
        <v>30</v>
      </c>
      <c r="C223" s="2" t="s">
        <v>53</v>
      </c>
      <c r="D223" s="2" t="s">
        <v>171</v>
      </c>
      <c r="E223" s="2" t="s">
        <v>676</v>
      </c>
      <c r="F223" s="2" t="str">
        <f>VLOOKUP(C223,death!A:B,2,FALSE)</f>
        <v>no</v>
      </c>
      <c r="G223" s="3" t="str">
        <f t="shared" si="13"/>
        <v>T_desiccation_1</v>
      </c>
      <c r="H223" s="2">
        <v>30</v>
      </c>
      <c r="I223" s="2">
        <v>81</v>
      </c>
      <c r="J223" s="2">
        <v>70</v>
      </c>
      <c r="K223" s="2">
        <f t="shared" si="12"/>
        <v>11</v>
      </c>
      <c r="L223" s="2">
        <f>K223*calibration_curve!$C$2</f>
        <v>256696</v>
      </c>
      <c r="M223" s="2">
        <f t="shared" si="14"/>
        <v>8557</v>
      </c>
      <c r="N223" s="2">
        <f t="shared" si="15"/>
        <v>513420</v>
      </c>
      <c r="O223" s="2">
        <f>ROUND(IF((N223-IF(B223=20,blank!$H$4,blank!$H$2))&lt;0,0,N223-IF(B223=20,blank!$H$4,blank!$H$2)),0)</f>
        <v>337400</v>
      </c>
      <c r="P223" s="16">
        <f>O223/(VLOOKUP(C223,key!A:H,8,FALSE)/10)</f>
        <v>41146.341463414639</v>
      </c>
    </row>
    <row r="224" spans="1:16" x14ac:dyDescent="0.4">
      <c r="A224" s="2">
        <v>1</v>
      </c>
      <c r="B224" s="2">
        <v>30</v>
      </c>
      <c r="C224" s="2" t="s">
        <v>54</v>
      </c>
      <c r="D224" s="2" t="s">
        <v>171</v>
      </c>
      <c r="E224" s="2" t="s">
        <v>676</v>
      </c>
      <c r="F224" s="2" t="str">
        <f>VLOOKUP(C224,death!A:B,2,FALSE)</f>
        <v>no</v>
      </c>
      <c r="G224" s="3" t="str">
        <f t="shared" si="13"/>
        <v>T_desiccation_1</v>
      </c>
      <c r="H224" s="2">
        <v>30</v>
      </c>
      <c r="I224" s="2">
        <v>82</v>
      </c>
      <c r="J224" s="2">
        <v>69</v>
      </c>
      <c r="K224" s="2">
        <f t="shared" si="12"/>
        <v>13</v>
      </c>
      <c r="L224" s="2">
        <f>K224*calibration_curve!$C$2</f>
        <v>303368</v>
      </c>
      <c r="M224" s="2">
        <f t="shared" si="14"/>
        <v>10112</v>
      </c>
      <c r="N224" s="2">
        <f t="shared" si="15"/>
        <v>606720</v>
      </c>
      <c r="O224" s="2">
        <f>ROUND(IF((N224-IF(B224=20,blank!$H$4,blank!$H$2))&lt;0,0,N224-IF(B224=20,blank!$H$4,blank!$H$2)),0)</f>
        <v>430700</v>
      </c>
      <c r="P224" s="16">
        <f>O224/(VLOOKUP(C224,key!A:H,8,FALSE)/10)</f>
        <v>43948.979591836731</v>
      </c>
    </row>
    <row r="225" spans="1:16" x14ac:dyDescent="0.4">
      <c r="A225" s="2">
        <v>1</v>
      </c>
      <c r="B225" s="2">
        <v>30</v>
      </c>
      <c r="C225" s="2" t="s">
        <v>55</v>
      </c>
      <c r="D225" s="2" t="s">
        <v>171</v>
      </c>
      <c r="E225" s="2" t="s">
        <v>676</v>
      </c>
      <c r="F225" s="2" t="str">
        <f>VLOOKUP(C225,death!A:B,2,FALSE)</f>
        <v>yes</v>
      </c>
      <c r="G225" s="3" t="str">
        <f t="shared" si="13"/>
        <v>T_desiccation_1</v>
      </c>
      <c r="H225" s="2">
        <v>30</v>
      </c>
      <c r="I225" s="2">
        <v>83</v>
      </c>
      <c r="J225" s="2">
        <v>73</v>
      </c>
      <c r="K225" s="2">
        <f t="shared" si="12"/>
        <v>10</v>
      </c>
      <c r="L225" s="2">
        <f>K225*calibration_curve!$C$2</f>
        <v>233360</v>
      </c>
      <c r="M225" s="2">
        <f t="shared" si="14"/>
        <v>7779</v>
      </c>
      <c r="N225" s="2">
        <f t="shared" si="15"/>
        <v>466740</v>
      </c>
      <c r="O225" s="2">
        <f>ROUND(IF((N225-IF(B225=20,blank!$H$4,blank!$H$2))&lt;0,0,N225-IF(B225=20,blank!$H$4,blank!$H$2)),0)</f>
        <v>290720</v>
      </c>
      <c r="P225" s="16">
        <f>O225/(VLOOKUP(C225,key!A:H,8,FALSE)/10)</f>
        <v>35891.358024691363</v>
      </c>
    </row>
    <row r="226" spans="1:16" x14ac:dyDescent="0.4">
      <c r="A226" s="2">
        <v>1</v>
      </c>
      <c r="B226" s="2">
        <v>30</v>
      </c>
      <c r="C226" s="2" t="s">
        <v>56</v>
      </c>
      <c r="D226" s="2" t="s">
        <v>171</v>
      </c>
      <c r="E226" s="2" t="s">
        <v>676</v>
      </c>
      <c r="F226" s="2" t="str">
        <f>VLOOKUP(C226,death!A:B,2,FALSE)</f>
        <v>yes</v>
      </c>
      <c r="G226" s="3" t="str">
        <f t="shared" si="13"/>
        <v>T_desiccation_1</v>
      </c>
      <c r="H226" s="2">
        <v>30</v>
      </c>
      <c r="I226" s="2">
        <v>84</v>
      </c>
      <c r="J226" s="2">
        <v>74</v>
      </c>
      <c r="K226" s="2">
        <f t="shared" si="12"/>
        <v>10</v>
      </c>
      <c r="L226" s="2">
        <f>K226*calibration_curve!$C$2</f>
        <v>233360</v>
      </c>
      <c r="M226" s="2">
        <f t="shared" si="14"/>
        <v>7779</v>
      </c>
      <c r="N226" s="2">
        <f t="shared" si="15"/>
        <v>466740</v>
      </c>
      <c r="O226" s="2">
        <f>ROUND(IF((N226-IF(B226=20,blank!$H$4,blank!$H$2))&lt;0,0,N226-IF(B226=20,blank!$H$4,blank!$H$2)),0)</f>
        <v>290720</v>
      </c>
      <c r="P226" s="16">
        <f>O226/(VLOOKUP(C226,key!A:H,8,FALSE)/10)</f>
        <v>27426.415094339623</v>
      </c>
    </row>
    <row r="227" spans="1:16" x14ac:dyDescent="0.4">
      <c r="A227" s="2">
        <v>1</v>
      </c>
      <c r="B227" s="2">
        <v>30</v>
      </c>
      <c r="C227" s="2" t="s">
        <v>57</v>
      </c>
      <c r="D227" s="2" t="s">
        <v>171</v>
      </c>
      <c r="E227" s="2" t="s">
        <v>676</v>
      </c>
      <c r="F227" s="2" t="str">
        <f>VLOOKUP(C227,death!A:B,2,FALSE)</f>
        <v>no</v>
      </c>
      <c r="G227" s="3" t="str">
        <f t="shared" si="13"/>
        <v>T_desiccation_1</v>
      </c>
      <c r="H227" s="2">
        <v>30</v>
      </c>
      <c r="I227" s="2">
        <v>87</v>
      </c>
      <c r="J227" s="2">
        <v>67</v>
      </c>
      <c r="K227" s="2">
        <f t="shared" si="12"/>
        <v>20</v>
      </c>
      <c r="L227" s="2">
        <f>K227*calibration_curve!$C$2</f>
        <v>466720</v>
      </c>
      <c r="M227" s="2">
        <f t="shared" si="14"/>
        <v>15557</v>
      </c>
      <c r="N227" s="2">
        <f t="shared" si="15"/>
        <v>933420</v>
      </c>
      <c r="O227" s="2">
        <f>ROUND(IF((N227-IF(B227=20,blank!$H$4,blank!$H$2))&lt;0,0,N227-IF(B227=20,blank!$H$4,blank!$H$2)),0)</f>
        <v>757400</v>
      </c>
      <c r="P227" s="16">
        <f>O227/(VLOOKUP(C227,key!A:H,8,FALSE)/10)</f>
        <v>82326.086956521744</v>
      </c>
    </row>
    <row r="228" spans="1:16" x14ac:dyDescent="0.4">
      <c r="A228" s="2">
        <v>1</v>
      </c>
      <c r="B228" s="2">
        <v>30</v>
      </c>
      <c r="C228" s="2" t="s">
        <v>58</v>
      </c>
      <c r="D228" s="2" t="s">
        <v>171</v>
      </c>
      <c r="E228" s="2" t="s">
        <v>676</v>
      </c>
      <c r="F228" s="2" t="str">
        <f>VLOOKUP(C228,death!A:B,2,FALSE)</f>
        <v>no</v>
      </c>
      <c r="G228" s="3" t="str">
        <f t="shared" si="13"/>
        <v>T_desiccation_1</v>
      </c>
      <c r="H228" s="2">
        <v>30</v>
      </c>
      <c r="I228" s="2">
        <v>76</v>
      </c>
      <c r="J228" s="2">
        <v>64</v>
      </c>
      <c r="K228" s="2">
        <f t="shared" si="12"/>
        <v>12</v>
      </c>
      <c r="L228" s="2">
        <f>K228*calibration_curve!$C$2</f>
        <v>280032</v>
      </c>
      <c r="M228" s="2">
        <f t="shared" si="14"/>
        <v>9334</v>
      </c>
      <c r="N228" s="2">
        <f t="shared" si="15"/>
        <v>560040</v>
      </c>
      <c r="O228" s="2">
        <f>ROUND(IF((N228-IF(B228=20,blank!$H$4,blank!$H$2))&lt;0,0,N228-IF(B228=20,blank!$H$4,blank!$H$2)),0)</f>
        <v>384020</v>
      </c>
      <c r="P228" s="16">
        <f>O228/(VLOOKUP(C228,key!A:H,8,FALSE)/10)</f>
        <v>43638.63636363636</v>
      </c>
    </row>
    <row r="229" spans="1:16" x14ac:dyDescent="0.4">
      <c r="A229" s="2">
        <v>1</v>
      </c>
      <c r="B229" s="2">
        <v>30</v>
      </c>
      <c r="C229" s="2" t="s">
        <v>59</v>
      </c>
      <c r="D229" s="2" t="s">
        <v>171</v>
      </c>
      <c r="E229" s="2" t="s">
        <v>676</v>
      </c>
      <c r="F229" s="2" t="str">
        <f>VLOOKUP(C229,death!A:B,2,FALSE)</f>
        <v>no</v>
      </c>
      <c r="G229" s="3" t="str">
        <f t="shared" si="13"/>
        <v>T_desiccation_1</v>
      </c>
      <c r="H229" s="2">
        <v>30</v>
      </c>
      <c r="I229" s="2">
        <v>77</v>
      </c>
      <c r="J229" s="2">
        <v>66</v>
      </c>
      <c r="K229" s="2">
        <f t="shared" si="12"/>
        <v>11</v>
      </c>
      <c r="L229" s="2">
        <f>K229*calibration_curve!$C$2</f>
        <v>256696</v>
      </c>
      <c r="M229" s="2">
        <f t="shared" si="14"/>
        <v>8557</v>
      </c>
      <c r="N229" s="2">
        <f t="shared" si="15"/>
        <v>513420</v>
      </c>
      <c r="O229" s="2">
        <f>ROUND(IF((N229-IF(B229=20,blank!$H$4,blank!$H$2))&lt;0,0,N229-IF(B229=20,blank!$H$4,blank!$H$2)),0)</f>
        <v>337400</v>
      </c>
      <c r="P229" s="16">
        <f>O229/(VLOOKUP(C229,key!A:H,8,FALSE)/10)</f>
        <v>46219.178082191786</v>
      </c>
    </row>
    <row r="230" spans="1:16" x14ac:dyDescent="0.4">
      <c r="A230" s="2">
        <v>1</v>
      </c>
      <c r="B230" s="2">
        <v>30</v>
      </c>
      <c r="C230" s="2" t="s">
        <v>60</v>
      </c>
      <c r="D230" s="2" t="s">
        <v>171</v>
      </c>
      <c r="E230" s="2" t="s">
        <v>676</v>
      </c>
      <c r="F230" s="2" t="str">
        <f>VLOOKUP(C230,death!A:B,2,FALSE)</f>
        <v>no</v>
      </c>
      <c r="G230" s="3" t="str">
        <f t="shared" si="13"/>
        <v>T_desiccation_1</v>
      </c>
      <c r="H230" s="2">
        <v>30</v>
      </c>
      <c r="I230" s="2">
        <v>79</v>
      </c>
      <c r="J230" s="2">
        <v>71</v>
      </c>
      <c r="K230" s="2">
        <f t="shared" si="12"/>
        <v>8</v>
      </c>
      <c r="L230" s="2">
        <f>K230*calibration_curve!$C$2</f>
        <v>186688</v>
      </c>
      <c r="M230" s="2">
        <f t="shared" si="14"/>
        <v>6223</v>
      </c>
      <c r="N230" s="2">
        <f t="shared" si="15"/>
        <v>373380</v>
      </c>
      <c r="O230" s="2">
        <f>ROUND(IF((N230-IF(B230=20,blank!$H$4,blank!$H$2))&lt;0,0,N230-IF(B230=20,blank!$H$4,blank!$H$2)),0)</f>
        <v>197360</v>
      </c>
      <c r="P230" s="16">
        <f>O230/(VLOOKUP(C230,key!A:H,8,FALSE)/10)</f>
        <v>24670</v>
      </c>
    </row>
    <row r="231" spans="1:16" x14ac:dyDescent="0.4">
      <c r="A231" s="2">
        <v>1</v>
      </c>
      <c r="B231" s="2">
        <v>30</v>
      </c>
      <c r="C231" s="2" t="s">
        <v>62</v>
      </c>
      <c r="D231" s="2" t="s">
        <v>171</v>
      </c>
      <c r="E231" s="2" t="s">
        <v>676</v>
      </c>
      <c r="F231" s="2" t="str">
        <f>VLOOKUP(C231,death!A:B,2,FALSE)</f>
        <v>no</v>
      </c>
      <c r="G231" s="3" t="str">
        <f t="shared" si="13"/>
        <v>T_desiccation_1</v>
      </c>
      <c r="H231" s="2">
        <v>30</v>
      </c>
      <c r="I231" s="2">
        <v>81</v>
      </c>
      <c r="J231" s="2">
        <v>68</v>
      </c>
      <c r="K231" s="2">
        <f t="shared" si="12"/>
        <v>13</v>
      </c>
      <c r="L231" s="2">
        <f>K231*calibration_curve!$C$2</f>
        <v>303368</v>
      </c>
      <c r="M231" s="2">
        <f t="shared" si="14"/>
        <v>10112</v>
      </c>
      <c r="N231" s="2">
        <f t="shared" si="15"/>
        <v>606720</v>
      </c>
      <c r="O231" s="2">
        <f>ROUND(IF((N231-IF(B231=20,blank!$H$4,blank!$H$2))&lt;0,0,N231-IF(B231=20,blank!$H$4,blank!$H$2)),0)</f>
        <v>430700</v>
      </c>
      <c r="P231" s="16">
        <f>O231/(VLOOKUP(C231,key!A:H,8,FALSE)/10)</f>
        <v>46815.217391304352</v>
      </c>
    </row>
    <row r="232" spans="1:16" x14ac:dyDescent="0.4">
      <c r="A232" s="2">
        <v>1</v>
      </c>
      <c r="B232" s="2">
        <v>30</v>
      </c>
      <c r="C232" s="2" t="s">
        <v>63</v>
      </c>
      <c r="D232" s="2" t="s">
        <v>171</v>
      </c>
      <c r="E232" s="2" t="s">
        <v>676</v>
      </c>
      <c r="F232" s="2" t="str">
        <f>VLOOKUP(C232,death!A:B,2,FALSE)</f>
        <v>yes</v>
      </c>
      <c r="G232" s="3" t="str">
        <f t="shared" si="13"/>
        <v>T_desiccation_1</v>
      </c>
      <c r="H232" s="2">
        <v>30</v>
      </c>
      <c r="I232" s="2">
        <v>86</v>
      </c>
      <c r="J232" s="2">
        <v>67</v>
      </c>
      <c r="K232" s="2">
        <f t="shared" si="12"/>
        <v>19</v>
      </c>
      <c r="L232" s="2">
        <f>K232*calibration_curve!$C$2</f>
        <v>443384</v>
      </c>
      <c r="M232" s="2">
        <f t="shared" si="14"/>
        <v>14779</v>
      </c>
      <c r="N232" s="2">
        <f t="shared" si="15"/>
        <v>886740</v>
      </c>
      <c r="O232" s="2">
        <f>ROUND(IF((N232-IF(B232=20,blank!$H$4,blank!$H$2))&lt;0,0,N232-IF(B232=20,blank!$H$4,blank!$H$2)),0)</f>
        <v>710720</v>
      </c>
      <c r="P232" s="16">
        <f>O232/(VLOOKUP(C232,key!A:H,8,FALSE)/10)</f>
        <v>85628.915662650601</v>
      </c>
    </row>
    <row r="233" spans="1:16" x14ac:dyDescent="0.4">
      <c r="A233" s="2">
        <v>1</v>
      </c>
      <c r="B233" s="2">
        <v>30</v>
      </c>
      <c r="C233" s="2" t="s">
        <v>64</v>
      </c>
      <c r="D233" s="2" t="s">
        <v>171</v>
      </c>
      <c r="E233" s="2" t="s">
        <v>676</v>
      </c>
      <c r="F233" s="2" t="str">
        <f>VLOOKUP(C233,death!A:B,2,FALSE)</f>
        <v>no</v>
      </c>
      <c r="G233" s="3" t="str">
        <f t="shared" si="13"/>
        <v>T_desiccation_1</v>
      </c>
      <c r="H233" s="2">
        <v>30</v>
      </c>
      <c r="I233" s="2">
        <v>69</v>
      </c>
      <c r="J233" s="2">
        <v>59</v>
      </c>
      <c r="K233" s="2">
        <f t="shared" si="12"/>
        <v>10</v>
      </c>
      <c r="L233" s="2">
        <f>K233*calibration_curve!$C$2</f>
        <v>233360</v>
      </c>
      <c r="M233" s="2">
        <f t="shared" si="14"/>
        <v>7779</v>
      </c>
      <c r="N233" s="2">
        <f t="shared" si="15"/>
        <v>466740</v>
      </c>
      <c r="O233" s="2">
        <f>ROUND(IF((N233-IF(B233=20,blank!$H$4,blank!$H$2))&lt;0,0,N233-IF(B233=20,blank!$H$4,blank!$H$2)),0)</f>
        <v>290720</v>
      </c>
      <c r="P233" s="16">
        <f>O233/(VLOOKUP(C233,key!A:H,8,FALSE)/10)</f>
        <v>35026.506024096379</v>
      </c>
    </row>
    <row r="234" spans="1:16" x14ac:dyDescent="0.4">
      <c r="A234" s="2">
        <v>1</v>
      </c>
      <c r="B234" s="2">
        <v>30</v>
      </c>
      <c r="C234" s="2" t="s">
        <v>65</v>
      </c>
      <c r="D234" s="2" t="s">
        <v>171</v>
      </c>
      <c r="E234" s="2" t="s">
        <v>676</v>
      </c>
      <c r="F234" s="2" t="str">
        <f>VLOOKUP(C234,death!A:B,2,FALSE)</f>
        <v>yes</v>
      </c>
      <c r="G234" s="3" t="str">
        <f t="shared" si="13"/>
        <v>T_desiccation_1</v>
      </c>
      <c r="H234" s="2">
        <v>30</v>
      </c>
      <c r="I234" s="2">
        <v>71</v>
      </c>
      <c r="J234" s="2">
        <v>60</v>
      </c>
      <c r="K234" s="2">
        <f t="shared" si="12"/>
        <v>11</v>
      </c>
      <c r="L234" s="2">
        <f>K234*calibration_curve!$C$2</f>
        <v>256696</v>
      </c>
      <c r="M234" s="2">
        <f t="shared" si="14"/>
        <v>8557</v>
      </c>
      <c r="N234" s="2">
        <f t="shared" si="15"/>
        <v>513420</v>
      </c>
      <c r="O234" s="2">
        <f>ROUND(IF((N234-IF(B234=20,blank!$H$4,blank!$H$2))&lt;0,0,N234-IF(B234=20,blank!$H$4,blank!$H$2)),0)</f>
        <v>337400</v>
      </c>
      <c r="P234" s="16">
        <f>O234/(VLOOKUP(C234,key!A:H,8,FALSE)/10)</f>
        <v>40650.602409638552</v>
      </c>
    </row>
    <row r="235" spans="1:16" x14ac:dyDescent="0.4">
      <c r="A235" s="2">
        <v>1</v>
      </c>
      <c r="B235" s="2">
        <v>30</v>
      </c>
      <c r="C235" s="2" t="s">
        <v>66</v>
      </c>
      <c r="D235" s="2" t="s">
        <v>171</v>
      </c>
      <c r="E235" s="2" t="s">
        <v>676</v>
      </c>
      <c r="F235" s="2" t="str">
        <f>VLOOKUP(C235,death!A:B,2,FALSE)</f>
        <v>no</v>
      </c>
      <c r="G235" s="3" t="str">
        <f t="shared" si="13"/>
        <v>T_desiccation_1</v>
      </c>
      <c r="H235" s="2">
        <v>30</v>
      </c>
      <c r="I235" s="2">
        <v>72</v>
      </c>
      <c r="J235" s="2">
        <v>63</v>
      </c>
      <c r="K235" s="2">
        <f t="shared" si="12"/>
        <v>9</v>
      </c>
      <c r="L235" s="2">
        <f>K235*calibration_curve!$C$2</f>
        <v>210024</v>
      </c>
      <c r="M235" s="2">
        <f t="shared" si="14"/>
        <v>7001</v>
      </c>
      <c r="N235" s="2">
        <f t="shared" si="15"/>
        <v>420060</v>
      </c>
      <c r="O235" s="2">
        <f>ROUND(IF((N235-IF(B235=20,blank!$H$4,blank!$H$2))&lt;0,0,N235-IF(B235=20,blank!$H$4,blank!$H$2)),0)</f>
        <v>244040</v>
      </c>
      <c r="P235" s="16">
        <f>O235/(VLOOKUP(C235,key!A:H,8,FALSE)/10)</f>
        <v>29760.9756097561</v>
      </c>
    </row>
    <row r="236" spans="1:16" x14ac:dyDescent="0.4">
      <c r="A236" s="2">
        <v>1</v>
      </c>
      <c r="B236" s="2">
        <v>30</v>
      </c>
      <c r="C236" s="2" t="s">
        <v>67</v>
      </c>
      <c r="D236" s="2" t="s">
        <v>171</v>
      </c>
      <c r="E236" s="2" t="s">
        <v>676</v>
      </c>
      <c r="F236" s="2" t="str">
        <f>VLOOKUP(C236,death!A:B,2,FALSE)</f>
        <v>no</v>
      </c>
      <c r="G236" s="3" t="str">
        <f t="shared" si="13"/>
        <v>T_desiccation_1</v>
      </c>
      <c r="H236" s="2">
        <v>30</v>
      </c>
      <c r="I236" s="2">
        <v>73</v>
      </c>
      <c r="J236" s="2">
        <v>61</v>
      </c>
      <c r="K236" s="2">
        <f t="shared" si="12"/>
        <v>12</v>
      </c>
      <c r="L236" s="2">
        <f>K236*calibration_curve!$C$2</f>
        <v>280032</v>
      </c>
      <c r="M236" s="2">
        <f t="shared" si="14"/>
        <v>9334</v>
      </c>
      <c r="N236" s="2">
        <f t="shared" si="15"/>
        <v>560040</v>
      </c>
      <c r="O236" s="2">
        <f>ROUND(IF((N236-IF(B236=20,blank!$H$4,blank!$H$2))&lt;0,0,N236-IF(B236=20,blank!$H$4,blank!$H$2)),0)</f>
        <v>384020</v>
      </c>
      <c r="P236" s="16">
        <f>O236/(VLOOKUP(C236,key!A:H,8,FALSE)/10)</f>
        <v>44140.229885057473</v>
      </c>
    </row>
    <row r="237" spans="1:16" x14ac:dyDescent="0.4">
      <c r="A237" s="2">
        <v>1</v>
      </c>
      <c r="B237" s="2">
        <v>30</v>
      </c>
      <c r="C237" s="2" t="s">
        <v>68</v>
      </c>
      <c r="D237" s="2" t="s">
        <v>171</v>
      </c>
      <c r="E237" s="2" t="s">
        <v>676</v>
      </c>
      <c r="F237" s="2" t="str">
        <f>VLOOKUP(C237,death!A:B,2,FALSE)</f>
        <v>no</v>
      </c>
      <c r="G237" s="3" t="str">
        <f t="shared" si="13"/>
        <v>T_desiccation_1</v>
      </c>
      <c r="H237" s="2">
        <v>30</v>
      </c>
      <c r="I237" s="2">
        <v>81</v>
      </c>
      <c r="J237" s="2">
        <v>64</v>
      </c>
      <c r="K237" s="2">
        <f t="shared" si="12"/>
        <v>17</v>
      </c>
      <c r="L237" s="2">
        <f>K237*calibration_curve!$C$2</f>
        <v>396712</v>
      </c>
      <c r="M237" s="2">
        <f t="shared" si="14"/>
        <v>13224</v>
      </c>
      <c r="N237" s="2">
        <f t="shared" si="15"/>
        <v>793440</v>
      </c>
      <c r="O237" s="2">
        <f>ROUND(IF((N237-IF(B237=20,blank!$H$4,blank!$H$2))&lt;0,0,N237-IF(B237=20,blank!$H$4,blank!$H$2)),0)</f>
        <v>617420</v>
      </c>
      <c r="P237" s="16">
        <f>O237/(VLOOKUP(C237,key!A:H,8,FALSE)/10)</f>
        <v>76224.691358024691</v>
      </c>
    </row>
    <row r="238" spans="1:16" x14ac:dyDescent="0.4">
      <c r="A238" s="2">
        <v>1</v>
      </c>
      <c r="B238" s="2">
        <v>30</v>
      </c>
      <c r="C238" s="2" t="s">
        <v>69</v>
      </c>
      <c r="D238" s="2" t="s">
        <v>171</v>
      </c>
      <c r="E238" s="2" t="s">
        <v>676</v>
      </c>
      <c r="F238" s="2" t="str">
        <f>VLOOKUP(C238,death!A:B,2,FALSE)</f>
        <v>no</v>
      </c>
      <c r="G238" s="3" t="str">
        <f t="shared" si="13"/>
        <v>T_desiccation_1</v>
      </c>
      <c r="H238" s="2">
        <v>30</v>
      </c>
      <c r="I238" s="2">
        <v>82</v>
      </c>
      <c r="J238" s="2">
        <v>61</v>
      </c>
      <c r="K238" s="2">
        <f t="shared" si="12"/>
        <v>21</v>
      </c>
      <c r="L238" s="2">
        <f>K238*calibration_curve!$C$2</f>
        <v>490056</v>
      </c>
      <c r="M238" s="2">
        <f t="shared" si="14"/>
        <v>16335</v>
      </c>
      <c r="N238" s="2">
        <f t="shared" si="15"/>
        <v>980100</v>
      </c>
      <c r="O238" s="2">
        <f>ROUND(IF((N238-IF(B238=20,blank!$H$4,blank!$H$2))&lt;0,0,N238-IF(B238=20,blank!$H$4,blank!$H$2)),0)</f>
        <v>804080</v>
      </c>
      <c r="P238" s="16">
        <f>O238/(VLOOKUP(C238,key!A:H,8,FALSE)/10)</f>
        <v>95723.809523809527</v>
      </c>
    </row>
    <row r="239" spans="1:16" x14ac:dyDescent="0.4">
      <c r="A239" s="2">
        <v>1</v>
      </c>
      <c r="B239" s="2">
        <v>30</v>
      </c>
      <c r="C239" s="2" t="s">
        <v>70</v>
      </c>
      <c r="D239" s="2" t="s">
        <v>171</v>
      </c>
      <c r="E239" s="2" t="s">
        <v>676</v>
      </c>
      <c r="F239" s="2" t="str">
        <f>VLOOKUP(C239,death!A:B,2,FALSE)</f>
        <v>no</v>
      </c>
      <c r="G239" s="3" t="str">
        <f t="shared" si="13"/>
        <v>T_desiccation_1</v>
      </c>
      <c r="H239" s="2">
        <v>30</v>
      </c>
      <c r="I239" s="2">
        <v>88</v>
      </c>
      <c r="J239" s="2">
        <v>67</v>
      </c>
      <c r="K239" s="2">
        <f t="shared" si="12"/>
        <v>21</v>
      </c>
      <c r="L239" s="2">
        <f>K239*calibration_curve!$C$2</f>
        <v>490056</v>
      </c>
      <c r="M239" s="2">
        <f t="shared" si="14"/>
        <v>16335</v>
      </c>
      <c r="N239" s="2">
        <f t="shared" si="15"/>
        <v>980100</v>
      </c>
      <c r="O239" s="2">
        <f>ROUND(IF((N239-IF(B239=20,blank!$H$4,blank!$H$2))&lt;0,0,N239-IF(B239=20,blank!$H$4,blank!$H$2)),0)</f>
        <v>804080</v>
      </c>
      <c r="P239" s="16">
        <f>O239/(VLOOKUP(C239,key!A:H,8,FALSE)/10)</f>
        <v>107210.66666666667</v>
      </c>
    </row>
    <row r="240" spans="1:16" x14ac:dyDescent="0.4">
      <c r="A240" s="2">
        <v>1</v>
      </c>
      <c r="B240" s="2">
        <v>30</v>
      </c>
      <c r="C240" s="2" t="s">
        <v>71</v>
      </c>
      <c r="D240" s="2" t="s">
        <v>171</v>
      </c>
      <c r="E240" s="2" t="s">
        <v>676</v>
      </c>
      <c r="F240" s="2" t="str">
        <f>VLOOKUP(C240,death!A:B,2,FALSE)</f>
        <v>no</v>
      </c>
      <c r="G240" s="3" t="str">
        <f t="shared" si="13"/>
        <v>T_desiccation_1</v>
      </c>
      <c r="H240" s="2">
        <v>30</v>
      </c>
      <c r="I240" s="2">
        <v>85</v>
      </c>
      <c r="J240" s="2">
        <v>64</v>
      </c>
      <c r="K240" s="2">
        <f t="shared" si="12"/>
        <v>21</v>
      </c>
      <c r="L240" s="2">
        <f>K240*calibration_curve!$C$2</f>
        <v>490056</v>
      </c>
      <c r="M240" s="2">
        <f t="shared" si="14"/>
        <v>16335</v>
      </c>
      <c r="N240" s="2">
        <f t="shared" si="15"/>
        <v>980100</v>
      </c>
      <c r="O240" s="2">
        <f>ROUND(IF((N240-IF(B240=20,blank!$H$4,blank!$H$2))&lt;0,0,N240-IF(B240=20,blank!$H$4,blank!$H$2)),0)</f>
        <v>804080</v>
      </c>
      <c r="P240" s="16">
        <f>O240/(VLOOKUP(C240,key!A:H,8,FALSE)/10)</f>
        <v>105800</v>
      </c>
    </row>
    <row r="241" spans="1:16" x14ac:dyDescent="0.4">
      <c r="A241" s="2">
        <v>1</v>
      </c>
      <c r="B241" s="2">
        <v>30</v>
      </c>
      <c r="C241" s="2" t="s">
        <v>72</v>
      </c>
      <c r="D241" s="2" t="s">
        <v>171</v>
      </c>
      <c r="E241" s="2" t="s">
        <v>676</v>
      </c>
      <c r="F241" s="2" t="str">
        <f>VLOOKUP(C241,death!A:B,2,FALSE)</f>
        <v>no</v>
      </c>
      <c r="G241" s="3" t="str">
        <f t="shared" si="13"/>
        <v>T_desiccation_1</v>
      </c>
      <c r="H241" s="2">
        <v>30</v>
      </c>
      <c r="I241" s="2">
        <v>86</v>
      </c>
      <c r="J241" s="2">
        <v>64</v>
      </c>
      <c r="K241" s="2">
        <f t="shared" si="12"/>
        <v>22</v>
      </c>
      <c r="L241" s="2">
        <f>K241*calibration_curve!$C$2</f>
        <v>513392</v>
      </c>
      <c r="M241" s="2">
        <f t="shared" si="14"/>
        <v>17113</v>
      </c>
      <c r="N241" s="2">
        <f t="shared" si="15"/>
        <v>1026780</v>
      </c>
      <c r="O241" s="2">
        <f>ROUND(IF((N241-IF(B241=20,blank!$H$4,blank!$H$2))&lt;0,0,N241-IF(B241=20,blank!$H$4,blank!$H$2)),0)</f>
        <v>850760</v>
      </c>
      <c r="P241" s="16">
        <f>O241/(VLOOKUP(C241,key!A:H,8,FALSE)/10)</f>
        <v>111942.10526315789</v>
      </c>
    </row>
    <row r="242" spans="1:16" x14ac:dyDescent="0.4">
      <c r="A242" s="2">
        <v>1</v>
      </c>
      <c r="B242" s="2">
        <v>30</v>
      </c>
      <c r="C242" s="2" t="s">
        <v>73</v>
      </c>
      <c r="D242" s="2" t="s">
        <v>171</v>
      </c>
      <c r="E242" s="2" t="s">
        <v>676</v>
      </c>
      <c r="F242" s="2" t="str">
        <f>VLOOKUP(C242,death!A:B,2,FALSE)</f>
        <v>yes</v>
      </c>
      <c r="G242" s="3" t="str">
        <f t="shared" si="13"/>
        <v>T_desiccation_1</v>
      </c>
      <c r="H242" s="2">
        <v>30</v>
      </c>
      <c r="I242" s="2">
        <v>84</v>
      </c>
      <c r="J242" s="2">
        <v>72</v>
      </c>
      <c r="K242" s="2">
        <f t="shared" si="12"/>
        <v>12</v>
      </c>
      <c r="L242" s="2">
        <f>K242*calibration_curve!$C$2</f>
        <v>280032</v>
      </c>
      <c r="M242" s="2">
        <f t="shared" si="14"/>
        <v>9334</v>
      </c>
      <c r="N242" s="2">
        <f t="shared" si="15"/>
        <v>560040</v>
      </c>
      <c r="O242" s="2">
        <f>ROUND(IF((N242-IF(B242=20,blank!$H$4,blank!$H$2))&lt;0,0,N242-IF(B242=20,blank!$H$4,blank!$H$2)),0)</f>
        <v>384020</v>
      </c>
      <c r="P242" s="16">
        <f>O242/(VLOOKUP(C242,key!A:H,8,FALSE)/10)</f>
        <v>50528.947368421053</v>
      </c>
    </row>
    <row r="243" spans="1:16" x14ac:dyDescent="0.4">
      <c r="A243" s="2">
        <v>1</v>
      </c>
      <c r="B243" s="2">
        <v>30</v>
      </c>
      <c r="C243" s="2" t="s">
        <v>74</v>
      </c>
      <c r="D243" s="2" t="s">
        <v>171</v>
      </c>
      <c r="E243" s="2" t="s">
        <v>676</v>
      </c>
      <c r="F243" s="2" t="str">
        <f>VLOOKUP(C243,death!A:B,2,FALSE)</f>
        <v>no</v>
      </c>
      <c r="G243" s="3" t="str">
        <f t="shared" si="13"/>
        <v>T_desiccation_1</v>
      </c>
      <c r="H243" s="2">
        <v>30</v>
      </c>
      <c r="I243" s="2">
        <v>75</v>
      </c>
      <c r="J243" s="2">
        <v>55</v>
      </c>
      <c r="K243" s="2">
        <f t="shared" si="12"/>
        <v>20</v>
      </c>
      <c r="L243" s="2">
        <f>K243*calibration_curve!$C$2</f>
        <v>466720</v>
      </c>
      <c r="M243" s="2">
        <f t="shared" si="14"/>
        <v>15557</v>
      </c>
      <c r="N243" s="2">
        <f t="shared" si="15"/>
        <v>933420</v>
      </c>
      <c r="O243" s="2">
        <f>ROUND(IF((N243-IF(B243=20,blank!$H$4,blank!$H$2))&lt;0,0,N243-IF(B243=20,blank!$H$4,blank!$H$2)),0)</f>
        <v>757400</v>
      </c>
      <c r="P243" s="16">
        <f>O243/(VLOOKUP(C243,key!A:H,8,FALSE)/10)</f>
        <v>92365.853658536595</v>
      </c>
    </row>
    <row r="244" spans="1:16" x14ac:dyDescent="0.4">
      <c r="A244" s="2">
        <v>1</v>
      </c>
      <c r="B244" s="2">
        <v>30</v>
      </c>
      <c r="C244" s="2" t="s">
        <v>75</v>
      </c>
      <c r="D244" s="2" t="s">
        <v>171</v>
      </c>
      <c r="E244" s="2" t="s">
        <v>676</v>
      </c>
      <c r="F244" s="2" t="str">
        <f>VLOOKUP(C244,death!A:B,2,FALSE)</f>
        <v>no</v>
      </c>
      <c r="G244" s="3" t="str">
        <f t="shared" si="13"/>
        <v>T_desiccation_1</v>
      </c>
      <c r="H244" s="2">
        <v>30</v>
      </c>
      <c r="I244" s="2">
        <v>76</v>
      </c>
      <c r="J244" s="2">
        <v>57</v>
      </c>
      <c r="K244" s="2">
        <f t="shared" si="12"/>
        <v>19</v>
      </c>
      <c r="L244" s="2">
        <f>K244*calibration_curve!$C$2</f>
        <v>443384</v>
      </c>
      <c r="M244" s="2">
        <f t="shared" si="14"/>
        <v>14779</v>
      </c>
      <c r="N244" s="2">
        <f t="shared" si="15"/>
        <v>886740</v>
      </c>
      <c r="O244" s="2">
        <f>ROUND(IF((N244-IF(B244=20,blank!$H$4,blank!$H$2))&lt;0,0,N244-IF(B244=20,blank!$H$4,blank!$H$2)),0)</f>
        <v>710720</v>
      </c>
      <c r="P244" s="16">
        <f>O244/(VLOOKUP(C244,key!A:H,8,FALSE)/10)</f>
        <v>85628.915662650601</v>
      </c>
    </row>
    <row r="245" spans="1:16" x14ac:dyDescent="0.4">
      <c r="A245" s="2">
        <v>1</v>
      </c>
      <c r="B245" s="2">
        <v>30</v>
      </c>
      <c r="C245" s="2" t="s">
        <v>76</v>
      </c>
      <c r="D245" s="2" t="s">
        <v>171</v>
      </c>
      <c r="E245" s="2" t="s">
        <v>676</v>
      </c>
      <c r="F245" s="2" t="str">
        <f>VLOOKUP(C245,death!A:B,2,FALSE)</f>
        <v>no</v>
      </c>
      <c r="G245" s="3" t="str">
        <f t="shared" si="13"/>
        <v>T_desiccation_1</v>
      </c>
      <c r="H245" s="2">
        <v>30</v>
      </c>
      <c r="I245" s="2">
        <v>88</v>
      </c>
      <c r="J245" s="2">
        <v>66</v>
      </c>
      <c r="K245" s="2">
        <f t="shared" si="12"/>
        <v>22</v>
      </c>
      <c r="L245" s="2">
        <f>K245*calibration_curve!$C$2</f>
        <v>513392</v>
      </c>
      <c r="M245" s="2">
        <f t="shared" si="14"/>
        <v>17113</v>
      </c>
      <c r="N245" s="2">
        <f t="shared" si="15"/>
        <v>1026780</v>
      </c>
      <c r="O245" s="2">
        <f>ROUND(IF((N245-IF(B245=20,blank!$H$4,blank!$H$2))&lt;0,0,N245-IF(B245=20,blank!$H$4,blank!$H$2)),0)</f>
        <v>850760</v>
      </c>
      <c r="P245" s="16">
        <f>O245/(VLOOKUP(C245,key!A:H,8,FALSE)/10)</f>
        <v>90506.382978723399</v>
      </c>
    </row>
    <row r="246" spans="1:16" x14ac:dyDescent="0.4">
      <c r="A246" s="2">
        <v>1</v>
      </c>
      <c r="B246" s="2">
        <v>30</v>
      </c>
      <c r="C246" s="2" t="s">
        <v>77</v>
      </c>
      <c r="D246" s="2" t="s">
        <v>171</v>
      </c>
      <c r="E246" s="2" t="s">
        <v>676</v>
      </c>
      <c r="F246" s="2" t="str">
        <f>VLOOKUP(C246,death!A:B,2,FALSE)</f>
        <v>no</v>
      </c>
      <c r="G246" s="3" t="str">
        <f t="shared" si="13"/>
        <v>T_desiccation_1</v>
      </c>
      <c r="H246" s="2">
        <v>30</v>
      </c>
      <c r="I246" s="2">
        <v>81</v>
      </c>
      <c r="J246" s="2">
        <v>65</v>
      </c>
      <c r="K246" s="2">
        <f t="shared" si="12"/>
        <v>16</v>
      </c>
      <c r="L246" s="2">
        <f>K246*calibration_curve!$C$2</f>
        <v>373376</v>
      </c>
      <c r="M246" s="2">
        <f t="shared" si="14"/>
        <v>12446</v>
      </c>
      <c r="N246" s="2">
        <f t="shared" si="15"/>
        <v>746760</v>
      </c>
      <c r="O246" s="2">
        <f>ROUND(IF((N246-IF(B246=20,blank!$H$4,blank!$H$2))&lt;0,0,N246-IF(B246=20,blank!$H$4,blank!$H$2)),0)</f>
        <v>570740</v>
      </c>
      <c r="P246" s="16">
        <f>O246/(VLOOKUP(C246,key!A:H,8,FALSE)/10)</f>
        <v>68763.855421686734</v>
      </c>
    </row>
    <row r="247" spans="1:16" x14ac:dyDescent="0.4">
      <c r="A247" s="2">
        <v>1</v>
      </c>
      <c r="B247" s="2">
        <v>30</v>
      </c>
      <c r="C247" s="2" t="s">
        <v>78</v>
      </c>
      <c r="D247" s="2" t="s">
        <v>171</v>
      </c>
      <c r="E247" s="2" t="s">
        <v>676</v>
      </c>
      <c r="F247" s="2" t="str">
        <f>VLOOKUP(C247,death!A:B,2,FALSE)</f>
        <v>no</v>
      </c>
      <c r="G247" s="3" t="str">
        <f t="shared" si="13"/>
        <v>T_desiccation_1</v>
      </c>
      <c r="H247" s="2">
        <v>30</v>
      </c>
      <c r="I247" s="2">
        <v>82</v>
      </c>
      <c r="J247" s="2">
        <v>63</v>
      </c>
      <c r="K247" s="2">
        <f t="shared" si="12"/>
        <v>19</v>
      </c>
      <c r="L247" s="2">
        <f>K247*calibration_curve!$C$2</f>
        <v>443384</v>
      </c>
      <c r="M247" s="2">
        <f t="shared" si="14"/>
        <v>14779</v>
      </c>
      <c r="N247" s="2">
        <f t="shared" si="15"/>
        <v>886740</v>
      </c>
      <c r="O247" s="2">
        <f>ROUND(IF((N247-IF(B247=20,blank!$H$4,blank!$H$2))&lt;0,0,N247-IF(B247=20,blank!$H$4,blank!$H$2)),0)</f>
        <v>710720</v>
      </c>
      <c r="P247" s="16">
        <f>O247/(VLOOKUP(C247,key!A:H,8,FALSE)/10)</f>
        <v>100101.40845070423</v>
      </c>
    </row>
    <row r="248" spans="1:16" x14ac:dyDescent="0.4">
      <c r="A248" s="2">
        <v>1</v>
      </c>
      <c r="B248" s="2">
        <v>30</v>
      </c>
      <c r="C248" s="2" t="s">
        <v>79</v>
      </c>
      <c r="D248" s="2" t="s">
        <v>171</v>
      </c>
      <c r="E248" s="2" t="s">
        <v>676</v>
      </c>
      <c r="F248" s="2" t="str">
        <f>VLOOKUP(C248,death!A:B,2,FALSE)</f>
        <v>no</v>
      </c>
      <c r="G248" s="3" t="str">
        <f t="shared" si="13"/>
        <v>T_desiccation_1</v>
      </c>
      <c r="H248" s="2">
        <v>30</v>
      </c>
      <c r="I248" s="2">
        <v>85</v>
      </c>
      <c r="J248" s="2">
        <v>64</v>
      </c>
      <c r="K248" s="2">
        <f t="shared" si="12"/>
        <v>21</v>
      </c>
      <c r="L248" s="2">
        <f>K248*calibration_curve!$C$2</f>
        <v>490056</v>
      </c>
      <c r="M248" s="2">
        <f t="shared" si="14"/>
        <v>16335</v>
      </c>
      <c r="N248" s="2">
        <f t="shared" si="15"/>
        <v>980100</v>
      </c>
      <c r="O248" s="2">
        <f>ROUND(IF((N248-IF(B248=20,blank!$H$4,blank!$H$2))&lt;0,0,N248-IF(B248=20,blank!$H$4,blank!$H$2)),0)</f>
        <v>804080</v>
      </c>
      <c r="P248" s="16">
        <f>O248/(VLOOKUP(C248,key!A:H,8,FALSE)/10)</f>
        <v>78831.372549019608</v>
      </c>
    </row>
    <row r="249" spans="1:16" x14ac:dyDescent="0.4">
      <c r="A249" s="2">
        <v>1</v>
      </c>
      <c r="B249" s="2">
        <v>30</v>
      </c>
      <c r="C249" s="2" t="s">
        <v>80</v>
      </c>
      <c r="D249" s="2" t="s">
        <v>171</v>
      </c>
      <c r="E249" s="2" t="s">
        <v>676</v>
      </c>
      <c r="F249" s="2" t="str">
        <f>VLOOKUP(C249,death!A:B,2,FALSE)</f>
        <v>no</v>
      </c>
      <c r="G249" s="3" t="str">
        <f t="shared" si="13"/>
        <v>T_desiccation_1</v>
      </c>
      <c r="H249" s="2">
        <v>30</v>
      </c>
      <c r="I249" s="2">
        <v>85</v>
      </c>
      <c r="J249" s="2">
        <v>73</v>
      </c>
      <c r="K249" s="2">
        <f t="shared" si="12"/>
        <v>12</v>
      </c>
      <c r="L249" s="2">
        <f>K249*calibration_curve!$C$2</f>
        <v>280032</v>
      </c>
      <c r="M249" s="2">
        <f t="shared" si="14"/>
        <v>9334</v>
      </c>
      <c r="N249" s="2">
        <f t="shared" si="15"/>
        <v>560040</v>
      </c>
      <c r="O249" s="2">
        <f>ROUND(IF((N249-IF(B249=20,blank!$H$4,blank!$H$2))&lt;0,0,N249-IF(B249=20,blank!$H$4,blank!$H$2)),0)</f>
        <v>384020</v>
      </c>
      <c r="P249" s="16">
        <f>O249/(VLOOKUP(C249,key!A:H,8,FALSE)/10)</f>
        <v>39589.690721649487</v>
      </c>
    </row>
    <row r="250" spans="1:16" x14ac:dyDescent="0.4">
      <c r="A250" s="2">
        <v>1</v>
      </c>
      <c r="B250" s="2">
        <v>30</v>
      </c>
      <c r="C250" s="2" t="s">
        <v>81</v>
      </c>
      <c r="D250" s="2" t="s">
        <v>171</v>
      </c>
      <c r="E250" s="2" t="s">
        <v>676</v>
      </c>
      <c r="F250" s="2" t="str">
        <f>VLOOKUP(C250,death!A:B,2,FALSE)</f>
        <v>no</v>
      </c>
      <c r="G250" s="3" t="str">
        <f t="shared" si="13"/>
        <v>T_desiccation_1</v>
      </c>
      <c r="H250" s="2">
        <v>30</v>
      </c>
      <c r="I250" s="2">
        <v>85</v>
      </c>
      <c r="J250" s="2">
        <v>63</v>
      </c>
      <c r="K250" s="2">
        <f t="shared" si="12"/>
        <v>22</v>
      </c>
      <c r="L250" s="2">
        <f>K250*calibration_curve!$C$2</f>
        <v>513392</v>
      </c>
      <c r="M250" s="2">
        <f t="shared" si="14"/>
        <v>17113</v>
      </c>
      <c r="N250" s="2">
        <f t="shared" si="15"/>
        <v>1026780</v>
      </c>
      <c r="O250" s="2">
        <f>ROUND(IF((N250-IF(B250=20,blank!$H$4,blank!$H$2))&lt;0,0,N250-IF(B250=20,blank!$H$4,blank!$H$2)),0)</f>
        <v>850760</v>
      </c>
      <c r="P250" s="16">
        <f>O250/(VLOOKUP(C250,key!A:H,8,FALSE)/10)</f>
        <v>109071.79487179487</v>
      </c>
    </row>
    <row r="251" spans="1:16" x14ac:dyDescent="0.4">
      <c r="A251" s="2">
        <v>1</v>
      </c>
      <c r="B251" s="2">
        <v>30</v>
      </c>
      <c r="C251" s="2" t="s">
        <v>585</v>
      </c>
      <c r="D251" s="2" t="s">
        <v>170</v>
      </c>
      <c r="E251" s="2" t="s">
        <v>586</v>
      </c>
      <c r="F251" s="2" t="s">
        <v>183</v>
      </c>
      <c r="G251" s="3" t="str">
        <f t="shared" si="13"/>
        <v>D_heat_only_1</v>
      </c>
      <c r="H251" s="2">
        <v>30</v>
      </c>
      <c r="I251" s="2">
        <v>91</v>
      </c>
      <c r="J251" s="2">
        <v>78</v>
      </c>
      <c r="K251" s="2">
        <f t="shared" si="12"/>
        <v>13</v>
      </c>
      <c r="L251" s="2">
        <f>K251*calibration_curve!$C$2</f>
        <v>303368</v>
      </c>
      <c r="M251" s="2">
        <f t="shared" si="14"/>
        <v>10112</v>
      </c>
      <c r="N251" s="2">
        <f t="shared" si="15"/>
        <v>606720</v>
      </c>
      <c r="O251" s="2">
        <f>ROUND(IF((N251-IF(B251=20,blank!$H$4,blank!$H$2))&lt;0,0,N251-IF(B251=20,blank!$H$4,blank!$H$2)),0)</f>
        <v>430700</v>
      </c>
      <c r="P251" s="16">
        <f>O251/(VLOOKUP(C251,key!A:H,8,FALSE)/10)</f>
        <v>51273.809523809519</v>
      </c>
    </row>
    <row r="252" spans="1:16" x14ac:dyDescent="0.4">
      <c r="A252" s="2">
        <v>1</v>
      </c>
      <c r="B252" s="2">
        <v>30</v>
      </c>
      <c r="C252" s="2" t="s">
        <v>587</v>
      </c>
      <c r="D252" s="2" t="s">
        <v>170</v>
      </c>
      <c r="E252" s="2" t="s">
        <v>586</v>
      </c>
      <c r="F252" s="2" t="s">
        <v>183</v>
      </c>
      <c r="G252" s="3" t="str">
        <f t="shared" si="13"/>
        <v>D_heat_only_1</v>
      </c>
      <c r="H252" s="2">
        <v>30</v>
      </c>
      <c r="I252" s="2">
        <v>95</v>
      </c>
      <c r="J252" s="2">
        <v>86</v>
      </c>
      <c r="K252" s="2">
        <f t="shared" si="12"/>
        <v>9</v>
      </c>
      <c r="L252" s="2">
        <f>K252*calibration_curve!$C$2</f>
        <v>210024</v>
      </c>
      <c r="M252" s="2">
        <f t="shared" si="14"/>
        <v>7001</v>
      </c>
      <c r="N252" s="2">
        <f t="shared" si="15"/>
        <v>420060</v>
      </c>
      <c r="O252" s="2">
        <f>ROUND(IF((N252-IF(B252=20,blank!$H$4,blank!$H$2))&lt;0,0,N252-IF(B252=20,blank!$H$4,blank!$H$2)),0)</f>
        <v>244040</v>
      </c>
      <c r="P252" s="16">
        <f>O252/(VLOOKUP(C252,key!A:H,8,FALSE)/10)</f>
        <v>26526.08695652174</v>
      </c>
    </row>
    <row r="253" spans="1:16" x14ac:dyDescent="0.4">
      <c r="A253" s="2">
        <v>1</v>
      </c>
      <c r="B253" s="2">
        <v>30</v>
      </c>
      <c r="C253" s="2" t="s">
        <v>588</v>
      </c>
      <c r="D253" s="2" t="s">
        <v>170</v>
      </c>
      <c r="E253" s="2" t="s">
        <v>586</v>
      </c>
      <c r="F253" s="2" t="s">
        <v>183</v>
      </c>
      <c r="G253" s="3" t="str">
        <f t="shared" si="13"/>
        <v>D_heat_only_1</v>
      </c>
      <c r="H253" s="2">
        <v>30</v>
      </c>
      <c r="I253" s="2">
        <v>86</v>
      </c>
      <c r="J253" s="2">
        <v>85</v>
      </c>
      <c r="K253" s="2">
        <f t="shared" si="12"/>
        <v>1</v>
      </c>
      <c r="L253" s="2">
        <f>K253*calibration_curve!$C$2</f>
        <v>23336</v>
      </c>
      <c r="M253" s="2">
        <f t="shared" si="14"/>
        <v>778</v>
      </c>
      <c r="N253" s="2">
        <f t="shared" si="15"/>
        <v>46680</v>
      </c>
      <c r="O253" s="2">
        <f>ROUND(IF((N253-IF(B253=20,blank!$H$4,blank!$H$2))&lt;0,0,N253-IF(B253=20,blank!$H$4,blank!$H$2)),0)</f>
        <v>0</v>
      </c>
      <c r="P253" s="16">
        <f>O253/(VLOOKUP(C253,key!A:H,8,FALSE)/10)</f>
        <v>0</v>
      </c>
    </row>
    <row r="254" spans="1:16" x14ac:dyDescent="0.4">
      <c r="A254" s="2">
        <v>1</v>
      </c>
      <c r="B254" s="2">
        <v>30</v>
      </c>
      <c r="C254" s="2" t="s">
        <v>589</v>
      </c>
      <c r="D254" s="2" t="s">
        <v>170</v>
      </c>
      <c r="E254" s="2" t="s">
        <v>586</v>
      </c>
      <c r="F254" s="2" t="s">
        <v>183</v>
      </c>
      <c r="G254" s="3" t="str">
        <f t="shared" si="13"/>
        <v>D_heat_only_1</v>
      </c>
      <c r="H254" s="2">
        <v>30</v>
      </c>
      <c r="I254" s="2">
        <v>97</v>
      </c>
      <c r="J254" s="2">
        <v>83</v>
      </c>
      <c r="K254" s="2">
        <f t="shared" si="12"/>
        <v>14</v>
      </c>
      <c r="L254" s="2">
        <f>K254*calibration_curve!$C$2</f>
        <v>326704</v>
      </c>
      <c r="M254" s="2">
        <f t="shared" si="14"/>
        <v>10890</v>
      </c>
      <c r="N254" s="2">
        <f t="shared" si="15"/>
        <v>653400</v>
      </c>
      <c r="O254" s="2">
        <f>ROUND(IF((N254-IF(B254=20,blank!$H$4,blank!$H$2))&lt;0,0,N254-IF(B254=20,blank!$H$4,blank!$H$2)),0)</f>
        <v>477380</v>
      </c>
      <c r="P254" s="16">
        <f>O254/(VLOOKUP(C254,key!A:H,8,FALSE)/10)</f>
        <v>54871.264367816097</v>
      </c>
    </row>
    <row r="255" spans="1:16" x14ac:dyDescent="0.4">
      <c r="A255" s="2">
        <v>1</v>
      </c>
      <c r="B255" s="2">
        <v>30</v>
      </c>
      <c r="C255" s="2" t="s">
        <v>590</v>
      </c>
      <c r="D255" s="2" t="s">
        <v>170</v>
      </c>
      <c r="E255" s="2" t="s">
        <v>586</v>
      </c>
      <c r="F255" s="2" t="s">
        <v>183</v>
      </c>
      <c r="G255" s="3" t="str">
        <f t="shared" si="13"/>
        <v>D_heat_only_1</v>
      </c>
      <c r="H255" s="2">
        <v>30</v>
      </c>
      <c r="I255" s="2">
        <v>99</v>
      </c>
      <c r="J255" s="2">
        <v>76</v>
      </c>
      <c r="K255" s="2">
        <f t="shared" si="12"/>
        <v>23</v>
      </c>
      <c r="L255" s="2">
        <f>K255*calibration_curve!$C$2</f>
        <v>536728</v>
      </c>
      <c r="M255" s="2">
        <f t="shared" si="14"/>
        <v>17891</v>
      </c>
      <c r="N255" s="2">
        <f t="shared" si="15"/>
        <v>1073460</v>
      </c>
      <c r="O255" s="2">
        <f>ROUND(IF((N255-IF(B255=20,blank!$H$4,blank!$H$2))&lt;0,0,N255-IF(B255=20,blank!$H$4,blank!$H$2)),0)</f>
        <v>897440</v>
      </c>
      <c r="P255" s="16">
        <f>O255/(VLOOKUP(C255,key!A:H,8,FALSE)/10)</f>
        <v>109443.9024390244</v>
      </c>
    </row>
    <row r="256" spans="1:16" x14ac:dyDescent="0.4">
      <c r="A256" s="2">
        <v>1</v>
      </c>
      <c r="B256" s="2">
        <v>30</v>
      </c>
      <c r="C256" s="2" t="s">
        <v>591</v>
      </c>
      <c r="D256" s="2" t="s">
        <v>170</v>
      </c>
      <c r="E256" s="2" t="s">
        <v>586</v>
      </c>
      <c r="F256" s="2" t="s">
        <v>183</v>
      </c>
      <c r="G256" s="3" t="str">
        <f t="shared" si="13"/>
        <v>D_heat_only_1</v>
      </c>
      <c r="H256" s="2">
        <v>30</v>
      </c>
      <c r="I256" s="2">
        <v>86</v>
      </c>
      <c r="J256" s="2">
        <v>87</v>
      </c>
      <c r="K256" s="2">
        <f t="shared" si="12"/>
        <v>-1</v>
      </c>
      <c r="L256" s="2">
        <f>K256*calibration_curve!$C$2</f>
        <v>-23336</v>
      </c>
      <c r="M256" s="2">
        <f t="shared" si="14"/>
        <v>-778</v>
      </c>
      <c r="N256" s="2">
        <f t="shared" si="15"/>
        <v>-46680</v>
      </c>
      <c r="O256" s="2">
        <f>ROUND(IF((N256-IF(B256=20,blank!$H$4,blank!$H$2))&lt;0,0,N256-IF(B256=20,blank!$H$4,blank!$H$2)),0)</f>
        <v>0</v>
      </c>
      <c r="P256" s="16">
        <f>O256/(VLOOKUP(C256,key!A:H,8,FALSE)/10)</f>
        <v>0</v>
      </c>
    </row>
    <row r="257" spans="1:16" x14ac:dyDescent="0.4">
      <c r="A257" s="2">
        <v>1</v>
      </c>
      <c r="B257" s="2">
        <v>30</v>
      </c>
      <c r="C257" s="2" t="s">
        <v>592</v>
      </c>
      <c r="D257" s="2" t="s">
        <v>170</v>
      </c>
      <c r="E257" s="2" t="s">
        <v>586</v>
      </c>
      <c r="F257" s="2" t="s">
        <v>183</v>
      </c>
      <c r="G257" s="3" t="str">
        <f t="shared" si="13"/>
        <v>D_heat_only_1</v>
      </c>
      <c r="H257" s="2">
        <v>30</v>
      </c>
      <c r="I257" s="2">
        <v>86</v>
      </c>
      <c r="J257" s="2">
        <v>77</v>
      </c>
      <c r="K257" s="2">
        <f t="shared" si="12"/>
        <v>9</v>
      </c>
      <c r="L257" s="2">
        <f>K257*calibration_curve!$C$2</f>
        <v>210024</v>
      </c>
      <c r="M257" s="2">
        <f t="shared" si="14"/>
        <v>7001</v>
      </c>
      <c r="N257" s="2">
        <f t="shared" si="15"/>
        <v>420060</v>
      </c>
      <c r="O257" s="2">
        <f>ROUND(IF((N257-IF(B257=20,blank!$H$4,blank!$H$2))&lt;0,0,N257-IF(B257=20,blank!$H$4,blank!$H$2)),0)</f>
        <v>244040</v>
      </c>
      <c r="P257" s="16">
        <f>O257/(VLOOKUP(C257,key!A:H,8,FALSE)/10)</f>
        <v>27115.555555555555</v>
      </c>
    </row>
    <row r="258" spans="1:16" x14ac:dyDescent="0.4">
      <c r="A258" s="2">
        <v>1</v>
      </c>
      <c r="B258" s="2">
        <v>30</v>
      </c>
      <c r="C258" s="2" t="s">
        <v>593</v>
      </c>
      <c r="D258" s="2" t="s">
        <v>170</v>
      </c>
      <c r="E258" s="2" t="s">
        <v>586</v>
      </c>
      <c r="F258" s="2" t="s">
        <v>183</v>
      </c>
      <c r="G258" s="3" t="str">
        <f t="shared" si="13"/>
        <v>D_heat_only_1</v>
      </c>
      <c r="H258" s="2">
        <v>30</v>
      </c>
      <c r="I258" s="2">
        <v>98</v>
      </c>
      <c r="J258" s="2">
        <v>92</v>
      </c>
      <c r="K258" s="2">
        <f t="shared" ref="K258:K321" si="16">I258-J258</f>
        <v>6</v>
      </c>
      <c r="L258" s="2">
        <f>K258*calibration_curve!$C$2</f>
        <v>140016</v>
      </c>
      <c r="M258" s="2">
        <f t="shared" si="14"/>
        <v>4667</v>
      </c>
      <c r="N258" s="2">
        <f t="shared" si="15"/>
        <v>280020</v>
      </c>
      <c r="O258" s="2">
        <f>ROUND(IF((N258-IF(B258=20,blank!$H$4,blank!$H$2))&lt;0,0,N258-IF(B258=20,blank!$H$4,blank!$H$2)),0)</f>
        <v>104000</v>
      </c>
      <c r="P258" s="16">
        <f>O258/(VLOOKUP(C258,key!A:H,8,FALSE)/10)</f>
        <v>10612.244897959183</v>
      </c>
    </row>
    <row r="259" spans="1:16" x14ac:dyDescent="0.4">
      <c r="A259" s="2">
        <v>1</v>
      </c>
      <c r="B259" s="2">
        <v>30</v>
      </c>
      <c r="C259" s="2" t="s">
        <v>594</v>
      </c>
      <c r="D259" s="2" t="s">
        <v>170</v>
      </c>
      <c r="E259" s="2" t="s">
        <v>586</v>
      </c>
      <c r="F259" s="2" t="s">
        <v>183</v>
      </c>
      <c r="G259" s="3" t="str">
        <f t="shared" ref="G259:G322" si="17">D259&amp;"_"&amp;E259&amp;"_"&amp;A259</f>
        <v>D_heat_only_1</v>
      </c>
      <c r="H259" s="2">
        <v>30</v>
      </c>
      <c r="I259" s="2">
        <v>86</v>
      </c>
      <c r="J259" s="2">
        <v>80</v>
      </c>
      <c r="K259" s="2">
        <f t="shared" si="16"/>
        <v>6</v>
      </c>
      <c r="L259" s="2">
        <f>K259*calibration_curve!$C$2</f>
        <v>140016</v>
      </c>
      <c r="M259" s="2">
        <f t="shared" ref="M259:M322" si="18">ROUND(L259/H259,0)</f>
        <v>4667</v>
      </c>
      <c r="N259" s="2">
        <f t="shared" ref="N259:N322" si="19">M259*60</f>
        <v>280020</v>
      </c>
      <c r="O259" s="2">
        <f>ROUND(IF((N259-IF(B259=20,blank!$H$4,blank!$H$2))&lt;0,0,N259-IF(B259=20,blank!$H$4,blank!$H$2)),0)</f>
        <v>104000</v>
      </c>
      <c r="P259" s="16">
        <f>O259/(VLOOKUP(C259,key!A:H,8,FALSE)/10)</f>
        <v>10947.368421052632</v>
      </c>
    </row>
    <row r="260" spans="1:16" x14ac:dyDescent="0.4">
      <c r="A260" s="2">
        <v>1</v>
      </c>
      <c r="B260" s="2">
        <v>30</v>
      </c>
      <c r="C260" s="2" t="s">
        <v>596</v>
      </c>
      <c r="D260" s="2" t="s">
        <v>170</v>
      </c>
      <c r="E260" s="2" t="s">
        <v>586</v>
      </c>
      <c r="F260" s="2" t="s">
        <v>183</v>
      </c>
      <c r="G260" s="3" t="str">
        <f t="shared" si="17"/>
        <v>D_heat_only_1</v>
      </c>
      <c r="H260" s="2">
        <v>30</v>
      </c>
      <c r="I260" s="2">
        <v>92</v>
      </c>
      <c r="J260" s="2">
        <v>80</v>
      </c>
      <c r="K260" s="2">
        <f t="shared" si="16"/>
        <v>12</v>
      </c>
      <c r="L260" s="2">
        <f>K260*calibration_curve!$C$2</f>
        <v>280032</v>
      </c>
      <c r="M260" s="2">
        <f t="shared" si="18"/>
        <v>9334</v>
      </c>
      <c r="N260" s="2">
        <f t="shared" si="19"/>
        <v>560040</v>
      </c>
      <c r="O260" s="2">
        <f>ROUND(IF((N260-IF(B260=20,blank!$H$4,blank!$H$2))&lt;0,0,N260-IF(B260=20,blank!$H$4,blank!$H$2)),0)</f>
        <v>384020</v>
      </c>
      <c r="P260" s="16">
        <f>O260/(VLOOKUP(C260,key!A:H,8,FALSE)/10)</f>
        <v>51202.666666666664</v>
      </c>
    </row>
    <row r="261" spans="1:16" x14ac:dyDescent="0.4">
      <c r="A261" s="2">
        <v>1</v>
      </c>
      <c r="B261" s="2">
        <v>30</v>
      </c>
      <c r="C261" s="2" t="s">
        <v>597</v>
      </c>
      <c r="D261" s="2" t="s">
        <v>170</v>
      </c>
      <c r="E261" s="2" t="s">
        <v>586</v>
      </c>
      <c r="F261" s="2" t="s">
        <v>183</v>
      </c>
      <c r="G261" s="3" t="str">
        <f t="shared" si="17"/>
        <v>D_heat_only_1</v>
      </c>
      <c r="H261" s="2">
        <v>30</v>
      </c>
      <c r="I261" s="2">
        <v>102</v>
      </c>
      <c r="J261" s="2">
        <v>76</v>
      </c>
      <c r="K261" s="2">
        <f t="shared" si="16"/>
        <v>26</v>
      </c>
      <c r="L261" s="2">
        <f>K261*calibration_curve!$C$2</f>
        <v>606736</v>
      </c>
      <c r="M261" s="2">
        <f t="shared" si="18"/>
        <v>20225</v>
      </c>
      <c r="N261" s="2">
        <f t="shared" si="19"/>
        <v>1213500</v>
      </c>
      <c r="O261" s="2">
        <f>ROUND(IF((N261-IF(B261=20,blank!$H$4,blank!$H$2))&lt;0,0,N261-IF(B261=20,blank!$H$4,blank!$H$2)),0)</f>
        <v>1037480</v>
      </c>
      <c r="P261" s="16">
        <f>O261/(VLOOKUP(C261,key!A:H,8,FALSE)/10)</f>
        <v>117895.45454545453</v>
      </c>
    </row>
    <row r="262" spans="1:16" x14ac:dyDescent="0.4">
      <c r="A262" s="2">
        <v>1</v>
      </c>
      <c r="B262" s="2">
        <v>30</v>
      </c>
      <c r="C262" s="2" t="s">
        <v>598</v>
      </c>
      <c r="D262" s="2" t="s">
        <v>170</v>
      </c>
      <c r="E262" s="2" t="s">
        <v>586</v>
      </c>
      <c r="F262" s="2" t="s">
        <v>183</v>
      </c>
      <c r="G262" s="3" t="str">
        <f t="shared" si="17"/>
        <v>D_heat_only_1</v>
      </c>
      <c r="H262" s="2">
        <v>30</v>
      </c>
      <c r="I262" s="2">
        <v>96</v>
      </c>
      <c r="J262" s="2">
        <v>80</v>
      </c>
      <c r="K262" s="2">
        <f t="shared" si="16"/>
        <v>16</v>
      </c>
      <c r="L262" s="2">
        <f>K262*calibration_curve!$C$2</f>
        <v>373376</v>
      </c>
      <c r="M262" s="2">
        <f t="shared" si="18"/>
        <v>12446</v>
      </c>
      <c r="N262" s="2">
        <f t="shared" si="19"/>
        <v>746760</v>
      </c>
      <c r="O262" s="2">
        <f>ROUND(IF((N262-IF(B262=20,blank!$H$4,blank!$H$2))&lt;0,0,N262-IF(B262=20,blank!$H$4,blank!$H$2)),0)</f>
        <v>570740</v>
      </c>
      <c r="P262" s="16">
        <f>O262/(VLOOKUP(C262,key!A:H,8,FALSE)/10)</f>
        <v>71342.5</v>
      </c>
    </row>
    <row r="263" spans="1:16" x14ac:dyDescent="0.4">
      <c r="A263" s="2">
        <v>1</v>
      </c>
      <c r="B263" s="2">
        <v>30</v>
      </c>
      <c r="C263" s="2" t="s">
        <v>599</v>
      </c>
      <c r="D263" s="2" t="s">
        <v>170</v>
      </c>
      <c r="E263" s="2" t="s">
        <v>586</v>
      </c>
      <c r="F263" s="2" t="s">
        <v>183</v>
      </c>
      <c r="G263" s="3" t="str">
        <f t="shared" si="17"/>
        <v>D_heat_only_1</v>
      </c>
      <c r="H263" s="2">
        <v>30</v>
      </c>
      <c r="I263" s="2">
        <v>92</v>
      </c>
      <c r="J263" s="2">
        <v>70</v>
      </c>
      <c r="K263" s="2">
        <f t="shared" si="16"/>
        <v>22</v>
      </c>
      <c r="L263" s="2">
        <f>K263*calibration_curve!$C$2</f>
        <v>513392</v>
      </c>
      <c r="M263" s="2">
        <f t="shared" si="18"/>
        <v>17113</v>
      </c>
      <c r="N263" s="2">
        <f t="shared" si="19"/>
        <v>1026780</v>
      </c>
      <c r="O263" s="2">
        <f>ROUND(IF((N263-IF(B263=20,blank!$H$4,blank!$H$2))&lt;0,0,N263-IF(B263=20,blank!$H$4,blank!$H$2)),0)</f>
        <v>850760</v>
      </c>
      <c r="P263" s="16">
        <f>O263/(VLOOKUP(C263,key!A:H,8,FALSE)/10)</f>
        <v>113434.66666666667</v>
      </c>
    </row>
    <row r="264" spans="1:16" x14ac:dyDescent="0.4">
      <c r="A264" s="2">
        <v>1</v>
      </c>
      <c r="B264" s="2">
        <v>30</v>
      </c>
      <c r="C264" s="2" t="s">
        <v>600</v>
      </c>
      <c r="D264" s="2" t="s">
        <v>170</v>
      </c>
      <c r="E264" s="2" t="s">
        <v>586</v>
      </c>
      <c r="F264" s="2" t="s">
        <v>183</v>
      </c>
      <c r="G264" s="3" t="str">
        <f t="shared" si="17"/>
        <v>D_heat_only_1</v>
      </c>
      <c r="H264" s="2">
        <v>30</v>
      </c>
      <c r="I264" s="2">
        <v>99</v>
      </c>
      <c r="J264" s="2">
        <v>77</v>
      </c>
      <c r="K264" s="2">
        <f t="shared" si="16"/>
        <v>22</v>
      </c>
      <c r="L264" s="2">
        <f>K264*calibration_curve!$C$2</f>
        <v>513392</v>
      </c>
      <c r="M264" s="2">
        <f t="shared" si="18"/>
        <v>17113</v>
      </c>
      <c r="N264" s="2">
        <f t="shared" si="19"/>
        <v>1026780</v>
      </c>
      <c r="O264" s="2">
        <f>ROUND(IF((N264-IF(B264=20,blank!$H$4,blank!$H$2))&lt;0,0,N264-IF(B264=20,blank!$H$4,blank!$H$2)),0)</f>
        <v>850760</v>
      </c>
      <c r="P264" s="16">
        <f>O264/(VLOOKUP(C264,key!A:H,8,FALSE)/10)</f>
        <v>90506.382978723399</v>
      </c>
    </row>
    <row r="265" spans="1:16" x14ac:dyDescent="0.4">
      <c r="A265" s="2">
        <v>1</v>
      </c>
      <c r="B265" s="2">
        <v>30</v>
      </c>
      <c r="C265" s="2" t="s">
        <v>601</v>
      </c>
      <c r="D265" s="2" t="s">
        <v>170</v>
      </c>
      <c r="E265" s="2" t="s">
        <v>586</v>
      </c>
      <c r="F265" s="2" t="s">
        <v>183</v>
      </c>
      <c r="G265" s="3" t="str">
        <f t="shared" si="17"/>
        <v>D_heat_only_1</v>
      </c>
      <c r="H265" s="2">
        <v>30</v>
      </c>
      <c r="I265" s="2">
        <v>90</v>
      </c>
      <c r="J265" s="2">
        <v>88</v>
      </c>
      <c r="K265" s="2">
        <f t="shared" si="16"/>
        <v>2</v>
      </c>
      <c r="L265" s="2">
        <f>K265*calibration_curve!$C$2</f>
        <v>46672</v>
      </c>
      <c r="M265" s="2">
        <f t="shared" si="18"/>
        <v>1556</v>
      </c>
      <c r="N265" s="2">
        <f t="shared" si="19"/>
        <v>93360</v>
      </c>
      <c r="O265" s="2">
        <f>ROUND(IF((N265-IF(B265=20,blank!$H$4,blank!$H$2))&lt;0,0,N265-IF(B265=20,blank!$H$4,blank!$H$2)),0)</f>
        <v>0</v>
      </c>
      <c r="P265" s="16">
        <f>O265/(VLOOKUP(C265,key!A:H,8,FALSE)/10)</f>
        <v>0</v>
      </c>
    </row>
    <row r="266" spans="1:16" x14ac:dyDescent="0.4">
      <c r="A266" s="2">
        <v>1</v>
      </c>
      <c r="B266" s="2">
        <v>30</v>
      </c>
      <c r="C266" s="2" t="s">
        <v>602</v>
      </c>
      <c r="D266" s="2" t="s">
        <v>170</v>
      </c>
      <c r="E266" s="2" t="s">
        <v>586</v>
      </c>
      <c r="F266" s="2" t="s">
        <v>183</v>
      </c>
      <c r="G266" s="3" t="str">
        <f t="shared" si="17"/>
        <v>D_heat_only_1</v>
      </c>
      <c r="H266" s="2">
        <v>30</v>
      </c>
      <c r="I266" s="2">
        <v>105</v>
      </c>
      <c r="J266" s="2">
        <v>83</v>
      </c>
      <c r="K266" s="2">
        <f t="shared" si="16"/>
        <v>22</v>
      </c>
      <c r="L266" s="2">
        <f>K266*calibration_curve!$C$2</f>
        <v>513392</v>
      </c>
      <c r="M266" s="2">
        <f t="shared" si="18"/>
        <v>17113</v>
      </c>
      <c r="N266" s="2">
        <f t="shared" si="19"/>
        <v>1026780</v>
      </c>
      <c r="O266" s="2">
        <f>ROUND(IF((N266-IF(B266=20,blank!$H$4,blank!$H$2))&lt;0,0,N266-IF(B266=20,blank!$H$4,blank!$H$2)),0)</f>
        <v>850760</v>
      </c>
      <c r="P266" s="16">
        <f>O266/(VLOOKUP(C266,key!A:H,8,FALSE)/10)</f>
        <v>96677.272727272721</v>
      </c>
    </row>
    <row r="267" spans="1:16" x14ac:dyDescent="0.4">
      <c r="A267" s="2">
        <v>1</v>
      </c>
      <c r="B267" s="2">
        <v>30</v>
      </c>
      <c r="C267" s="2" t="s">
        <v>603</v>
      </c>
      <c r="D267" s="2" t="s">
        <v>170</v>
      </c>
      <c r="E267" s="2" t="s">
        <v>586</v>
      </c>
      <c r="F267" s="2" t="s">
        <v>183</v>
      </c>
      <c r="G267" s="3" t="str">
        <f t="shared" si="17"/>
        <v>D_heat_only_1</v>
      </c>
      <c r="H267" s="2">
        <v>30</v>
      </c>
      <c r="I267" s="2">
        <v>89</v>
      </c>
      <c r="J267" s="2">
        <v>77</v>
      </c>
      <c r="K267" s="2">
        <f t="shared" si="16"/>
        <v>12</v>
      </c>
      <c r="L267" s="2">
        <f>K267*calibration_curve!$C$2</f>
        <v>280032</v>
      </c>
      <c r="M267" s="2">
        <f t="shared" si="18"/>
        <v>9334</v>
      </c>
      <c r="N267" s="2">
        <f t="shared" si="19"/>
        <v>560040</v>
      </c>
      <c r="O267" s="2">
        <f>ROUND(IF((N267-IF(B267=20,blank!$H$4,blank!$H$2))&lt;0,0,N267-IF(B267=20,blank!$H$4,blank!$H$2)),0)</f>
        <v>384020</v>
      </c>
      <c r="P267" s="16">
        <f>O267/(VLOOKUP(C267,key!A:H,8,FALSE)/10)</f>
        <v>54087.323943661977</v>
      </c>
    </row>
    <row r="268" spans="1:16" x14ac:dyDescent="0.4">
      <c r="A268" s="2">
        <v>1</v>
      </c>
      <c r="B268" s="2">
        <v>30</v>
      </c>
      <c r="C268" s="2" t="s">
        <v>604</v>
      </c>
      <c r="D268" s="2" t="s">
        <v>170</v>
      </c>
      <c r="E268" s="2" t="s">
        <v>586</v>
      </c>
      <c r="F268" s="2" t="s">
        <v>183</v>
      </c>
      <c r="G268" s="3" t="str">
        <f t="shared" si="17"/>
        <v>D_heat_only_1</v>
      </c>
      <c r="H268" s="2">
        <v>30</v>
      </c>
      <c r="I268" s="2">
        <v>104</v>
      </c>
      <c r="J268" s="2">
        <v>89</v>
      </c>
      <c r="K268" s="2">
        <f t="shared" si="16"/>
        <v>15</v>
      </c>
      <c r="L268" s="2">
        <f>K268*calibration_curve!$C$2</f>
        <v>350040</v>
      </c>
      <c r="M268" s="2">
        <f t="shared" si="18"/>
        <v>11668</v>
      </c>
      <c r="N268" s="2">
        <f t="shared" si="19"/>
        <v>700080</v>
      </c>
      <c r="O268" s="2">
        <f>ROUND(IF((N268-IF(B268=20,blank!$H$4,blank!$H$2))&lt;0,0,N268-IF(B268=20,blank!$H$4,blank!$H$2)),0)</f>
        <v>524060</v>
      </c>
      <c r="P268" s="16">
        <f>O268/(VLOOKUP(C268,key!A:H,8,FALSE)/10)</f>
        <v>65507.5</v>
      </c>
    </row>
    <row r="269" spans="1:16" x14ac:dyDescent="0.4">
      <c r="A269" s="2">
        <v>1</v>
      </c>
      <c r="B269" s="2">
        <v>30</v>
      </c>
      <c r="C269" s="2" t="s">
        <v>605</v>
      </c>
      <c r="D269" s="2" t="s">
        <v>170</v>
      </c>
      <c r="E269" s="2" t="s">
        <v>586</v>
      </c>
      <c r="F269" s="2" t="s">
        <v>183</v>
      </c>
      <c r="G269" s="3" t="str">
        <f t="shared" si="17"/>
        <v>D_heat_only_1</v>
      </c>
      <c r="H269" s="2">
        <v>30</v>
      </c>
      <c r="I269" s="2">
        <v>89</v>
      </c>
      <c r="J269" s="2">
        <v>90</v>
      </c>
      <c r="K269" s="2">
        <f t="shared" si="16"/>
        <v>-1</v>
      </c>
      <c r="L269" s="2">
        <f>K269*calibration_curve!$C$2</f>
        <v>-23336</v>
      </c>
      <c r="M269" s="2">
        <f t="shared" si="18"/>
        <v>-778</v>
      </c>
      <c r="N269" s="2">
        <f t="shared" si="19"/>
        <v>-46680</v>
      </c>
      <c r="O269" s="2">
        <f>ROUND(IF((N269-IF(B269=20,blank!$H$4,blank!$H$2))&lt;0,0,N269-IF(B269=20,blank!$H$4,blank!$H$2)),0)</f>
        <v>0</v>
      </c>
      <c r="P269" s="16">
        <f>O269/(VLOOKUP(C269,key!A:H,8,FALSE)/10)</f>
        <v>0</v>
      </c>
    </row>
    <row r="270" spans="1:16" x14ac:dyDescent="0.4">
      <c r="A270" s="2">
        <v>1</v>
      </c>
      <c r="B270" s="2">
        <v>30</v>
      </c>
      <c r="C270" s="2" t="s">
        <v>606</v>
      </c>
      <c r="D270" s="2" t="s">
        <v>170</v>
      </c>
      <c r="E270" s="2" t="s">
        <v>586</v>
      </c>
      <c r="F270" s="2" t="s">
        <v>183</v>
      </c>
      <c r="G270" s="3" t="str">
        <f t="shared" si="17"/>
        <v>D_heat_only_1</v>
      </c>
      <c r="H270" s="2">
        <v>30</v>
      </c>
      <c r="I270" s="2">
        <v>94</v>
      </c>
      <c r="J270" s="2">
        <v>80</v>
      </c>
      <c r="K270" s="2">
        <f t="shared" si="16"/>
        <v>14</v>
      </c>
      <c r="L270" s="2">
        <f>K270*calibration_curve!$C$2</f>
        <v>326704</v>
      </c>
      <c r="M270" s="2">
        <f t="shared" si="18"/>
        <v>10890</v>
      </c>
      <c r="N270" s="2">
        <f t="shared" si="19"/>
        <v>653400</v>
      </c>
      <c r="O270" s="2">
        <f>ROUND(IF((N270-IF(B270=20,blank!$H$4,blank!$H$2))&lt;0,0,N270-IF(B270=20,blank!$H$4,blank!$H$2)),0)</f>
        <v>477380</v>
      </c>
      <c r="P270" s="16">
        <f>O270/(VLOOKUP(C270,key!A:H,8,FALSE)/10)</f>
        <v>56830.952380952382</v>
      </c>
    </row>
    <row r="271" spans="1:16" x14ac:dyDescent="0.4">
      <c r="A271" s="2">
        <v>1</v>
      </c>
      <c r="B271" s="2">
        <v>30</v>
      </c>
      <c r="C271" s="2" t="s">
        <v>607</v>
      </c>
      <c r="D271" s="2" t="s">
        <v>170</v>
      </c>
      <c r="E271" s="2" t="s">
        <v>586</v>
      </c>
      <c r="F271" s="2" t="s">
        <v>183</v>
      </c>
      <c r="G271" s="3" t="str">
        <f t="shared" si="17"/>
        <v>D_heat_only_1</v>
      </c>
      <c r="H271" s="2">
        <v>30</v>
      </c>
      <c r="I271" s="2">
        <v>102</v>
      </c>
      <c r="J271" s="2">
        <v>69</v>
      </c>
      <c r="K271" s="2">
        <f t="shared" si="16"/>
        <v>33</v>
      </c>
      <c r="L271" s="2">
        <f>K271*calibration_curve!$C$2</f>
        <v>770088</v>
      </c>
      <c r="M271" s="2">
        <f t="shared" si="18"/>
        <v>25670</v>
      </c>
      <c r="N271" s="2">
        <f t="shared" si="19"/>
        <v>1540200</v>
      </c>
      <c r="O271" s="2">
        <f>ROUND(IF((N271-IF(B271=20,blank!$H$4,blank!$H$2))&lt;0,0,N271-IF(B271=20,blank!$H$4,blank!$H$2)),0)</f>
        <v>1364180</v>
      </c>
      <c r="P271" s="16">
        <f>O271/(VLOOKUP(C271,key!A:H,8,FALSE)/10)</f>
        <v>166363.41463414635</v>
      </c>
    </row>
    <row r="272" spans="1:16" x14ac:dyDescent="0.4">
      <c r="A272" s="2">
        <v>1</v>
      </c>
      <c r="B272" s="2">
        <v>30</v>
      </c>
      <c r="C272" s="2" t="s">
        <v>608</v>
      </c>
      <c r="D272" s="2" t="s">
        <v>170</v>
      </c>
      <c r="E272" s="2" t="s">
        <v>586</v>
      </c>
      <c r="F272" s="2" t="s">
        <v>183</v>
      </c>
      <c r="G272" s="3" t="str">
        <f t="shared" si="17"/>
        <v>D_heat_only_1</v>
      </c>
      <c r="H272" s="2">
        <v>30</v>
      </c>
      <c r="I272" s="2">
        <v>93</v>
      </c>
      <c r="J272" s="2">
        <v>88</v>
      </c>
      <c r="K272" s="2">
        <f t="shared" si="16"/>
        <v>5</v>
      </c>
      <c r="L272" s="2">
        <f>K272*calibration_curve!$C$2</f>
        <v>116680</v>
      </c>
      <c r="M272" s="2">
        <f t="shared" si="18"/>
        <v>3889</v>
      </c>
      <c r="N272" s="2">
        <f t="shared" si="19"/>
        <v>233340</v>
      </c>
      <c r="O272" s="2">
        <f>ROUND(IF((N272-IF(B272=20,blank!$H$4,blank!$H$2))&lt;0,0,N272-IF(B272=20,blank!$H$4,blank!$H$2)),0)</f>
        <v>57320</v>
      </c>
      <c r="P272" s="16">
        <f>O272/(VLOOKUP(C272,key!A:H,8,FALSE)/10)</f>
        <v>5511.538461538461</v>
      </c>
    </row>
    <row r="273" spans="1:16" x14ac:dyDescent="0.4">
      <c r="A273" s="2">
        <v>1</v>
      </c>
      <c r="B273" s="2">
        <v>30</v>
      </c>
      <c r="C273" s="2" t="s">
        <v>609</v>
      </c>
      <c r="D273" s="2" t="s">
        <v>170</v>
      </c>
      <c r="E273" s="2" t="s">
        <v>586</v>
      </c>
      <c r="F273" s="2" t="s">
        <v>183</v>
      </c>
      <c r="G273" s="3" t="str">
        <f t="shared" si="17"/>
        <v>D_heat_only_1</v>
      </c>
      <c r="H273" s="2">
        <v>30</v>
      </c>
      <c r="I273" s="2">
        <v>93</v>
      </c>
      <c r="J273" s="2">
        <v>81</v>
      </c>
      <c r="K273" s="2">
        <f t="shared" si="16"/>
        <v>12</v>
      </c>
      <c r="L273" s="2">
        <f>K273*calibration_curve!$C$2</f>
        <v>280032</v>
      </c>
      <c r="M273" s="2">
        <f t="shared" si="18"/>
        <v>9334</v>
      </c>
      <c r="N273" s="2">
        <f t="shared" si="19"/>
        <v>560040</v>
      </c>
      <c r="O273" s="2">
        <f>ROUND(IF((N273-IF(B273=20,blank!$H$4,blank!$H$2))&lt;0,0,N273-IF(B273=20,blank!$H$4,blank!$H$2)),0)</f>
        <v>384020</v>
      </c>
      <c r="P273" s="16">
        <f>O273/(VLOOKUP(C273,key!A:H,8,FALSE)/10)</f>
        <v>43148.314606741573</v>
      </c>
    </row>
    <row r="274" spans="1:16" x14ac:dyDescent="0.4">
      <c r="A274" s="2">
        <v>1</v>
      </c>
      <c r="B274" s="2">
        <v>30</v>
      </c>
      <c r="C274" s="2" t="s">
        <v>610</v>
      </c>
      <c r="D274" s="2" t="s">
        <v>170</v>
      </c>
      <c r="E274" s="2" t="s">
        <v>586</v>
      </c>
      <c r="F274" s="2" t="s">
        <v>183</v>
      </c>
      <c r="G274" s="3" t="str">
        <f t="shared" si="17"/>
        <v>D_heat_only_1</v>
      </c>
      <c r="H274" s="2">
        <v>30</v>
      </c>
      <c r="I274" s="2">
        <v>91</v>
      </c>
      <c r="J274" s="2">
        <v>85</v>
      </c>
      <c r="K274" s="2">
        <f t="shared" si="16"/>
        <v>6</v>
      </c>
      <c r="L274" s="2">
        <f>K274*calibration_curve!$C$2</f>
        <v>140016</v>
      </c>
      <c r="M274" s="2">
        <f t="shared" si="18"/>
        <v>4667</v>
      </c>
      <c r="N274" s="2">
        <f t="shared" si="19"/>
        <v>280020</v>
      </c>
      <c r="O274" s="2">
        <f>ROUND(IF((N274-IF(B274=20,blank!$H$4,blank!$H$2))&lt;0,0,N274-IF(B274=20,blank!$H$4,blank!$H$2)),0)</f>
        <v>104000</v>
      </c>
      <c r="P274" s="16">
        <f>O274/(VLOOKUP(C274,key!A:H,8,FALSE)/10)</f>
        <v>12093.023255813954</v>
      </c>
    </row>
    <row r="275" spans="1:16" x14ac:dyDescent="0.4">
      <c r="A275" s="2">
        <v>1</v>
      </c>
      <c r="B275" s="2">
        <v>30</v>
      </c>
      <c r="C275" s="2" t="s">
        <v>611</v>
      </c>
      <c r="D275" s="2" t="s">
        <v>170</v>
      </c>
      <c r="E275" s="2" t="s">
        <v>586</v>
      </c>
      <c r="F275" s="2" t="s">
        <v>183</v>
      </c>
      <c r="G275" s="3" t="str">
        <f t="shared" si="17"/>
        <v>D_heat_only_1</v>
      </c>
      <c r="H275" s="2">
        <v>30</v>
      </c>
      <c r="I275" s="2">
        <v>106</v>
      </c>
      <c r="J275" s="2">
        <v>87</v>
      </c>
      <c r="K275" s="2">
        <f t="shared" si="16"/>
        <v>19</v>
      </c>
      <c r="L275" s="2">
        <f>K275*calibration_curve!$C$2</f>
        <v>443384</v>
      </c>
      <c r="M275" s="2">
        <f t="shared" si="18"/>
        <v>14779</v>
      </c>
      <c r="N275" s="2">
        <f t="shared" si="19"/>
        <v>886740</v>
      </c>
      <c r="O275" s="2">
        <f>ROUND(IF((N275-IF(B275=20,blank!$H$4,blank!$H$2))&lt;0,0,N275-IF(B275=20,blank!$H$4,blank!$H$2)),0)</f>
        <v>710720</v>
      </c>
      <c r="P275" s="16">
        <f>O275/(VLOOKUP(C275,key!A:H,8,FALSE)/10)</f>
        <v>83614.117647058825</v>
      </c>
    </row>
    <row r="276" spans="1:16" x14ac:dyDescent="0.4">
      <c r="A276" s="2">
        <v>1</v>
      </c>
      <c r="B276" s="2">
        <v>30</v>
      </c>
      <c r="C276" s="2" t="s">
        <v>612</v>
      </c>
      <c r="D276" s="2" t="s">
        <v>170</v>
      </c>
      <c r="E276" s="2" t="s">
        <v>586</v>
      </c>
      <c r="F276" s="2" t="s">
        <v>183</v>
      </c>
      <c r="G276" s="3" t="str">
        <f t="shared" si="17"/>
        <v>D_heat_only_1</v>
      </c>
      <c r="H276" s="2">
        <v>30</v>
      </c>
      <c r="I276" s="2">
        <v>96</v>
      </c>
      <c r="J276" s="2">
        <v>79</v>
      </c>
      <c r="K276" s="2">
        <f t="shared" si="16"/>
        <v>17</v>
      </c>
      <c r="L276" s="2">
        <f>K276*calibration_curve!$C$2</f>
        <v>396712</v>
      </c>
      <c r="M276" s="2">
        <f t="shared" si="18"/>
        <v>13224</v>
      </c>
      <c r="N276" s="2">
        <f t="shared" si="19"/>
        <v>793440</v>
      </c>
      <c r="O276" s="2">
        <f>ROUND(IF((N276-IF(B276=20,blank!$H$4,blank!$H$2))&lt;0,0,N276-IF(B276=20,blank!$H$4,blank!$H$2)),0)</f>
        <v>617420</v>
      </c>
      <c r="P276" s="16">
        <f>O276/(VLOOKUP(C276,key!A:H,8,FALSE)/10)</f>
        <v>68602.222222222219</v>
      </c>
    </row>
    <row r="277" spans="1:16" x14ac:dyDescent="0.4">
      <c r="A277" s="2">
        <v>1</v>
      </c>
      <c r="B277" s="2">
        <v>30</v>
      </c>
      <c r="C277" s="2" t="s">
        <v>613</v>
      </c>
      <c r="D277" s="2" t="s">
        <v>170</v>
      </c>
      <c r="E277" s="2" t="s">
        <v>586</v>
      </c>
      <c r="F277" s="2" t="s">
        <v>183</v>
      </c>
      <c r="G277" s="3" t="str">
        <f t="shared" si="17"/>
        <v>D_heat_only_1</v>
      </c>
      <c r="H277" s="2">
        <v>30</v>
      </c>
      <c r="I277" s="2">
        <v>103</v>
      </c>
      <c r="J277" s="2">
        <v>84</v>
      </c>
      <c r="K277" s="2">
        <f t="shared" si="16"/>
        <v>19</v>
      </c>
      <c r="L277" s="2">
        <f>K277*calibration_curve!$C$2</f>
        <v>443384</v>
      </c>
      <c r="M277" s="2">
        <f t="shared" si="18"/>
        <v>14779</v>
      </c>
      <c r="N277" s="2">
        <f t="shared" si="19"/>
        <v>886740</v>
      </c>
      <c r="O277" s="2">
        <f>ROUND(IF((N277-IF(B277=20,blank!$H$4,blank!$H$2))&lt;0,0,N277-IF(B277=20,blank!$H$4,blank!$H$2)),0)</f>
        <v>710720</v>
      </c>
      <c r="P277" s="16">
        <f>O277/(VLOOKUP(C277,key!A:H,8,FALSE)/10)</f>
        <v>73270.103092783509</v>
      </c>
    </row>
    <row r="278" spans="1:16" x14ac:dyDescent="0.4">
      <c r="A278" s="2">
        <v>1</v>
      </c>
      <c r="B278" s="2">
        <v>30</v>
      </c>
      <c r="C278" s="2" t="s">
        <v>616</v>
      </c>
      <c r="D278" s="2" t="s">
        <v>170</v>
      </c>
      <c r="E278" s="2" t="s">
        <v>586</v>
      </c>
      <c r="F278" s="2" t="s">
        <v>183</v>
      </c>
      <c r="G278" s="3" t="str">
        <f t="shared" si="17"/>
        <v>D_heat_only_1</v>
      </c>
      <c r="H278" s="2">
        <v>30</v>
      </c>
      <c r="I278" s="2">
        <v>90</v>
      </c>
      <c r="J278" s="2">
        <v>78</v>
      </c>
      <c r="K278" s="2">
        <f t="shared" si="16"/>
        <v>12</v>
      </c>
      <c r="L278" s="2">
        <f>K278*calibration_curve!$C$2</f>
        <v>280032</v>
      </c>
      <c r="M278" s="2">
        <f t="shared" si="18"/>
        <v>9334</v>
      </c>
      <c r="N278" s="2">
        <f t="shared" si="19"/>
        <v>560040</v>
      </c>
      <c r="O278" s="2">
        <f>ROUND(IF((N278-IF(B278=20,blank!$H$4,blank!$H$2))&lt;0,0,N278-IF(B278=20,blank!$H$4,blank!$H$2)),0)</f>
        <v>384020</v>
      </c>
      <c r="P278" s="16">
        <f>O278/(VLOOKUP(C278,key!A:H,8,FALSE)/10)</f>
        <v>42200</v>
      </c>
    </row>
    <row r="279" spans="1:16" x14ac:dyDescent="0.4">
      <c r="A279" s="2">
        <v>1</v>
      </c>
      <c r="B279" s="2">
        <v>30</v>
      </c>
      <c r="C279" s="2" t="s">
        <v>617</v>
      </c>
      <c r="D279" s="2" t="s">
        <v>170</v>
      </c>
      <c r="E279" s="2" t="s">
        <v>586</v>
      </c>
      <c r="F279" s="2" t="s">
        <v>183</v>
      </c>
      <c r="G279" s="3" t="str">
        <f t="shared" si="17"/>
        <v>D_heat_only_1</v>
      </c>
      <c r="H279" s="2">
        <v>30</v>
      </c>
      <c r="I279" s="2">
        <v>96</v>
      </c>
      <c r="J279" s="2">
        <v>83</v>
      </c>
      <c r="K279" s="2">
        <f t="shared" si="16"/>
        <v>13</v>
      </c>
      <c r="L279" s="2">
        <f>K279*calibration_curve!$C$2</f>
        <v>303368</v>
      </c>
      <c r="M279" s="2">
        <f t="shared" si="18"/>
        <v>10112</v>
      </c>
      <c r="N279" s="2">
        <f t="shared" si="19"/>
        <v>606720</v>
      </c>
      <c r="O279" s="2">
        <f>ROUND(IF((N279-IF(B279=20,blank!$H$4,blank!$H$2))&lt;0,0,N279-IF(B279=20,blank!$H$4,blank!$H$2)),0)</f>
        <v>430700</v>
      </c>
      <c r="P279" s="16">
        <f>O279/(VLOOKUP(C279,key!A:H,8,FALSE)/10)</f>
        <v>46815.217391304352</v>
      </c>
    </row>
    <row r="280" spans="1:16" x14ac:dyDescent="0.4">
      <c r="A280" s="2">
        <v>1</v>
      </c>
      <c r="B280" s="2">
        <v>30</v>
      </c>
      <c r="C280" s="2" t="s">
        <v>618</v>
      </c>
      <c r="D280" s="2" t="s">
        <v>170</v>
      </c>
      <c r="E280" s="2" t="s">
        <v>586</v>
      </c>
      <c r="F280" s="2" t="s">
        <v>183</v>
      </c>
      <c r="G280" s="3" t="str">
        <f t="shared" si="17"/>
        <v>D_heat_only_1</v>
      </c>
      <c r="H280" s="2">
        <v>30</v>
      </c>
      <c r="I280" s="2">
        <v>101</v>
      </c>
      <c r="J280" s="2">
        <v>87</v>
      </c>
      <c r="K280" s="2">
        <f t="shared" si="16"/>
        <v>14</v>
      </c>
      <c r="L280" s="2">
        <f>K280*calibration_curve!$C$2</f>
        <v>326704</v>
      </c>
      <c r="M280" s="2">
        <f t="shared" si="18"/>
        <v>10890</v>
      </c>
      <c r="N280" s="2">
        <f t="shared" si="19"/>
        <v>653400</v>
      </c>
      <c r="O280" s="2">
        <f>ROUND(IF((N280-IF(B280=20,blank!$H$4,blank!$H$2))&lt;0,0,N280-IF(B280=20,blank!$H$4,blank!$H$2)),0)</f>
        <v>477380</v>
      </c>
      <c r="P280" s="16">
        <f>O280/(VLOOKUP(C280,key!A:H,8,FALSE)/10)</f>
        <v>54871.264367816097</v>
      </c>
    </row>
    <row r="281" spans="1:16" x14ac:dyDescent="0.4">
      <c r="A281" s="2">
        <v>1</v>
      </c>
      <c r="B281" s="2">
        <v>30</v>
      </c>
      <c r="C281" s="2" t="s">
        <v>620</v>
      </c>
      <c r="D281" s="2" t="s">
        <v>170</v>
      </c>
      <c r="E281" s="2" t="s">
        <v>586</v>
      </c>
      <c r="F281" s="2" t="s">
        <v>183</v>
      </c>
      <c r="G281" s="3" t="str">
        <f t="shared" si="17"/>
        <v>D_heat_only_1</v>
      </c>
      <c r="H281" s="2">
        <v>30</v>
      </c>
      <c r="I281" s="2">
        <v>106</v>
      </c>
      <c r="J281" s="2">
        <v>89</v>
      </c>
      <c r="K281" s="2">
        <f t="shared" si="16"/>
        <v>17</v>
      </c>
      <c r="L281" s="2">
        <f>K281*calibration_curve!$C$2</f>
        <v>396712</v>
      </c>
      <c r="M281" s="2">
        <f t="shared" si="18"/>
        <v>13224</v>
      </c>
      <c r="N281" s="2">
        <f t="shared" si="19"/>
        <v>793440</v>
      </c>
      <c r="O281" s="2">
        <f>ROUND(IF((N281-IF(B281=20,blank!$H$4,blank!$H$2))&lt;0,0,N281-IF(B281=20,blank!$H$4,blank!$H$2)),0)</f>
        <v>617420</v>
      </c>
      <c r="P281" s="16">
        <f>O281/(VLOOKUP(C281,key!A:H,8,FALSE)/10)</f>
        <v>70967.816091954024</v>
      </c>
    </row>
    <row r="282" spans="1:16" x14ac:dyDescent="0.4">
      <c r="A282" s="2">
        <v>1</v>
      </c>
      <c r="B282" s="2">
        <v>30</v>
      </c>
      <c r="C282" s="2" t="s">
        <v>621</v>
      </c>
      <c r="D282" s="2" t="s">
        <v>170</v>
      </c>
      <c r="E282" s="2" t="s">
        <v>586</v>
      </c>
      <c r="F282" s="2" t="s">
        <v>183</v>
      </c>
      <c r="G282" s="3" t="str">
        <f t="shared" si="17"/>
        <v>D_heat_only_1</v>
      </c>
      <c r="H282" s="2">
        <v>30</v>
      </c>
      <c r="I282" s="2">
        <v>97</v>
      </c>
      <c r="J282" s="2">
        <v>83</v>
      </c>
      <c r="K282" s="2">
        <f t="shared" si="16"/>
        <v>14</v>
      </c>
      <c r="L282" s="2">
        <f>K282*calibration_curve!$C$2</f>
        <v>326704</v>
      </c>
      <c r="M282" s="2">
        <f t="shared" si="18"/>
        <v>10890</v>
      </c>
      <c r="N282" s="2">
        <f t="shared" si="19"/>
        <v>653400</v>
      </c>
      <c r="O282" s="2">
        <f>ROUND(IF((N282-IF(B282=20,blank!$H$4,blank!$H$2))&lt;0,0,N282-IF(B282=20,blank!$H$4,blank!$H$2)),0)</f>
        <v>477380</v>
      </c>
      <c r="P282" s="16">
        <f>O282/(VLOOKUP(C282,key!A:H,8,FALSE)/10)</f>
        <v>53638.20224719101</v>
      </c>
    </row>
    <row r="283" spans="1:16" x14ac:dyDescent="0.4">
      <c r="A283" s="2">
        <v>1</v>
      </c>
      <c r="B283" s="2">
        <v>30</v>
      </c>
      <c r="C283" s="2" t="s">
        <v>622</v>
      </c>
      <c r="D283" s="2" t="s">
        <v>170</v>
      </c>
      <c r="E283" s="2" t="s">
        <v>586</v>
      </c>
      <c r="F283" s="2" t="s">
        <v>183</v>
      </c>
      <c r="G283" s="3" t="str">
        <f t="shared" si="17"/>
        <v>D_heat_only_1</v>
      </c>
      <c r="H283" s="2">
        <v>30</v>
      </c>
      <c r="I283" s="2">
        <v>104</v>
      </c>
      <c r="J283" s="2">
        <v>86</v>
      </c>
      <c r="K283" s="2">
        <f t="shared" si="16"/>
        <v>18</v>
      </c>
      <c r="L283" s="2">
        <f>K283*calibration_curve!$C$2</f>
        <v>420048</v>
      </c>
      <c r="M283" s="2">
        <f t="shared" si="18"/>
        <v>14002</v>
      </c>
      <c r="N283" s="2">
        <f t="shared" si="19"/>
        <v>840120</v>
      </c>
      <c r="O283" s="2">
        <f>ROUND(IF((N283-IF(B283=20,blank!$H$4,blank!$H$2))&lt;0,0,N283-IF(B283=20,blank!$H$4,blank!$H$2)),0)</f>
        <v>664100</v>
      </c>
      <c r="P283" s="16">
        <f>O283/(VLOOKUP(C283,key!A:H,8,FALSE)/10)</f>
        <v>83012.5</v>
      </c>
    </row>
    <row r="284" spans="1:16" x14ac:dyDescent="0.4">
      <c r="A284" s="2">
        <v>1</v>
      </c>
      <c r="B284" s="2">
        <v>30</v>
      </c>
      <c r="C284" s="2" t="s">
        <v>623</v>
      </c>
      <c r="D284" s="2" t="s">
        <v>170</v>
      </c>
      <c r="E284" s="2" t="s">
        <v>586</v>
      </c>
      <c r="F284" s="2" t="s">
        <v>183</v>
      </c>
      <c r="G284" s="3" t="str">
        <f t="shared" si="17"/>
        <v>D_heat_only_1</v>
      </c>
      <c r="H284" s="2">
        <v>30</v>
      </c>
      <c r="I284" s="2">
        <v>86</v>
      </c>
      <c r="J284" s="2">
        <v>82</v>
      </c>
      <c r="K284" s="2">
        <f t="shared" si="16"/>
        <v>4</v>
      </c>
      <c r="L284" s="2">
        <f>K284*calibration_curve!$C$2</f>
        <v>93344</v>
      </c>
      <c r="M284" s="2">
        <f t="shared" si="18"/>
        <v>3111</v>
      </c>
      <c r="N284" s="2">
        <f t="shared" si="19"/>
        <v>186660</v>
      </c>
      <c r="O284" s="2">
        <f>ROUND(IF((N284-IF(B284=20,blank!$H$4,blank!$H$2))&lt;0,0,N284-IF(B284=20,blank!$H$4,blank!$H$2)),0)</f>
        <v>10640</v>
      </c>
      <c r="P284" s="16">
        <f>O284/(VLOOKUP(C284,key!A:H,8,FALSE)/10)</f>
        <v>1120</v>
      </c>
    </row>
    <row r="285" spans="1:16" x14ac:dyDescent="0.4">
      <c r="A285" s="2">
        <v>1</v>
      </c>
      <c r="B285" s="2">
        <v>30</v>
      </c>
      <c r="C285" s="2" t="s">
        <v>625</v>
      </c>
      <c r="D285" s="2" t="s">
        <v>170</v>
      </c>
      <c r="E285" s="2" t="s">
        <v>586</v>
      </c>
      <c r="F285" s="2" t="s">
        <v>183</v>
      </c>
      <c r="G285" s="3" t="str">
        <f t="shared" si="17"/>
        <v>D_heat_only_1</v>
      </c>
      <c r="H285" s="2">
        <v>30</v>
      </c>
      <c r="I285" s="2">
        <v>105</v>
      </c>
      <c r="J285" s="2">
        <v>96</v>
      </c>
      <c r="K285" s="2">
        <f t="shared" si="16"/>
        <v>9</v>
      </c>
      <c r="L285" s="2">
        <f>K285*calibration_curve!$C$2</f>
        <v>210024</v>
      </c>
      <c r="M285" s="2">
        <f t="shared" si="18"/>
        <v>7001</v>
      </c>
      <c r="N285" s="2">
        <f t="shared" si="19"/>
        <v>420060</v>
      </c>
      <c r="O285" s="2">
        <f>ROUND(IF((N285-IF(B285=20,blank!$H$4,blank!$H$2))&lt;0,0,N285-IF(B285=20,blank!$H$4,blank!$H$2)),0)</f>
        <v>244040</v>
      </c>
      <c r="P285" s="16">
        <f>O285/(VLOOKUP(C285,key!A:H,8,FALSE)/10)</f>
        <v>27115.555555555555</v>
      </c>
    </row>
    <row r="286" spans="1:16" x14ac:dyDescent="0.4">
      <c r="A286" s="2">
        <v>1</v>
      </c>
      <c r="B286" s="2">
        <v>30</v>
      </c>
      <c r="C286" s="2" t="s">
        <v>626</v>
      </c>
      <c r="D286" s="2" t="s">
        <v>170</v>
      </c>
      <c r="E286" s="2" t="s">
        <v>586</v>
      </c>
      <c r="F286" s="2" t="s">
        <v>183</v>
      </c>
      <c r="G286" s="3" t="str">
        <f t="shared" si="17"/>
        <v>D_heat_only_1</v>
      </c>
      <c r="H286" s="2">
        <v>30</v>
      </c>
      <c r="I286" s="2">
        <v>95</v>
      </c>
      <c r="J286" s="2">
        <v>74</v>
      </c>
      <c r="K286" s="2">
        <f t="shared" si="16"/>
        <v>21</v>
      </c>
      <c r="L286" s="2">
        <f>K286*calibration_curve!$C$2</f>
        <v>490056</v>
      </c>
      <c r="M286" s="2">
        <f t="shared" si="18"/>
        <v>16335</v>
      </c>
      <c r="N286" s="2">
        <f t="shared" si="19"/>
        <v>980100</v>
      </c>
      <c r="O286" s="2">
        <f>ROUND(IF((N286-IF(B286=20,blank!$H$4,blank!$H$2))&lt;0,0,N286-IF(B286=20,blank!$H$4,blank!$H$2)),0)</f>
        <v>804080</v>
      </c>
      <c r="P286" s="16">
        <f>O286/(VLOOKUP(C286,key!A:H,8,FALSE)/10)</f>
        <v>107210.66666666667</v>
      </c>
    </row>
    <row r="287" spans="1:16" x14ac:dyDescent="0.4">
      <c r="A287" s="2">
        <v>1</v>
      </c>
      <c r="B287" s="2">
        <v>30</v>
      </c>
      <c r="C287" s="2" t="s">
        <v>627</v>
      </c>
      <c r="D287" s="2" t="s">
        <v>170</v>
      </c>
      <c r="E287" s="2" t="s">
        <v>586</v>
      </c>
      <c r="F287" s="2" t="s">
        <v>183</v>
      </c>
      <c r="G287" s="3" t="str">
        <f t="shared" si="17"/>
        <v>D_heat_only_1</v>
      </c>
      <c r="H287" s="2">
        <v>30</v>
      </c>
      <c r="I287" s="2">
        <v>94</v>
      </c>
      <c r="J287" s="2">
        <v>83</v>
      </c>
      <c r="K287" s="2">
        <f t="shared" si="16"/>
        <v>11</v>
      </c>
      <c r="L287" s="2">
        <f>K287*calibration_curve!$C$2</f>
        <v>256696</v>
      </c>
      <c r="M287" s="2">
        <f t="shared" si="18"/>
        <v>8557</v>
      </c>
      <c r="N287" s="2">
        <f t="shared" si="19"/>
        <v>513420</v>
      </c>
      <c r="O287" s="2">
        <f>ROUND(IF((N287-IF(B287=20,blank!$H$4,blank!$H$2))&lt;0,0,N287-IF(B287=20,blank!$H$4,blank!$H$2)),0)</f>
        <v>337400</v>
      </c>
      <c r="P287" s="16">
        <f>O287/(VLOOKUP(C287,key!A:H,8,FALSE)/10)</f>
        <v>41654.320987654326</v>
      </c>
    </row>
    <row r="288" spans="1:16" x14ac:dyDescent="0.4">
      <c r="A288" s="2">
        <v>1</v>
      </c>
      <c r="B288" s="2">
        <v>30</v>
      </c>
      <c r="C288" s="2" t="s">
        <v>628</v>
      </c>
      <c r="D288" s="2" t="s">
        <v>170</v>
      </c>
      <c r="E288" s="2" t="s">
        <v>586</v>
      </c>
      <c r="F288" s="2" t="s">
        <v>183</v>
      </c>
      <c r="G288" s="3" t="str">
        <f t="shared" si="17"/>
        <v>D_heat_only_1</v>
      </c>
      <c r="H288" s="2">
        <v>30</v>
      </c>
      <c r="I288" s="2">
        <v>105</v>
      </c>
      <c r="J288" s="2">
        <v>85</v>
      </c>
      <c r="K288" s="2">
        <f t="shared" si="16"/>
        <v>20</v>
      </c>
      <c r="L288" s="2">
        <f>K288*calibration_curve!$C$2</f>
        <v>466720</v>
      </c>
      <c r="M288" s="2">
        <f t="shared" si="18"/>
        <v>15557</v>
      </c>
      <c r="N288" s="2">
        <f t="shared" si="19"/>
        <v>933420</v>
      </c>
      <c r="O288" s="2">
        <f>ROUND(IF((N288-IF(B288=20,blank!$H$4,blank!$H$2))&lt;0,0,N288-IF(B288=20,blank!$H$4,blank!$H$2)),0)</f>
        <v>757400</v>
      </c>
      <c r="P288" s="16">
        <f>O288/(VLOOKUP(C288,key!A:H,8,FALSE)/10)</f>
        <v>81440.860215053763</v>
      </c>
    </row>
    <row r="289" spans="1:16" x14ac:dyDescent="0.4">
      <c r="A289" s="2">
        <v>1</v>
      </c>
      <c r="B289" s="2">
        <v>30</v>
      </c>
      <c r="C289" s="2" t="s">
        <v>629</v>
      </c>
      <c r="D289" s="2" t="s">
        <v>170</v>
      </c>
      <c r="E289" s="2" t="s">
        <v>586</v>
      </c>
      <c r="F289" s="2" t="s">
        <v>183</v>
      </c>
      <c r="G289" s="3" t="str">
        <f t="shared" si="17"/>
        <v>D_heat_only_1</v>
      </c>
      <c r="H289" s="2">
        <v>30</v>
      </c>
      <c r="I289" s="2">
        <v>90</v>
      </c>
      <c r="J289" s="2">
        <v>89</v>
      </c>
      <c r="K289" s="2">
        <f t="shared" si="16"/>
        <v>1</v>
      </c>
      <c r="L289" s="2">
        <f>K289*calibration_curve!$C$2</f>
        <v>23336</v>
      </c>
      <c r="M289" s="2">
        <f t="shared" si="18"/>
        <v>778</v>
      </c>
      <c r="N289" s="2">
        <f t="shared" si="19"/>
        <v>46680</v>
      </c>
      <c r="O289" s="2">
        <f>ROUND(IF((N289-IF(B289=20,blank!$H$4,blank!$H$2))&lt;0,0,N289-IF(B289=20,blank!$H$4,blank!$H$2)),0)</f>
        <v>0</v>
      </c>
      <c r="P289" s="16">
        <f>O289/(VLOOKUP(C289,key!A:H,8,FALSE)/10)</f>
        <v>0</v>
      </c>
    </row>
    <row r="290" spans="1:16" x14ac:dyDescent="0.4">
      <c r="A290" s="2">
        <v>1</v>
      </c>
      <c r="B290" s="2">
        <v>30</v>
      </c>
      <c r="C290" s="2" t="s">
        <v>630</v>
      </c>
      <c r="D290" s="2" t="s">
        <v>170</v>
      </c>
      <c r="E290" s="2" t="s">
        <v>586</v>
      </c>
      <c r="F290" s="2" t="s">
        <v>183</v>
      </c>
      <c r="G290" s="3" t="str">
        <f t="shared" si="17"/>
        <v>D_heat_only_1</v>
      </c>
      <c r="H290" s="2">
        <v>30</v>
      </c>
      <c r="I290" s="2">
        <v>91</v>
      </c>
      <c r="J290" s="2">
        <v>89</v>
      </c>
      <c r="K290" s="2">
        <f t="shared" si="16"/>
        <v>2</v>
      </c>
      <c r="L290" s="2">
        <f>K290*calibration_curve!$C$2</f>
        <v>46672</v>
      </c>
      <c r="M290" s="2">
        <f t="shared" si="18"/>
        <v>1556</v>
      </c>
      <c r="N290" s="2">
        <f t="shared" si="19"/>
        <v>93360</v>
      </c>
      <c r="O290" s="2">
        <f>ROUND(IF((N290-IF(B290=20,blank!$H$4,blank!$H$2))&lt;0,0,N290-IF(B290=20,blank!$H$4,blank!$H$2)),0)</f>
        <v>0</v>
      </c>
      <c r="P290" s="16">
        <f>O290/(VLOOKUP(C290,key!A:H,8,FALSE)/10)</f>
        <v>0</v>
      </c>
    </row>
    <row r="291" spans="1:16" x14ac:dyDescent="0.4">
      <c r="A291" s="2">
        <v>1</v>
      </c>
      <c r="B291" s="2">
        <v>30</v>
      </c>
      <c r="C291" s="2" t="s">
        <v>631</v>
      </c>
      <c r="D291" s="2" t="s">
        <v>171</v>
      </c>
      <c r="E291" s="2" t="s">
        <v>586</v>
      </c>
      <c r="F291" s="2" t="s">
        <v>183</v>
      </c>
      <c r="G291" s="3" t="str">
        <f t="shared" si="17"/>
        <v>T_heat_only_1</v>
      </c>
      <c r="H291" s="2">
        <v>30</v>
      </c>
      <c r="I291" s="2">
        <v>103</v>
      </c>
      <c r="J291" s="2">
        <v>78</v>
      </c>
      <c r="K291" s="2">
        <f t="shared" si="16"/>
        <v>25</v>
      </c>
      <c r="L291" s="2">
        <f>K291*calibration_curve!$C$2</f>
        <v>583400</v>
      </c>
      <c r="M291" s="2">
        <f t="shared" si="18"/>
        <v>19447</v>
      </c>
      <c r="N291" s="2">
        <f t="shared" si="19"/>
        <v>1166820</v>
      </c>
      <c r="O291" s="2">
        <f>ROUND(IF((N291-IF(B291=20,blank!$H$4,blank!$H$2))&lt;0,0,N291-IF(B291=20,blank!$H$4,blank!$H$2)),0)</f>
        <v>990800</v>
      </c>
      <c r="P291" s="16">
        <f>O291/(VLOOKUP(C291,key!A:H,8,FALSE)/10)</f>
        <v>125417.72151898734</v>
      </c>
    </row>
    <row r="292" spans="1:16" x14ac:dyDescent="0.4">
      <c r="A292" s="2">
        <v>1</v>
      </c>
      <c r="B292" s="2">
        <v>30</v>
      </c>
      <c r="C292" s="2" t="s">
        <v>632</v>
      </c>
      <c r="D292" s="2" t="s">
        <v>171</v>
      </c>
      <c r="E292" s="2" t="s">
        <v>586</v>
      </c>
      <c r="F292" s="2" t="s">
        <v>183</v>
      </c>
      <c r="G292" s="3" t="str">
        <f t="shared" si="17"/>
        <v>T_heat_only_1</v>
      </c>
      <c r="H292" s="2">
        <v>30</v>
      </c>
      <c r="I292" s="2">
        <v>103</v>
      </c>
      <c r="J292" s="2">
        <v>89</v>
      </c>
      <c r="K292" s="2">
        <f t="shared" si="16"/>
        <v>14</v>
      </c>
      <c r="L292" s="2">
        <f>K292*calibration_curve!$C$2</f>
        <v>326704</v>
      </c>
      <c r="M292" s="2">
        <f t="shared" si="18"/>
        <v>10890</v>
      </c>
      <c r="N292" s="2">
        <f t="shared" si="19"/>
        <v>653400</v>
      </c>
      <c r="O292" s="2">
        <f>ROUND(IF((N292-IF(B292=20,blank!$H$4,blank!$H$2))&lt;0,0,N292-IF(B292=20,blank!$H$4,blank!$H$2)),0)</f>
        <v>477380</v>
      </c>
      <c r="P292" s="16">
        <f>O292/(VLOOKUP(C292,key!A:H,8,FALSE)/10)</f>
        <v>53638.20224719101</v>
      </c>
    </row>
    <row r="293" spans="1:16" x14ac:dyDescent="0.4">
      <c r="A293" s="2">
        <v>1</v>
      </c>
      <c r="B293" s="2">
        <v>30</v>
      </c>
      <c r="C293" s="2" t="s">
        <v>633</v>
      </c>
      <c r="D293" s="2" t="s">
        <v>171</v>
      </c>
      <c r="E293" s="2" t="s">
        <v>586</v>
      </c>
      <c r="F293" s="2" t="s">
        <v>183</v>
      </c>
      <c r="G293" s="3" t="str">
        <f t="shared" si="17"/>
        <v>T_heat_only_1</v>
      </c>
      <c r="H293" s="2">
        <v>30</v>
      </c>
      <c r="I293" s="2">
        <v>92</v>
      </c>
      <c r="J293" s="2">
        <v>75</v>
      </c>
      <c r="K293" s="2">
        <f t="shared" si="16"/>
        <v>17</v>
      </c>
      <c r="L293" s="2">
        <f>K293*calibration_curve!$C$2</f>
        <v>396712</v>
      </c>
      <c r="M293" s="2">
        <f t="shared" si="18"/>
        <v>13224</v>
      </c>
      <c r="N293" s="2">
        <f t="shared" si="19"/>
        <v>793440</v>
      </c>
      <c r="O293" s="2">
        <f>ROUND(IF((N293-IF(B293=20,blank!$H$4,blank!$H$2))&lt;0,0,N293-IF(B293=20,blank!$H$4,blank!$H$2)),0)</f>
        <v>617420</v>
      </c>
      <c r="P293" s="16">
        <f>O293/(VLOOKUP(C293,key!A:H,8,FALSE)/10)</f>
        <v>61130.69306930693</v>
      </c>
    </row>
    <row r="294" spans="1:16" x14ac:dyDescent="0.4">
      <c r="A294" s="2">
        <v>1</v>
      </c>
      <c r="B294" s="2">
        <v>30</v>
      </c>
      <c r="C294" s="2" t="s">
        <v>634</v>
      </c>
      <c r="D294" s="2" t="s">
        <v>171</v>
      </c>
      <c r="E294" s="2" t="s">
        <v>586</v>
      </c>
      <c r="F294" s="2" t="s">
        <v>183</v>
      </c>
      <c r="G294" s="3" t="str">
        <f t="shared" si="17"/>
        <v>T_heat_only_1</v>
      </c>
      <c r="H294" s="2">
        <v>30</v>
      </c>
      <c r="I294" s="2">
        <v>93</v>
      </c>
      <c r="J294" s="2">
        <v>81</v>
      </c>
      <c r="K294" s="2">
        <f t="shared" si="16"/>
        <v>12</v>
      </c>
      <c r="L294" s="2">
        <f>K294*calibration_curve!$C$2</f>
        <v>280032</v>
      </c>
      <c r="M294" s="2">
        <f t="shared" si="18"/>
        <v>9334</v>
      </c>
      <c r="N294" s="2">
        <f t="shared" si="19"/>
        <v>560040</v>
      </c>
      <c r="O294" s="2">
        <f>ROUND(IF((N294-IF(B294=20,blank!$H$4,blank!$H$2))&lt;0,0,N294-IF(B294=20,blank!$H$4,blank!$H$2)),0)</f>
        <v>384020</v>
      </c>
      <c r="P294" s="16">
        <f>O294/(VLOOKUP(C294,key!A:H,8,FALSE)/10)</f>
        <v>48610.126582278477</v>
      </c>
    </row>
    <row r="295" spans="1:16" x14ac:dyDescent="0.4">
      <c r="A295" s="2">
        <v>1</v>
      </c>
      <c r="B295" s="2">
        <v>30</v>
      </c>
      <c r="C295" s="2" t="s">
        <v>635</v>
      </c>
      <c r="D295" s="2" t="s">
        <v>171</v>
      </c>
      <c r="E295" s="2" t="s">
        <v>586</v>
      </c>
      <c r="F295" s="2" t="s">
        <v>183</v>
      </c>
      <c r="G295" s="3" t="str">
        <f t="shared" si="17"/>
        <v>T_heat_only_1</v>
      </c>
      <c r="H295" s="2">
        <v>30</v>
      </c>
      <c r="I295" s="2">
        <v>102</v>
      </c>
      <c r="J295" s="2">
        <v>85</v>
      </c>
      <c r="K295" s="2">
        <f t="shared" si="16"/>
        <v>17</v>
      </c>
      <c r="L295" s="2">
        <f>K295*calibration_curve!$C$2</f>
        <v>396712</v>
      </c>
      <c r="M295" s="2">
        <f t="shared" si="18"/>
        <v>13224</v>
      </c>
      <c r="N295" s="2">
        <f t="shared" si="19"/>
        <v>793440</v>
      </c>
      <c r="O295" s="2">
        <f>ROUND(IF((N295-IF(B295=20,blank!$H$4,blank!$H$2))&lt;0,0,N295-IF(B295=20,blank!$H$4,blank!$H$2)),0)</f>
        <v>617420</v>
      </c>
      <c r="P295" s="16">
        <f>O295/(VLOOKUP(C295,key!A:H,8,FALSE)/10)</f>
        <v>72637.647058823524</v>
      </c>
    </row>
    <row r="296" spans="1:16" x14ac:dyDescent="0.4">
      <c r="A296" s="2">
        <v>1</v>
      </c>
      <c r="B296" s="2">
        <v>30</v>
      </c>
      <c r="C296" s="2" t="s">
        <v>636</v>
      </c>
      <c r="D296" s="2" t="s">
        <v>171</v>
      </c>
      <c r="E296" s="2" t="s">
        <v>586</v>
      </c>
      <c r="F296" s="2" t="s">
        <v>183</v>
      </c>
      <c r="G296" s="3" t="str">
        <f t="shared" si="17"/>
        <v>T_heat_only_1</v>
      </c>
      <c r="H296" s="2">
        <v>30</v>
      </c>
      <c r="I296" s="2">
        <v>91</v>
      </c>
      <c r="J296" s="2">
        <v>80</v>
      </c>
      <c r="K296" s="2">
        <f t="shared" si="16"/>
        <v>11</v>
      </c>
      <c r="L296" s="2">
        <f>K296*calibration_curve!$C$2</f>
        <v>256696</v>
      </c>
      <c r="M296" s="2">
        <f t="shared" si="18"/>
        <v>8557</v>
      </c>
      <c r="N296" s="2">
        <f t="shared" si="19"/>
        <v>513420</v>
      </c>
      <c r="O296" s="2">
        <f>ROUND(IF((N296-IF(B296=20,blank!$H$4,blank!$H$2))&lt;0,0,N296-IF(B296=20,blank!$H$4,blank!$H$2)),0)</f>
        <v>337400</v>
      </c>
      <c r="P296" s="16">
        <f>O296/(VLOOKUP(C296,key!A:H,8,FALSE)/10)</f>
        <v>37488.888888888891</v>
      </c>
    </row>
    <row r="297" spans="1:16" x14ac:dyDescent="0.4">
      <c r="A297" s="2">
        <v>1</v>
      </c>
      <c r="B297" s="2">
        <v>30</v>
      </c>
      <c r="C297" s="2" t="s">
        <v>637</v>
      </c>
      <c r="D297" s="2" t="s">
        <v>171</v>
      </c>
      <c r="E297" s="2" t="s">
        <v>586</v>
      </c>
      <c r="F297" s="2" t="s">
        <v>183</v>
      </c>
      <c r="G297" s="3" t="str">
        <f t="shared" si="17"/>
        <v>T_heat_only_1</v>
      </c>
      <c r="H297" s="2">
        <v>30</v>
      </c>
      <c r="I297" s="2">
        <v>101</v>
      </c>
      <c r="J297" s="2">
        <v>96</v>
      </c>
      <c r="K297" s="2">
        <f t="shared" si="16"/>
        <v>5</v>
      </c>
      <c r="L297" s="2">
        <f>K297*calibration_curve!$C$2</f>
        <v>116680</v>
      </c>
      <c r="M297" s="2">
        <f t="shared" si="18"/>
        <v>3889</v>
      </c>
      <c r="N297" s="2">
        <f t="shared" si="19"/>
        <v>233340</v>
      </c>
      <c r="O297" s="2">
        <f>ROUND(IF((N297-IF(B297=20,blank!$H$4,blank!$H$2))&lt;0,0,N297-IF(B297=20,blank!$H$4,blank!$H$2)),0)</f>
        <v>57320</v>
      </c>
      <c r="P297" s="16">
        <f>O297/(VLOOKUP(C297,key!A:H,8,FALSE)/10)</f>
        <v>6033.6842105263158</v>
      </c>
    </row>
    <row r="298" spans="1:16" x14ac:dyDescent="0.4">
      <c r="A298" s="2">
        <v>1</v>
      </c>
      <c r="B298" s="2">
        <v>30</v>
      </c>
      <c r="C298" s="2" t="s">
        <v>638</v>
      </c>
      <c r="D298" s="2" t="s">
        <v>171</v>
      </c>
      <c r="E298" s="2" t="s">
        <v>586</v>
      </c>
      <c r="F298" s="2" t="s">
        <v>183</v>
      </c>
      <c r="G298" s="3" t="str">
        <f t="shared" si="17"/>
        <v>T_heat_only_1</v>
      </c>
      <c r="H298" s="2">
        <v>30</v>
      </c>
      <c r="I298" s="2">
        <v>99</v>
      </c>
      <c r="J298" s="2">
        <v>89</v>
      </c>
      <c r="K298" s="2">
        <f t="shared" si="16"/>
        <v>10</v>
      </c>
      <c r="L298" s="2">
        <f>K298*calibration_curve!$C$2</f>
        <v>233360</v>
      </c>
      <c r="M298" s="2">
        <f t="shared" si="18"/>
        <v>7779</v>
      </c>
      <c r="N298" s="2">
        <f t="shared" si="19"/>
        <v>466740</v>
      </c>
      <c r="O298" s="2">
        <f>ROUND(IF((N298-IF(B298=20,blank!$H$4,blank!$H$2))&lt;0,0,N298-IF(B298=20,blank!$H$4,blank!$H$2)),0)</f>
        <v>290720</v>
      </c>
      <c r="P298" s="16">
        <f>O298/(VLOOKUP(C298,key!A:H,8,FALSE)/10)</f>
        <v>34609.523809523809</v>
      </c>
    </row>
    <row r="299" spans="1:16" x14ac:dyDescent="0.4">
      <c r="A299" s="2">
        <v>1</v>
      </c>
      <c r="B299" s="2">
        <v>30</v>
      </c>
      <c r="C299" s="2" t="s">
        <v>639</v>
      </c>
      <c r="D299" s="2" t="s">
        <v>171</v>
      </c>
      <c r="E299" s="2" t="s">
        <v>586</v>
      </c>
      <c r="F299" s="2" t="s">
        <v>183</v>
      </c>
      <c r="G299" s="3" t="str">
        <f t="shared" si="17"/>
        <v>T_heat_only_1</v>
      </c>
      <c r="H299" s="2">
        <v>30</v>
      </c>
      <c r="I299" s="2">
        <v>97</v>
      </c>
      <c r="J299" s="2">
        <v>77</v>
      </c>
      <c r="K299" s="2">
        <f t="shared" si="16"/>
        <v>20</v>
      </c>
      <c r="L299" s="2">
        <f>K299*calibration_curve!$C$2</f>
        <v>466720</v>
      </c>
      <c r="M299" s="2">
        <f t="shared" si="18"/>
        <v>15557</v>
      </c>
      <c r="N299" s="2">
        <f t="shared" si="19"/>
        <v>933420</v>
      </c>
      <c r="O299" s="2">
        <f>ROUND(IF((N299-IF(B299=20,blank!$H$4,blank!$H$2))&lt;0,0,N299-IF(B299=20,blank!$H$4,blank!$H$2)),0)</f>
        <v>757400</v>
      </c>
      <c r="P299" s="16">
        <f>O299/(VLOOKUP(C299,key!A:H,8,FALSE)/10)</f>
        <v>95873.417721518985</v>
      </c>
    </row>
    <row r="300" spans="1:16" x14ac:dyDescent="0.4">
      <c r="A300" s="2">
        <v>1</v>
      </c>
      <c r="B300" s="2">
        <v>30</v>
      </c>
      <c r="C300" s="2" t="s">
        <v>640</v>
      </c>
      <c r="D300" s="2" t="s">
        <v>171</v>
      </c>
      <c r="E300" s="2" t="s">
        <v>586</v>
      </c>
      <c r="F300" s="2" t="s">
        <v>183</v>
      </c>
      <c r="G300" s="3" t="str">
        <f t="shared" si="17"/>
        <v>T_heat_only_1</v>
      </c>
      <c r="H300" s="2">
        <v>30</v>
      </c>
      <c r="I300" s="2">
        <v>100</v>
      </c>
      <c r="J300" s="2">
        <v>77</v>
      </c>
      <c r="K300" s="2">
        <f t="shared" si="16"/>
        <v>23</v>
      </c>
      <c r="L300" s="2">
        <f>K300*calibration_curve!$C$2</f>
        <v>536728</v>
      </c>
      <c r="M300" s="2">
        <f t="shared" si="18"/>
        <v>17891</v>
      </c>
      <c r="N300" s="2">
        <f t="shared" si="19"/>
        <v>1073460</v>
      </c>
      <c r="O300" s="2">
        <f>ROUND(IF((N300-IF(B300=20,blank!$H$4,blank!$H$2))&lt;0,0,N300-IF(B300=20,blank!$H$4,blank!$H$2)),0)</f>
        <v>897440</v>
      </c>
      <c r="P300" s="16">
        <f>O300/(VLOOKUP(C300,key!A:H,8,FALSE)/10)</f>
        <v>110795.06172839507</v>
      </c>
    </row>
    <row r="301" spans="1:16" x14ac:dyDescent="0.4">
      <c r="A301" s="2">
        <v>1</v>
      </c>
      <c r="B301" s="2">
        <v>30</v>
      </c>
      <c r="C301" s="2" t="s">
        <v>641</v>
      </c>
      <c r="D301" s="2" t="s">
        <v>171</v>
      </c>
      <c r="E301" s="2" t="s">
        <v>586</v>
      </c>
      <c r="F301" s="2" t="s">
        <v>183</v>
      </c>
      <c r="G301" s="3" t="str">
        <f t="shared" si="17"/>
        <v>T_heat_only_1</v>
      </c>
      <c r="H301" s="2">
        <v>30</v>
      </c>
      <c r="I301" s="2">
        <v>100</v>
      </c>
      <c r="J301" s="2">
        <v>77</v>
      </c>
      <c r="K301" s="2">
        <f t="shared" si="16"/>
        <v>23</v>
      </c>
      <c r="L301" s="2">
        <f>K301*calibration_curve!$C$2</f>
        <v>536728</v>
      </c>
      <c r="M301" s="2">
        <f t="shared" si="18"/>
        <v>17891</v>
      </c>
      <c r="N301" s="2">
        <f t="shared" si="19"/>
        <v>1073460</v>
      </c>
      <c r="O301" s="2">
        <f>ROUND(IF((N301-IF(B301=20,blank!$H$4,blank!$H$2))&lt;0,0,N301-IF(B301=20,blank!$H$4,blank!$H$2)),0)</f>
        <v>897440</v>
      </c>
      <c r="P301" s="16">
        <f>O301/(VLOOKUP(C301,key!A:H,8,FALSE)/10)</f>
        <v>124644.44444444444</v>
      </c>
    </row>
    <row r="302" spans="1:16" x14ac:dyDescent="0.4">
      <c r="A302" s="2">
        <v>1</v>
      </c>
      <c r="B302" s="2">
        <v>30</v>
      </c>
      <c r="C302" s="2" t="s">
        <v>642</v>
      </c>
      <c r="D302" s="2" t="s">
        <v>171</v>
      </c>
      <c r="E302" s="2" t="s">
        <v>586</v>
      </c>
      <c r="F302" s="2" t="s">
        <v>183</v>
      </c>
      <c r="G302" s="3" t="str">
        <f t="shared" si="17"/>
        <v>T_heat_only_1</v>
      </c>
      <c r="H302" s="2">
        <v>30</v>
      </c>
      <c r="I302" s="2">
        <v>93</v>
      </c>
      <c r="J302" s="2">
        <v>84</v>
      </c>
      <c r="K302" s="2">
        <f t="shared" si="16"/>
        <v>9</v>
      </c>
      <c r="L302" s="2">
        <f>K302*calibration_curve!$C$2</f>
        <v>210024</v>
      </c>
      <c r="M302" s="2">
        <f t="shared" si="18"/>
        <v>7001</v>
      </c>
      <c r="N302" s="2">
        <f t="shared" si="19"/>
        <v>420060</v>
      </c>
      <c r="O302" s="2">
        <f>ROUND(IF((N302-IF(B302=20,blank!$H$4,blank!$H$2))&lt;0,0,N302-IF(B302=20,blank!$H$4,blank!$H$2)),0)</f>
        <v>244040</v>
      </c>
      <c r="P302" s="16">
        <f>O302/(VLOOKUP(C302,key!A:H,8,FALSE)/10)</f>
        <v>28376.744186046511</v>
      </c>
    </row>
    <row r="303" spans="1:16" x14ac:dyDescent="0.4">
      <c r="A303" s="2">
        <v>1</v>
      </c>
      <c r="B303" s="2">
        <v>30</v>
      </c>
      <c r="C303" s="2" t="s">
        <v>643</v>
      </c>
      <c r="D303" s="2" t="s">
        <v>171</v>
      </c>
      <c r="E303" s="2" t="s">
        <v>586</v>
      </c>
      <c r="F303" s="2" t="s">
        <v>183</v>
      </c>
      <c r="G303" s="3" t="str">
        <f t="shared" si="17"/>
        <v>T_heat_only_1</v>
      </c>
      <c r="H303" s="2">
        <v>30</v>
      </c>
      <c r="I303" s="2">
        <v>96</v>
      </c>
      <c r="J303" s="2">
        <v>89</v>
      </c>
      <c r="K303" s="2">
        <f t="shared" si="16"/>
        <v>7</v>
      </c>
      <c r="L303" s="2">
        <f>K303*calibration_curve!$C$2</f>
        <v>163352</v>
      </c>
      <c r="M303" s="2">
        <f t="shared" si="18"/>
        <v>5445</v>
      </c>
      <c r="N303" s="2">
        <f t="shared" si="19"/>
        <v>326700</v>
      </c>
      <c r="O303" s="2">
        <f>ROUND(IF((N303-IF(B303=20,blank!$H$4,blank!$H$2))&lt;0,0,N303-IF(B303=20,blank!$H$4,blank!$H$2)),0)</f>
        <v>150680</v>
      </c>
      <c r="P303" s="16">
        <f>O303/(VLOOKUP(C303,key!A:H,8,FALSE)/10)</f>
        <v>20090.666666666668</v>
      </c>
    </row>
    <row r="304" spans="1:16" x14ac:dyDescent="0.4">
      <c r="A304" s="2">
        <v>1</v>
      </c>
      <c r="B304" s="2">
        <v>30</v>
      </c>
      <c r="C304" s="2" t="s">
        <v>644</v>
      </c>
      <c r="D304" s="2" t="s">
        <v>171</v>
      </c>
      <c r="E304" s="2" t="s">
        <v>586</v>
      </c>
      <c r="F304" s="2" t="s">
        <v>183</v>
      </c>
      <c r="G304" s="3" t="str">
        <f t="shared" si="17"/>
        <v>T_heat_only_1</v>
      </c>
      <c r="H304" s="2">
        <v>30</v>
      </c>
      <c r="I304" s="2">
        <v>100</v>
      </c>
      <c r="J304" s="2">
        <v>94</v>
      </c>
      <c r="K304" s="2">
        <f t="shared" si="16"/>
        <v>6</v>
      </c>
      <c r="L304" s="2">
        <f>K304*calibration_curve!$C$2</f>
        <v>140016</v>
      </c>
      <c r="M304" s="2">
        <f t="shared" si="18"/>
        <v>4667</v>
      </c>
      <c r="N304" s="2">
        <f t="shared" si="19"/>
        <v>280020</v>
      </c>
      <c r="O304" s="2">
        <f>ROUND(IF((N304-IF(B304=20,blank!$H$4,blank!$H$2))&lt;0,0,N304-IF(B304=20,blank!$H$4,blank!$H$2)),0)</f>
        <v>104000</v>
      </c>
      <c r="P304" s="16">
        <f>O304/(VLOOKUP(C304,key!A:H,8,FALSE)/10)</f>
        <v>13866.666666666666</v>
      </c>
    </row>
    <row r="305" spans="1:16" x14ac:dyDescent="0.4">
      <c r="A305" s="2">
        <v>1</v>
      </c>
      <c r="B305" s="2">
        <v>30</v>
      </c>
      <c r="C305" s="2" t="s">
        <v>645</v>
      </c>
      <c r="D305" s="2" t="s">
        <v>171</v>
      </c>
      <c r="E305" s="2" t="s">
        <v>586</v>
      </c>
      <c r="F305" s="2" t="s">
        <v>183</v>
      </c>
      <c r="G305" s="3" t="str">
        <f t="shared" si="17"/>
        <v>T_heat_only_1</v>
      </c>
      <c r="H305" s="2">
        <v>30</v>
      </c>
      <c r="I305" s="2">
        <v>93</v>
      </c>
      <c r="J305" s="2">
        <v>84</v>
      </c>
      <c r="K305" s="2">
        <f t="shared" si="16"/>
        <v>9</v>
      </c>
      <c r="L305" s="2">
        <f>K305*calibration_curve!$C$2</f>
        <v>210024</v>
      </c>
      <c r="M305" s="2">
        <f t="shared" si="18"/>
        <v>7001</v>
      </c>
      <c r="N305" s="2">
        <f t="shared" si="19"/>
        <v>420060</v>
      </c>
      <c r="O305" s="2">
        <f>ROUND(IF((N305-IF(B305=20,blank!$H$4,blank!$H$2))&lt;0,0,N305-IF(B305=20,blank!$H$4,blank!$H$2)),0)</f>
        <v>244040</v>
      </c>
      <c r="P305" s="16">
        <f>O305/(VLOOKUP(C305,key!A:H,8,FALSE)/10)</f>
        <v>28710.588235294119</v>
      </c>
    </row>
    <row r="306" spans="1:16" x14ac:dyDescent="0.4">
      <c r="A306" s="2">
        <v>1</v>
      </c>
      <c r="B306" s="2">
        <v>30</v>
      </c>
      <c r="C306" s="2" t="s">
        <v>646</v>
      </c>
      <c r="D306" s="2" t="s">
        <v>171</v>
      </c>
      <c r="E306" s="2" t="s">
        <v>586</v>
      </c>
      <c r="F306" s="2" t="s">
        <v>183</v>
      </c>
      <c r="G306" s="3" t="str">
        <f t="shared" si="17"/>
        <v>T_heat_only_1</v>
      </c>
      <c r="H306" s="2">
        <v>30</v>
      </c>
      <c r="I306" s="2">
        <v>98</v>
      </c>
      <c r="J306" s="2">
        <v>90</v>
      </c>
      <c r="K306" s="2">
        <f t="shared" si="16"/>
        <v>8</v>
      </c>
      <c r="L306" s="2">
        <f>K306*calibration_curve!$C$2</f>
        <v>186688</v>
      </c>
      <c r="M306" s="2">
        <f t="shared" si="18"/>
        <v>6223</v>
      </c>
      <c r="N306" s="2">
        <f t="shared" si="19"/>
        <v>373380</v>
      </c>
      <c r="O306" s="2">
        <f>ROUND(IF((N306-IF(B306=20,blank!$H$4,blank!$H$2))&lt;0,0,N306-IF(B306=20,blank!$H$4,blank!$H$2)),0)</f>
        <v>197360</v>
      </c>
      <c r="P306" s="16">
        <f>O306/(VLOOKUP(C306,key!A:H,8,FALSE)/10)</f>
        <v>25968.42105263158</v>
      </c>
    </row>
    <row r="307" spans="1:16" x14ac:dyDescent="0.4">
      <c r="A307" s="2">
        <v>1</v>
      </c>
      <c r="B307" s="2">
        <v>30</v>
      </c>
      <c r="C307" s="2" t="s">
        <v>647</v>
      </c>
      <c r="D307" s="2" t="s">
        <v>171</v>
      </c>
      <c r="E307" s="2" t="s">
        <v>586</v>
      </c>
      <c r="F307" s="2" t="s">
        <v>183</v>
      </c>
      <c r="G307" s="3" t="str">
        <f t="shared" si="17"/>
        <v>T_heat_only_1</v>
      </c>
      <c r="H307" s="2">
        <v>30</v>
      </c>
      <c r="I307" s="2">
        <v>95</v>
      </c>
      <c r="J307" s="2">
        <v>91</v>
      </c>
      <c r="K307" s="2">
        <f t="shared" si="16"/>
        <v>4</v>
      </c>
      <c r="L307" s="2">
        <f>K307*calibration_curve!$C$2</f>
        <v>93344</v>
      </c>
      <c r="M307" s="2">
        <f t="shared" si="18"/>
        <v>3111</v>
      </c>
      <c r="N307" s="2">
        <f t="shared" si="19"/>
        <v>186660</v>
      </c>
      <c r="O307" s="2">
        <f>ROUND(IF((N307-IF(B307=20,blank!$H$4,blank!$H$2))&lt;0,0,N307-IF(B307=20,blank!$H$4,blank!$H$2)),0)</f>
        <v>10640</v>
      </c>
      <c r="P307" s="16">
        <f>O307/(VLOOKUP(C307,key!A:H,8,FALSE)/10)</f>
        <v>1364.1025641025642</v>
      </c>
    </row>
    <row r="308" spans="1:16" x14ac:dyDescent="0.4">
      <c r="A308" s="2">
        <v>1</v>
      </c>
      <c r="B308" s="2">
        <v>30</v>
      </c>
      <c r="C308" s="2" t="s">
        <v>648</v>
      </c>
      <c r="D308" s="2" t="s">
        <v>171</v>
      </c>
      <c r="E308" s="2" t="s">
        <v>586</v>
      </c>
      <c r="F308" s="2" t="s">
        <v>183</v>
      </c>
      <c r="G308" s="3" t="str">
        <f t="shared" si="17"/>
        <v>T_heat_only_1</v>
      </c>
      <c r="H308" s="2">
        <v>30</v>
      </c>
      <c r="I308" s="2">
        <v>96</v>
      </c>
      <c r="J308" s="2">
        <v>75</v>
      </c>
      <c r="K308" s="2">
        <f t="shared" si="16"/>
        <v>21</v>
      </c>
      <c r="L308" s="2">
        <f>K308*calibration_curve!$C$2</f>
        <v>490056</v>
      </c>
      <c r="M308" s="2">
        <f t="shared" si="18"/>
        <v>16335</v>
      </c>
      <c r="N308" s="2">
        <f t="shared" si="19"/>
        <v>980100</v>
      </c>
      <c r="O308" s="2">
        <f>ROUND(IF((N308-IF(B308=20,blank!$H$4,blank!$H$2))&lt;0,0,N308-IF(B308=20,blank!$H$4,blank!$H$2)),0)</f>
        <v>804080</v>
      </c>
      <c r="P308" s="16">
        <f>O308/(VLOOKUP(C308,key!A:H,8,FALSE)/10)</f>
        <v>84640</v>
      </c>
    </row>
    <row r="309" spans="1:16" x14ac:dyDescent="0.4">
      <c r="A309" s="2">
        <v>1</v>
      </c>
      <c r="B309" s="2">
        <v>30</v>
      </c>
      <c r="C309" s="2" t="s">
        <v>649</v>
      </c>
      <c r="D309" s="2" t="s">
        <v>171</v>
      </c>
      <c r="E309" s="2" t="s">
        <v>586</v>
      </c>
      <c r="F309" s="2" t="s">
        <v>183</v>
      </c>
      <c r="G309" s="3" t="str">
        <f t="shared" si="17"/>
        <v>T_heat_only_1</v>
      </c>
      <c r="H309" s="2">
        <v>30</v>
      </c>
      <c r="I309" s="2">
        <v>88</v>
      </c>
      <c r="J309" s="2">
        <v>82</v>
      </c>
      <c r="K309" s="2">
        <f t="shared" si="16"/>
        <v>6</v>
      </c>
      <c r="L309" s="2">
        <f>K309*calibration_curve!$C$2</f>
        <v>140016</v>
      </c>
      <c r="M309" s="2">
        <f t="shared" si="18"/>
        <v>4667</v>
      </c>
      <c r="N309" s="2">
        <f t="shared" si="19"/>
        <v>280020</v>
      </c>
      <c r="O309" s="2">
        <f>ROUND(IF((N309-IF(B309=20,blank!$H$4,blank!$H$2))&lt;0,0,N309-IF(B309=20,blank!$H$4,blank!$H$2)),0)</f>
        <v>104000</v>
      </c>
      <c r="P309" s="16">
        <f>O309/(VLOOKUP(C309,key!A:H,8,FALSE)/10)</f>
        <v>11954.022988505749</v>
      </c>
    </row>
    <row r="310" spans="1:16" x14ac:dyDescent="0.4">
      <c r="A310" s="2">
        <v>1</v>
      </c>
      <c r="B310" s="2">
        <v>30</v>
      </c>
      <c r="C310" s="2" t="s">
        <v>650</v>
      </c>
      <c r="D310" s="2" t="s">
        <v>171</v>
      </c>
      <c r="E310" s="2" t="s">
        <v>586</v>
      </c>
      <c r="F310" s="2" t="s">
        <v>183</v>
      </c>
      <c r="G310" s="3" t="str">
        <f t="shared" si="17"/>
        <v>T_heat_only_1</v>
      </c>
      <c r="H310" s="2">
        <v>30</v>
      </c>
      <c r="I310" s="2">
        <v>101</v>
      </c>
      <c r="J310" s="2">
        <v>69</v>
      </c>
      <c r="K310" s="2">
        <f t="shared" si="16"/>
        <v>32</v>
      </c>
      <c r="L310" s="2">
        <f>K310*calibration_curve!$C$2</f>
        <v>746752</v>
      </c>
      <c r="M310" s="2">
        <f t="shared" si="18"/>
        <v>24892</v>
      </c>
      <c r="N310" s="2">
        <f t="shared" si="19"/>
        <v>1493520</v>
      </c>
      <c r="O310" s="2">
        <f>ROUND(IF((N310-IF(B310=20,blank!$H$4,blank!$H$2))&lt;0,0,N310-IF(B310=20,blank!$H$4,blank!$H$2)),0)</f>
        <v>1317500</v>
      </c>
      <c r="P310" s="16">
        <f>O310/(VLOOKUP(C310,key!A:H,8,FALSE)/10)</f>
        <v>168910.25641025641</v>
      </c>
    </row>
    <row r="311" spans="1:16" x14ac:dyDescent="0.4">
      <c r="A311" s="2">
        <v>1</v>
      </c>
      <c r="B311" s="2">
        <v>30</v>
      </c>
      <c r="C311" s="2" t="s">
        <v>651</v>
      </c>
      <c r="D311" s="2" t="s">
        <v>171</v>
      </c>
      <c r="E311" s="2" t="s">
        <v>586</v>
      </c>
      <c r="F311" s="2" t="s">
        <v>183</v>
      </c>
      <c r="G311" s="3" t="str">
        <f t="shared" si="17"/>
        <v>T_heat_only_1</v>
      </c>
      <c r="H311" s="2">
        <v>30</v>
      </c>
      <c r="I311" s="2">
        <v>86</v>
      </c>
      <c r="J311" s="2">
        <v>68</v>
      </c>
      <c r="K311" s="2">
        <f t="shared" si="16"/>
        <v>18</v>
      </c>
      <c r="L311" s="2">
        <f>K311*calibration_curve!$C$2</f>
        <v>420048</v>
      </c>
      <c r="M311" s="2">
        <f t="shared" si="18"/>
        <v>14002</v>
      </c>
      <c r="N311" s="2">
        <f t="shared" si="19"/>
        <v>840120</v>
      </c>
      <c r="O311" s="2">
        <f>ROUND(IF((N311-IF(B311=20,blank!$H$4,blank!$H$2))&lt;0,0,N311-IF(B311=20,blank!$H$4,blank!$H$2)),0)</f>
        <v>664100</v>
      </c>
      <c r="P311" s="16">
        <f>O311/(VLOOKUP(C311,key!A:H,8,FALSE)/10)</f>
        <v>73788.888888888891</v>
      </c>
    </row>
    <row r="312" spans="1:16" x14ac:dyDescent="0.4">
      <c r="A312" s="2">
        <v>1</v>
      </c>
      <c r="B312" s="2">
        <v>30</v>
      </c>
      <c r="C312" s="2" t="s">
        <v>652</v>
      </c>
      <c r="D312" s="2" t="s">
        <v>171</v>
      </c>
      <c r="E312" s="2" t="s">
        <v>586</v>
      </c>
      <c r="F312" s="2" t="s">
        <v>183</v>
      </c>
      <c r="G312" s="3" t="str">
        <f t="shared" si="17"/>
        <v>T_heat_only_1</v>
      </c>
      <c r="H312" s="2">
        <v>30</v>
      </c>
      <c r="I312" s="2">
        <v>93</v>
      </c>
      <c r="J312" s="2">
        <v>74</v>
      </c>
      <c r="K312" s="2">
        <f t="shared" si="16"/>
        <v>19</v>
      </c>
      <c r="L312" s="2">
        <f>K312*calibration_curve!$C$2</f>
        <v>443384</v>
      </c>
      <c r="M312" s="2">
        <f t="shared" si="18"/>
        <v>14779</v>
      </c>
      <c r="N312" s="2">
        <f t="shared" si="19"/>
        <v>886740</v>
      </c>
      <c r="O312" s="2">
        <f>ROUND(IF((N312-IF(B312=20,blank!$H$4,blank!$H$2))&lt;0,0,N312-IF(B312=20,blank!$H$4,blank!$H$2)),0)</f>
        <v>710720</v>
      </c>
      <c r="P312" s="16">
        <f>O312/(VLOOKUP(C312,key!A:H,8,FALSE)/10)</f>
        <v>73270.103092783509</v>
      </c>
    </row>
    <row r="313" spans="1:16" x14ac:dyDescent="0.4">
      <c r="A313" s="2">
        <v>1</v>
      </c>
      <c r="B313" s="2">
        <v>30</v>
      </c>
      <c r="C313" s="2" t="s">
        <v>653</v>
      </c>
      <c r="D313" s="2" t="s">
        <v>171</v>
      </c>
      <c r="E313" s="2" t="s">
        <v>586</v>
      </c>
      <c r="F313" s="2" t="s">
        <v>183</v>
      </c>
      <c r="G313" s="3" t="str">
        <f t="shared" si="17"/>
        <v>T_heat_only_1</v>
      </c>
      <c r="H313" s="2">
        <v>30</v>
      </c>
      <c r="I313" s="2">
        <v>87</v>
      </c>
      <c r="J313" s="2">
        <v>96</v>
      </c>
      <c r="K313" s="2">
        <f t="shared" si="16"/>
        <v>-9</v>
      </c>
      <c r="L313" s="2">
        <f>K313*calibration_curve!$C$2</f>
        <v>-210024</v>
      </c>
      <c r="M313" s="2">
        <f t="shared" si="18"/>
        <v>-7001</v>
      </c>
      <c r="N313" s="2">
        <f t="shared" si="19"/>
        <v>-420060</v>
      </c>
      <c r="O313" s="2">
        <f>ROUND(IF((N313-IF(B313=20,blank!$H$4,blank!$H$2))&lt;0,0,N313-IF(B313=20,blank!$H$4,blank!$H$2)),0)</f>
        <v>0</v>
      </c>
      <c r="P313" s="16">
        <f>O313/(VLOOKUP(C313,key!A:H,8,FALSE)/10)</f>
        <v>0</v>
      </c>
    </row>
    <row r="314" spans="1:16" x14ac:dyDescent="0.4">
      <c r="A314" s="2">
        <v>1</v>
      </c>
      <c r="B314" s="2">
        <v>30</v>
      </c>
      <c r="C314" s="2" t="s">
        <v>654</v>
      </c>
      <c r="D314" s="2" t="s">
        <v>171</v>
      </c>
      <c r="E314" s="2" t="s">
        <v>586</v>
      </c>
      <c r="F314" s="2" t="s">
        <v>183</v>
      </c>
      <c r="G314" s="3" t="str">
        <f t="shared" si="17"/>
        <v>T_heat_only_1</v>
      </c>
      <c r="H314" s="2">
        <v>30</v>
      </c>
      <c r="I314" s="2">
        <v>87</v>
      </c>
      <c r="J314" s="2">
        <v>75</v>
      </c>
      <c r="K314" s="2">
        <f t="shared" si="16"/>
        <v>12</v>
      </c>
      <c r="L314" s="2">
        <f>K314*calibration_curve!$C$2</f>
        <v>280032</v>
      </c>
      <c r="M314" s="2">
        <f t="shared" si="18"/>
        <v>9334</v>
      </c>
      <c r="N314" s="2">
        <f t="shared" si="19"/>
        <v>560040</v>
      </c>
      <c r="O314" s="2">
        <f>ROUND(IF((N314-IF(B314=20,blank!$H$4,blank!$H$2))&lt;0,0,N314-IF(B314=20,blank!$H$4,blank!$H$2)),0)</f>
        <v>384020</v>
      </c>
      <c r="P314" s="16">
        <f>O314/(VLOOKUP(C314,key!A:H,8,FALSE)/10)</f>
        <v>51202.666666666664</v>
      </c>
    </row>
    <row r="315" spans="1:16" x14ac:dyDescent="0.4">
      <c r="A315" s="2">
        <v>1</v>
      </c>
      <c r="B315" s="2">
        <v>30</v>
      </c>
      <c r="C315" s="2" t="s">
        <v>655</v>
      </c>
      <c r="D315" s="2" t="s">
        <v>171</v>
      </c>
      <c r="E315" s="2" t="s">
        <v>586</v>
      </c>
      <c r="F315" s="2" t="s">
        <v>183</v>
      </c>
      <c r="G315" s="3" t="str">
        <f t="shared" si="17"/>
        <v>T_heat_only_1</v>
      </c>
      <c r="H315" s="2">
        <v>30</v>
      </c>
      <c r="I315" s="2">
        <v>100</v>
      </c>
      <c r="J315" s="2">
        <v>74</v>
      </c>
      <c r="K315" s="2">
        <f t="shared" si="16"/>
        <v>26</v>
      </c>
      <c r="L315" s="2">
        <f>K315*calibration_curve!$C$2</f>
        <v>606736</v>
      </c>
      <c r="M315" s="2">
        <f t="shared" si="18"/>
        <v>20225</v>
      </c>
      <c r="N315" s="2">
        <f t="shared" si="19"/>
        <v>1213500</v>
      </c>
      <c r="O315" s="2">
        <f>ROUND(IF((N315-IF(B315=20,blank!$H$4,blank!$H$2))&lt;0,0,N315-IF(B315=20,blank!$H$4,blank!$H$2)),0)</f>
        <v>1037480</v>
      </c>
      <c r="P315" s="16">
        <f>O315/(VLOOKUP(C315,key!A:H,8,FALSE)/10)</f>
        <v>129685</v>
      </c>
    </row>
    <row r="316" spans="1:16" x14ac:dyDescent="0.4">
      <c r="A316" s="2">
        <v>1</v>
      </c>
      <c r="B316" s="2">
        <v>30</v>
      </c>
      <c r="C316" s="2" t="s">
        <v>656</v>
      </c>
      <c r="D316" s="2" t="s">
        <v>171</v>
      </c>
      <c r="E316" s="2" t="s">
        <v>586</v>
      </c>
      <c r="F316" s="2" t="s">
        <v>183</v>
      </c>
      <c r="G316" s="3" t="str">
        <f t="shared" si="17"/>
        <v>T_heat_only_1</v>
      </c>
      <c r="H316" s="2">
        <v>30</v>
      </c>
      <c r="I316" s="2">
        <v>87</v>
      </c>
      <c r="J316" s="2">
        <v>73</v>
      </c>
      <c r="K316" s="2">
        <f t="shared" si="16"/>
        <v>14</v>
      </c>
      <c r="L316" s="2">
        <f>K316*calibration_curve!$C$2</f>
        <v>326704</v>
      </c>
      <c r="M316" s="2">
        <f t="shared" si="18"/>
        <v>10890</v>
      </c>
      <c r="N316" s="2">
        <f t="shared" si="19"/>
        <v>653400</v>
      </c>
      <c r="O316" s="2">
        <f>ROUND(IF((N316-IF(B316=20,blank!$H$4,blank!$H$2))&lt;0,0,N316-IF(B316=20,blank!$H$4,blank!$H$2)),0)</f>
        <v>477380</v>
      </c>
      <c r="P316" s="16">
        <f>O316/(VLOOKUP(C316,key!A:H,8,FALSE)/10)</f>
        <v>53638.20224719101</v>
      </c>
    </row>
    <row r="317" spans="1:16" x14ac:dyDescent="0.4">
      <c r="A317" s="2">
        <v>1</v>
      </c>
      <c r="B317" s="2">
        <v>30</v>
      </c>
      <c r="C317" s="2" t="s">
        <v>657</v>
      </c>
      <c r="D317" s="2" t="s">
        <v>171</v>
      </c>
      <c r="E317" s="2" t="s">
        <v>586</v>
      </c>
      <c r="F317" s="2" t="s">
        <v>183</v>
      </c>
      <c r="G317" s="3" t="str">
        <f t="shared" si="17"/>
        <v>T_heat_only_1</v>
      </c>
      <c r="H317" s="2">
        <v>30</v>
      </c>
      <c r="I317" s="2">
        <v>98</v>
      </c>
      <c r="J317" s="2">
        <v>76</v>
      </c>
      <c r="K317" s="2">
        <f t="shared" si="16"/>
        <v>22</v>
      </c>
      <c r="L317" s="2">
        <f>K317*calibration_curve!$C$2</f>
        <v>513392</v>
      </c>
      <c r="M317" s="2">
        <f t="shared" si="18"/>
        <v>17113</v>
      </c>
      <c r="N317" s="2">
        <f t="shared" si="19"/>
        <v>1026780</v>
      </c>
      <c r="O317" s="2">
        <f>ROUND(IF((N317-IF(B317=20,blank!$H$4,blank!$H$2))&lt;0,0,N317-IF(B317=20,blank!$H$4,blank!$H$2)),0)</f>
        <v>850760</v>
      </c>
      <c r="P317" s="16">
        <f>O317/(VLOOKUP(C317,key!A:H,8,FALSE)/10)</f>
        <v>110488.31168831169</v>
      </c>
    </row>
    <row r="318" spans="1:16" x14ac:dyDescent="0.4">
      <c r="A318" s="2">
        <v>1</v>
      </c>
      <c r="B318" s="2">
        <v>30</v>
      </c>
      <c r="C318" s="2" t="s">
        <v>658</v>
      </c>
      <c r="D318" s="2" t="s">
        <v>171</v>
      </c>
      <c r="E318" s="2" t="s">
        <v>586</v>
      </c>
      <c r="F318" s="2" t="s">
        <v>183</v>
      </c>
      <c r="G318" s="3" t="str">
        <f t="shared" si="17"/>
        <v>T_heat_only_1</v>
      </c>
      <c r="H318" s="2">
        <v>30</v>
      </c>
      <c r="I318" s="2">
        <v>90</v>
      </c>
      <c r="J318" s="2">
        <v>94</v>
      </c>
      <c r="K318" s="2">
        <f t="shared" si="16"/>
        <v>-4</v>
      </c>
      <c r="L318" s="2">
        <f>K318*calibration_curve!$C$2</f>
        <v>-93344</v>
      </c>
      <c r="M318" s="2">
        <f t="shared" si="18"/>
        <v>-3111</v>
      </c>
      <c r="N318" s="2">
        <f t="shared" si="19"/>
        <v>-186660</v>
      </c>
      <c r="O318" s="2">
        <f>ROUND(IF((N318-IF(B318=20,blank!$H$4,blank!$H$2))&lt;0,0,N318-IF(B318=20,blank!$H$4,blank!$H$2)),0)</f>
        <v>0</v>
      </c>
      <c r="P318" s="16">
        <f>O318/(VLOOKUP(C318,key!A:H,8,FALSE)/10)</f>
        <v>0</v>
      </c>
    </row>
    <row r="319" spans="1:16" x14ac:dyDescent="0.4">
      <c r="A319" s="2">
        <v>1</v>
      </c>
      <c r="B319" s="2">
        <v>30</v>
      </c>
      <c r="C319" s="2" t="s">
        <v>659</v>
      </c>
      <c r="D319" s="2" t="s">
        <v>171</v>
      </c>
      <c r="E319" s="2" t="s">
        <v>586</v>
      </c>
      <c r="F319" s="2" t="s">
        <v>183</v>
      </c>
      <c r="G319" s="3" t="str">
        <f t="shared" si="17"/>
        <v>T_heat_only_1</v>
      </c>
      <c r="H319" s="2">
        <v>30</v>
      </c>
      <c r="I319" s="2">
        <v>104</v>
      </c>
      <c r="J319" s="2">
        <v>79</v>
      </c>
      <c r="K319" s="2">
        <f t="shared" si="16"/>
        <v>25</v>
      </c>
      <c r="L319" s="2">
        <f>K319*calibration_curve!$C$2</f>
        <v>583400</v>
      </c>
      <c r="M319" s="2">
        <f t="shared" si="18"/>
        <v>19447</v>
      </c>
      <c r="N319" s="2">
        <f t="shared" si="19"/>
        <v>1166820</v>
      </c>
      <c r="O319" s="2">
        <f>ROUND(IF((N319-IF(B319=20,blank!$H$4,blank!$H$2))&lt;0,0,N319-IF(B319=20,blank!$H$4,blank!$H$2)),0)</f>
        <v>990800</v>
      </c>
      <c r="P319" s="16">
        <f>O319/(VLOOKUP(C319,key!A:H,8,FALSE)/10)</f>
        <v>105404.25531914893</v>
      </c>
    </row>
    <row r="320" spans="1:16" x14ac:dyDescent="0.4">
      <c r="A320" s="2">
        <v>1</v>
      </c>
      <c r="B320" s="2">
        <v>30</v>
      </c>
      <c r="C320" s="2" t="s">
        <v>660</v>
      </c>
      <c r="D320" s="2" t="s">
        <v>171</v>
      </c>
      <c r="E320" s="2" t="s">
        <v>586</v>
      </c>
      <c r="F320" s="2" t="s">
        <v>183</v>
      </c>
      <c r="G320" s="3" t="str">
        <f t="shared" si="17"/>
        <v>T_heat_only_1</v>
      </c>
      <c r="H320" s="2">
        <v>30</v>
      </c>
      <c r="I320" s="2">
        <v>92</v>
      </c>
      <c r="J320" s="2">
        <v>78</v>
      </c>
      <c r="K320" s="2">
        <f t="shared" si="16"/>
        <v>14</v>
      </c>
      <c r="L320" s="2">
        <f>K320*calibration_curve!$C$2</f>
        <v>326704</v>
      </c>
      <c r="M320" s="2">
        <f t="shared" si="18"/>
        <v>10890</v>
      </c>
      <c r="N320" s="2">
        <f t="shared" si="19"/>
        <v>653400</v>
      </c>
      <c r="O320" s="2">
        <f>ROUND(IF((N320-IF(B320=20,blank!$H$4,blank!$H$2))&lt;0,0,N320-IF(B320=20,blank!$H$4,blank!$H$2)),0)</f>
        <v>477380</v>
      </c>
      <c r="P320" s="16">
        <f>O320/(VLOOKUP(C320,key!A:H,8,FALSE)/10)</f>
        <v>56162.352941176468</v>
      </c>
    </row>
    <row r="321" spans="1:16" x14ac:dyDescent="0.4">
      <c r="A321" s="2">
        <v>1</v>
      </c>
      <c r="B321" s="2">
        <v>30</v>
      </c>
      <c r="C321" s="2" t="s">
        <v>661</v>
      </c>
      <c r="D321" s="2" t="s">
        <v>171</v>
      </c>
      <c r="E321" s="2" t="s">
        <v>586</v>
      </c>
      <c r="F321" s="2" t="s">
        <v>183</v>
      </c>
      <c r="G321" s="3" t="str">
        <f t="shared" si="17"/>
        <v>T_heat_only_1</v>
      </c>
      <c r="H321" s="2">
        <v>30</v>
      </c>
      <c r="I321" s="2">
        <v>106</v>
      </c>
      <c r="J321" s="2">
        <v>77</v>
      </c>
      <c r="K321" s="2">
        <f t="shared" si="16"/>
        <v>29</v>
      </c>
      <c r="L321" s="2">
        <f>K321*calibration_curve!$C$2</f>
        <v>676744</v>
      </c>
      <c r="M321" s="2">
        <f t="shared" si="18"/>
        <v>22558</v>
      </c>
      <c r="N321" s="2">
        <f t="shared" si="19"/>
        <v>1353480</v>
      </c>
      <c r="O321" s="2">
        <f>ROUND(IF((N321-IF(B321=20,blank!$H$4,blank!$H$2))&lt;0,0,N321-IF(B321=20,blank!$H$4,blank!$H$2)),0)</f>
        <v>1177460</v>
      </c>
      <c r="P321" s="16">
        <f>O321/(VLOOKUP(C321,key!A:H,8,FALSE)/10)</f>
        <v>150956.41025641025</v>
      </c>
    </row>
    <row r="322" spans="1:16" x14ac:dyDescent="0.4">
      <c r="A322" s="2">
        <v>1</v>
      </c>
      <c r="B322" s="2">
        <v>30</v>
      </c>
      <c r="C322" s="2" t="s">
        <v>662</v>
      </c>
      <c r="D322" s="2" t="s">
        <v>171</v>
      </c>
      <c r="E322" s="2" t="s">
        <v>586</v>
      </c>
      <c r="F322" s="2" t="s">
        <v>183</v>
      </c>
      <c r="G322" s="3" t="str">
        <f t="shared" si="17"/>
        <v>T_heat_only_1</v>
      </c>
      <c r="H322" s="2">
        <v>30</v>
      </c>
      <c r="I322" s="2">
        <v>94</v>
      </c>
      <c r="J322" s="2">
        <v>90</v>
      </c>
      <c r="K322" s="2">
        <f t="shared" ref="K322:K385" si="20">I322-J322</f>
        <v>4</v>
      </c>
      <c r="L322" s="2">
        <f>K322*calibration_curve!$C$2</f>
        <v>93344</v>
      </c>
      <c r="M322" s="2">
        <f t="shared" si="18"/>
        <v>3111</v>
      </c>
      <c r="N322" s="2">
        <f t="shared" si="19"/>
        <v>186660</v>
      </c>
      <c r="O322" s="2">
        <f>ROUND(IF((N322-IF(B322=20,blank!$H$4,blank!$H$2))&lt;0,0,N322-IF(B322=20,blank!$H$4,blank!$H$2)),0)</f>
        <v>10640</v>
      </c>
      <c r="P322" s="16">
        <f>O322/(VLOOKUP(C322,key!A:H,8,FALSE)/10)</f>
        <v>1251.7647058823529</v>
      </c>
    </row>
    <row r="323" spans="1:16" x14ac:dyDescent="0.4">
      <c r="A323" s="2">
        <v>1</v>
      </c>
      <c r="B323" s="2">
        <v>30</v>
      </c>
      <c r="C323" s="2" t="s">
        <v>663</v>
      </c>
      <c r="D323" s="2" t="s">
        <v>171</v>
      </c>
      <c r="E323" s="2" t="s">
        <v>586</v>
      </c>
      <c r="F323" s="2" t="s">
        <v>183</v>
      </c>
      <c r="G323" s="3" t="str">
        <f t="shared" ref="G323:G386" si="21">D323&amp;"_"&amp;E323&amp;"_"&amp;A323</f>
        <v>T_heat_only_1</v>
      </c>
      <c r="H323" s="2">
        <v>30</v>
      </c>
      <c r="I323" s="2">
        <v>102</v>
      </c>
      <c r="J323" s="2">
        <v>79</v>
      </c>
      <c r="K323" s="2">
        <f t="shared" si="20"/>
        <v>23</v>
      </c>
      <c r="L323" s="2">
        <f>K323*calibration_curve!$C$2</f>
        <v>536728</v>
      </c>
      <c r="M323" s="2">
        <f t="shared" ref="M323:M386" si="22">ROUND(L323/H323,0)</f>
        <v>17891</v>
      </c>
      <c r="N323" s="2">
        <f t="shared" ref="N323:N386" si="23">M323*60</f>
        <v>1073460</v>
      </c>
      <c r="O323" s="2">
        <f>ROUND(IF((N323-IF(B323=20,blank!$H$4,blank!$H$2))&lt;0,0,N323-IF(B323=20,blank!$H$4,blank!$H$2)),0)</f>
        <v>897440</v>
      </c>
      <c r="P323" s="16">
        <f>O323/(VLOOKUP(C323,key!A:H,8,FALSE)/10)</f>
        <v>99715.555555555562</v>
      </c>
    </row>
    <row r="324" spans="1:16" x14ac:dyDescent="0.4">
      <c r="A324" s="2">
        <v>1</v>
      </c>
      <c r="B324" s="2">
        <v>30</v>
      </c>
      <c r="C324" s="2" t="s">
        <v>664</v>
      </c>
      <c r="D324" s="2" t="s">
        <v>171</v>
      </c>
      <c r="E324" s="2" t="s">
        <v>586</v>
      </c>
      <c r="F324" s="2" t="s">
        <v>183</v>
      </c>
      <c r="G324" s="3" t="str">
        <f t="shared" si="21"/>
        <v>T_heat_only_1</v>
      </c>
      <c r="H324" s="2">
        <v>30</v>
      </c>
      <c r="I324" s="2">
        <v>94</v>
      </c>
      <c r="J324" s="2">
        <v>78</v>
      </c>
      <c r="K324" s="2">
        <f t="shared" si="20"/>
        <v>16</v>
      </c>
      <c r="L324" s="2">
        <f>K324*calibration_curve!$C$2</f>
        <v>373376</v>
      </c>
      <c r="M324" s="2">
        <f t="shared" si="22"/>
        <v>12446</v>
      </c>
      <c r="N324" s="2">
        <f t="shared" si="23"/>
        <v>746760</v>
      </c>
      <c r="O324" s="2">
        <f>ROUND(IF((N324-IF(B324=20,blank!$H$4,blank!$H$2))&lt;0,0,N324-IF(B324=20,blank!$H$4,blank!$H$2)),0)</f>
        <v>570740</v>
      </c>
      <c r="P324" s="16">
        <f>O324/(VLOOKUP(C324,key!A:H,8,FALSE)/10)</f>
        <v>68763.855421686734</v>
      </c>
    </row>
    <row r="325" spans="1:16" x14ac:dyDescent="0.4">
      <c r="A325" s="2">
        <v>1</v>
      </c>
      <c r="B325" s="2">
        <v>30</v>
      </c>
      <c r="C325" s="2" t="s">
        <v>665</v>
      </c>
      <c r="D325" s="2" t="s">
        <v>171</v>
      </c>
      <c r="E325" s="2" t="s">
        <v>586</v>
      </c>
      <c r="F325" s="2" t="s">
        <v>183</v>
      </c>
      <c r="G325" s="3" t="str">
        <f t="shared" si="21"/>
        <v>T_heat_only_1</v>
      </c>
      <c r="H325" s="2">
        <v>30</v>
      </c>
      <c r="I325" s="2">
        <v>101</v>
      </c>
      <c r="J325" s="2">
        <v>89</v>
      </c>
      <c r="K325" s="2">
        <f t="shared" si="20"/>
        <v>12</v>
      </c>
      <c r="L325" s="2">
        <f>K325*calibration_curve!$C$2</f>
        <v>280032</v>
      </c>
      <c r="M325" s="2">
        <f t="shared" si="22"/>
        <v>9334</v>
      </c>
      <c r="N325" s="2">
        <f t="shared" si="23"/>
        <v>560040</v>
      </c>
      <c r="O325" s="2">
        <f>ROUND(IF((N325-IF(B325=20,blank!$H$4,blank!$H$2))&lt;0,0,N325-IF(B325=20,blank!$H$4,blank!$H$2)),0)</f>
        <v>384020</v>
      </c>
      <c r="P325" s="16">
        <f>O325/(VLOOKUP(C325,key!A:H,8,FALSE)/10)</f>
        <v>48002.5</v>
      </c>
    </row>
    <row r="326" spans="1:16" x14ac:dyDescent="0.4">
      <c r="A326" s="2">
        <v>1</v>
      </c>
      <c r="B326" s="2">
        <v>30</v>
      </c>
      <c r="C326" s="2" t="s">
        <v>666</v>
      </c>
      <c r="D326" s="2" t="s">
        <v>171</v>
      </c>
      <c r="E326" s="2" t="s">
        <v>586</v>
      </c>
      <c r="F326" s="2" t="s">
        <v>183</v>
      </c>
      <c r="G326" s="3" t="str">
        <f t="shared" si="21"/>
        <v>T_heat_only_1</v>
      </c>
      <c r="H326" s="2">
        <v>30</v>
      </c>
      <c r="I326" s="2">
        <v>103</v>
      </c>
      <c r="J326" s="2">
        <v>76</v>
      </c>
      <c r="K326" s="2">
        <f t="shared" si="20"/>
        <v>27</v>
      </c>
      <c r="L326" s="2">
        <f>K326*calibration_curve!$C$2</f>
        <v>630072</v>
      </c>
      <c r="M326" s="2">
        <f t="shared" si="22"/>
        <v>21002</v>
      </c>
      <c r="N326" s="2">
        <f t="shared" si="23"/>
        <v>1260120</v>
      </c>
      <c r="O326" s="2">
        <f>ROUND(IF((N326-IF(B326=20,blank!$H$4,blank!$H$2))&lt;0,0,N326-IF(B326=20,blank!$H$4,blank!$H$2)),0)</f>
        <v>1084100</v>
      </c>
      <c r="P326" s="16">
        <f>O326/(VLOOKUP(C326,key!A:H,8,FALSE)/10)</f>
        <v>110622.44897959183</v>
      </c>
    </row>
    <row r="327" spans="1:16" x14ac:dyDescent="0.4">
      <c r="A327" s="2">
        <v>1</v>
      </c>
      <c r="B327" s="2">
        <v>30</v>
      </c>
      <c r="C327" s="2" t="s">
        <v>667</v>
      </c>
      <c r="D327" s="2" t="s">
        <v>171</v>
      </c>
      <c r="E327" s="2" t="s">
        <v>586</v>
      </c>
      <c r="F327" s="2" t="s">
        <v>183</v>
      </c>
      <c r="G327" s="3" t="str">
        <f t="shared" si="21"/>
        <v>T_heat_only_1</v>
      </c>
      <c r="H327" s="2">
        <v>30</v>
      </c>
      <c r="I327" s="2">
        <v>88</v>
      </c>
      <c r="J327" s="2">
        <v>82</v>
      </c>
      <c r="K327" s="2">
        <f t="shared" si="20"/>
        <v>6</v>
      </c>
      <c r="L327" s="2">
        <f>K327*calibration_curve!$C$2</f>
        <v>140016</v>
      </c>
      <c r="M327" s="2">
        <f t="shared" si="22"/>
        <v>4667</v>
      </c>
      <c r="N327" s="2">
        <f t="shared" si="23"/>
        <v>280020</v>
      </c>
      <c r="O327" s="2">
        <f>ROUND(IF((N327-IF(B327=20,blank!$H$4,blank!$H$2))&lt;0,0,N327-IF(B327=20,blank!$H$4,blank!$H$2)),0)</f>
        <v>104000</v>
      </c>
      <c r="P327" s="16">
        <f>O327/(VLOOKUP(C327,key!A:H,8,FALSE)/10)</f>
        <v>10097.087378640776</v>
      </c>
    </row>
    <row r="328" spans="1:16" x14ac:dyDescent="0.4">
      <c r="A328" s="2">
        <v>1</v>
      </c>
      <c r="B328" s="2">
        <v>30</v>
      </c>
      <c r="C328" s="2" t="s">
        <v>668</v>
      </c>
      <c r="D328" s="2" t="s">
        <v>171</v>
      </c>
      <c r="E328" s="2" t="s">
        <v>586</v>
      </c>
      <c r="F328" s="2" t="s">
        <v>183</v>
      </c>
      <c r="G328" s="3" t="str">
        <f t="shared" si="21"/>
        <v>T_heat_only_1</v>
      </c>
      <c r="H328" s="2">
        <v>30</v>
      </c>
      <c r="I328" s="2">
        <v>93</v>
      </c>
      <c r="J328" s="2">
        <v>74</v>
      </c>
      <c r="K328" s="2">
        <f t="shared" si="20"/>
        <v>19</v>
      </c>
      <c r="L328" s="2">
        <f>K328*calibration_curve!$C$2</f>
        <v>443384</v>
      </c>
      <c r="M328" s="2">
        <f t="shared" si="22"/>
        <v>14779</v>
      </c>
      <c r="N328" s="2">
        <f t="shared" si="23"/>
        <v>886740</v>
      </c>
      <c r="O328" s="2">
        <f>ROUND(IF((N328-IF(B328=20,blank!$H$4,blank!$H$2))&lt;0,0,N328-IF(B328=20,blank!$H$4,blank!$H$2)),0)</f>
        <v>710720</v>
      </c>
      <c r="P328" s="16">
        <f>O328/(VLOOKUP(C328,key!A:H,8,FALSE)/10)</f>
        <v>91117.948717948719</v>
      </c>
    </row>
    <row r="329" spans="1:16" x14ac:dyDescent="0.4">
      <c r="A329" s="2">
        <v>1</v>
      </c>
      <c r="B329" s="2">
        <v>30</v>
      </c>
      <c r="C329" s="2" t="s">
        <v>669</v>
      </c>
      <c r="D329" s="2" t="s">
        <v>171</v>
      </c>
      <c r="E329" s="2" t="s">
        <v>586</v>
      </c>
      <c r="F329" s="2" t="s">
        <v>183</v>
      </c>
      <c r="G329" s="3" t="str">
        <f t="shared" si="21"/>
        <v>T_heat_only_1</v>
      </c>
      <c r="H329" s="2">
        <v>30</v>
      </c>
      <c r="I329" s="2">
        <v>85</v>
      </c>
      <c r="J329" s="2">
        <v>72</v>
      </c>
      <c r="K329" s="2">
        <f t="shared" si="20"/>
        <v>13</v>
      </c>
      <c r="L329" s="2">
        <f>K329*calibration_curve!$C$2</f>
        <v>303368</v>
      </c>
      <c r="M329" s="2">
        <f t="shared" si="22"/>
        <v>10112</v>
      </c>
      <c r="N329" s="2">
        <f t="shared" si="23"/>
        <v>606720</v>
      </c>
      <c r="O329" s="2">
        <f>ROUND(IF((N329-IF(B329=20,blank!$H$4,blank!$H$2))&lt;0,0,N329-IF(B329=20,blank!$H$4,blank!$H$2)),0)</f>
        <v>430700</v>
      </c>
      <c r="P329" s="16">
        <f>O329/(VLOOKUP(C329,key!A:H,8,FALSE)/10)</f>
        <v>51273.809523809519</v>
      </c>
    </row>
    <row r="330" spans="1:16" x14ac:dyDescent="0.4">
      <c r="A330" s="2">
        <v>1</v>
      </c>
      <c r="B330" s="2">
        <v>30</v>
      </c>
      <c r="C330" s="2" t="s">
        <v>670</v>
      </c>
      <c r="D330" s="2" t="s">
        <v>171</v>
      </c>
      <c r="E330" s="2" t="s">
        <v>586</v>
      </c>
      <c r="F330" s="2" t="s">
        <v>183</v>
      </c>
      <c r="G330" s="3" t="str">
        <f t="shared" si="21"/>
        <v>T_heat_only_1</v>
      </c>
      <c r="H330" s="2">
        <v>30</v>
      </c>
      <c r="I330" s="2">
        <v>86</v>
      </c>
      <c r="J330" s="2">
        <v>98</v>
      </c>
      <c r="K330" s="2">
        <f t="shared" si="20"/>
        <v>-12</v>
      </c>
      <c r="L330" s="2">
        <f>K330*calibration_curve!$C$2</f>
        <v>-280032</v>
      </c>
      <c r="M330" s="2">
        <f t="shared" si="22"/>
        <v>-9334</v>
      </c>
      <c r="N330" s="2">
        <f t="shared" si="23"/>
        <v>-560040</v>
      </c>
      <c r="O330" s="2">
        <f>ROUND(IF((N330-IF(B330=20,blank!$H$4,blank!$H$2))&lt;0,0,N330-IF(B330=20,blank!$H$4,blank!$H$2)),0)</f>
        <v>0</v>
      </c>
      <c r="P330" s="16">
        <f>O330/(VLOOKUP(C330,key!A:H,8,FALSE)/10)</f>
        <v>0</v>
      </c>
    </row>
    <row r="331" spans="1:16" x14ac:dyDescent="0.4">
      <c r="A331" s="2">
        <v>1</v>
      </c>
      <c r="B331" s="2">
        <v>30</v>
      </c>
      <c r="C331" s="2" t="s">
        <v>671</v>
      </c>
      <c r="D331" s="2" t="s">
        <v>171</v>
      </c>
      <c r="E331" s="2" t="s">
        <v>586</v>
      </c>
      <c r="F331" s="2" t="s">
        <v>183</v>
      </c>
      <c r="G331" s="3" t="str">
        <f t="shared" si="21"/>
        <v>T_heat_only_1</v>
      </c>
      <c r="H331" s="2">
        <v>30</v>
      </c>
      <c r="I331" s="2">
        <v>103</v>
      </c>
      <c r="J331" s="2">
        <v>80</v>
      </c>
      <c r="K331" s="2">
        <f t="shared" si="20"/>
        <v>23</v>
      </c>
      <c r="L331" s="2">
        <f>K331*calibration_curve!$C$2</f>
        <v>536728</v>
      </c>
      <c r="M331" s="2">
        <f t="shared" si="22"/>
        <v>17891</v>
      </c>
      <c r="N331" s="2">
        <f t="shared" si="23"/>
        <v>1073460</v>
      </c>
      <c r="O331" s="2">
        <f>ROUND(IF((N331-IF(B331=20,blank!$H$4,blank!$H$2))&lt;0,0,N331-IF(B331=20,blank!$H$4,blank!$H$2)),0)</f>
        <v>897440</v>
      </c>
      <c r="P331" s="16">
        <f>O331/(VLOOKUP(C331,key!A:H,8,FALSE)/10)</f>
        <v>130063.76811594202</v>
      </c>
    </row>
    <row r="332" spans="1:16" x14ac:dyDescent="0.4">
      <c r="A332" s="2">
        <v>1</v>
      </c>
      <c r="B332" s="2">
        <v>30</v>
      </c>
      <c r="C332" s="2" t="s">
        <v>672</v>
      </c>
      <c r="D332" s="2" t="s">
        <v>171</v>
      </c>
      <c r="E332" s="2" t="s">
        <v>586</v>
      </c>
      <c r="F332" s="2" t="s">
        <v>183</v>
      </c>
      <c r="G332" s="3" t="str">
        <f t="shared" si="21"/>
        <v>T_heat_only_1</v>
      </c>
      <c r="H332" s="2">
        <v>30</v>
      </c>
      <c r="I332" s="2">
        <v>99</v>
      </c>
      <c r="J332" s="2">
        <v>78</v>
      </c>
      <c r="K332" s="2">
        <f t="shared" si="20"/>
        <v>21</v>
      </c>
      <c r="L332" s="2">
        <f>K332*calibration_curve!$C$2</f>
        <v>490056</v>
      </c>
      <c r="M332" s="2">
        <f t="shared" si="22"/>
        <v>16335</v>
      </c>
      <c r="N332" s="2">
        <f t="shared" si="23"/>
        <v>980100</v>
      </c>
      <c r="O332" s="2">
        <f>ROUND(IF((N332-IF(B332=20,blank!$H$4,blank!$H$2))&lt;0,0,N332-IF(B332=20,blank!$H$4,blank!$H$2)),0)</f>
        <v>804080</v>
      </c>
      <c r="P332" s="16">
        <f>O332/(VLOOKUP(C332,key!A:H,8,FALSE)/10)</f>
        <v>99269.135802469144</v>
      </c>
    </row>
    <row r="333" spans="1:16" x14ac:dyDescent="0.4">
      <c r="A333" s="2">
        <v>1</v>
      </c>
      <c r="B333" s="2">
        <v>30</v>
      </c>
      <c r="C333" s="2" t="s">
        <v>673</v>
      </c>
      <c r="D333" s="2" t="s">
        <v>171</v>
      </c>
      <c r="E333" s="2" t="s">
        <v>586</v>
      </c>
      <c r="F333" s="2" t="s">
        <v>183</v>
      </c>
      <c r="G333" s="3" t="str">
        <f t="shared" si="21"/>
        <v>T_heat_only_1</v>
      </c>
      <c r="H333" s="2">
        <v>30</v>
      </c>
      <c r="I333" s="2">
        <v>105</v>
      </c>
      <c r="J333" s="2">
        <v>94</v>
      </c>
      <c r="K333" s="2">
        <f t="shared" si="20"/>
        <v>11</v>
      </c>
      <c r="L333" s="2">
        <f>K333*calibration_curve!$C$2</f>
        <v>256696</v>
      </c>
      <c r="M333" s="2">
        <f t="shared" si="22"/>
        <v>8557</v>
      </c>
      <c r="N333" s="2">
        <f t="shared" si="23"/>
        <v>513420</v>
      </c>
      <c r="O333" s="2">
        <f>ROUND(IF((N333-IF(B333=20,blank!$H$4,blank!$H$2))&lt;0,0,N333-IF(B333=20,blank!$H$4,blank!$H$2)),0)</f>
        <v>337400</v>
      </c>
      <c r="P333" s="16">
        <f>O333/(VLOOKUP(C333,key!A:H,8,FALSE)/10)</f>
        <v>47521.126760563384</v>
      </c>
    </row>
    <row r="334" spans="1:16" x14ac:dyDescent="0.4">
      <c r="A334" s="2">
        <v>1</v>
      </c>
      <c r="B334" s="2">
        <v>30</v>
      </c>
      <c r="C334" s="2" t="s">
        <v>674</v>
      </c>
      <c r="D334" s="2" t="s">
        <v>171</v>
      </c>
      <c r="E334" s="2" t="s">
        <v>586</v>
      </c>
      <c r="F334" s="2" t="s">
        <v>183</v>
      </c>
      <c r="G334" s="3" t="str">
        <f t="shared" si="21"/>
        <v>T_heat_only_1</v>
      </c>
      <c r="H334" s="2">
        <v>30</v>
      </c>
      <c r="I334" s="2">
        <v>102</v>
      </c>
      <c r="J334" s="2">
        <v>80</v>
      </c>
      <c r="K334" s="2">
        <f t="shared" si="20"/>
        <v>22</v>
      </c>
      <c r="L334" s="2">
        <f>K334*calibration_curve!$C$2</f>
        <v>513392</v>
      </c>
      <c r="M334" s="2">
        <f t="shared" si="22"/>
        <v>17113</v>
      </c>
      <c r="N334" s="2">
        <f t="shared" si="23"/>
        <v>1026780</v>
      </c>
      <c r="O334" s="2">
        <f>ROUND(IF((N334-IF(B334=20,blank!$H$4,blank!$H$2))&lt;0,0,N334-IF(B334=20,blank!$H$4,blank!$H$2)),0)</f>
        <v>850760</v>
      </c>
      <c r="P334" s="16">
        <f>O334/(VLOOKUP(C334,key!A:H,8,FALSE)/10)</f>
        <v>119825.35211267606</v>
      </c>
    </row>
    <row r="335" spans="1:16" x14ac:dyDescent="0.4">
      <c r="A335" s="2">
        <v>1</v>
      </c>
      <c r="B335" s="2">
        <v>30</v>
      </c>
      <c r="C335" s="2" t="s">
        <v>675</v>
      </c>
      <c r="D335" s="2" t="s">
        <v>171</v>
      </c>
      <c r="E335" s="2" t="s">
        <v>586</v>
      </c>
      <c r="F335" s="2" t="s">
        <v>183</v>
      </c>
      <c r="G335" s="3" t="str">
        <f t="shared" si="21"/>
        <v>T_heat_only_1</v>
      </c>
      <c r="H335" s="2">
        <v>30</v>
      </c>
      <c r="I335" s="2">
        <v>97</v>
      </c>
      <c r="J335" s="2">
        <v>88</v>
      </c>
      <c r="K335" s="2">
        <f t="shared" si="20"/>
        <v>9</v>
      </c>
      <c r="L335" s="2">
        <f>K335*calibration_curve!$C$2</f>
        <v>210024</v>
      </c>
      <c r="M335" s="2">
        <f t="shared" si="22"/>
        <v>7001</v>
      </c>
      <c r="N335" s="2">
        <f t="shared" si="23"/>
        <v>420060</v>
      </c>
      <c r="O335" s="2">
        <f>ROUND(IF((N335-IF(B335=20,blank!$H$4,blank!$H$2))&lt;0,0,N335-IF(B335=20,blank!$H$4,blank!$H$2)),0)</f>
        <v>244040</v>
      </c>
      <c r="P335" s="16">
        <f>O335/(VLOOKUP(C335,key!A:H,8,FALSE)/10)</f>
        <v>32110.526315789477</v>
      </c>
    </row>
    <row r="336" spans="1:16" x14ac:dyDescent="0.4">
      <c r="A336" s="2">
        <v>2</v>
      </c>
      <c r="B336" s="2">
        <v>30</v>
      </c>
      <c r="C336" s="2" t="s">
        <v>428</v>
      </c>
      <c r="D336" s="2" t="s">
        <v>170</v>
      </c>
      <c r="E336" s="2" t="s">
        <v>676</v>
      </c>
      <c r="F336" s="2" t="str">
        <f>VLOOKUP(C336,death!A:B,2,FALSE)</f>
        <v>no</v>
      </c>
      <c r="G336" s="3" t="str">
        <f t="shared" si="21"/>
        <v>D_desiccation_2</v>
      </c>
      <c r="H336" s="2">
        <v>30</v>
      </c>
      <c r="I336" s="2">
        <v>78</v>
      </c>
      <c r="J336" s="2">
        <v>46</v>
      </c>
      <c r="K336" s="2">
        <f t="shared" si="20"/>
        <v>32</v>
      </c>
      <c r="L336" s="2">
        <f>K336*calibration_curve!$C$2</f>
        <v>746752</v>
      </c>
      <c r="M336" s="2">
        <f t="shared" si="22"/>
        <v>24892</v>
      </c>
      <c r="N336" s="2">
        <f t="shared" si="23"/>
        <v>1493520</v>
      </c>
      <c r="O336" s="2">
        <f>ROUND(IF((N336-IF(B336=20,blank!$H$4,blank!$H$2))&lt;0,0,N336-IF(B336=20,blank!$H$4,blank!$H$2)),0)</f>
        <v>1317500</v>
      </c>
      <c r="P336" s="16">
        <f>O336/(VLOOKUP(C336,key!A:H,8,FALSE)/10)</f>
        <v>178040.54054054053</v>
      </c>
    </row>
    <row r="337" spans="1:16" x14ac:dyDescent="0.4">
      <c r="A337" s="2">
        <v>2</v>
      </c>
      <c r="B337" s="2">
        <v>30</v>
      </c>
      <c r="C337" s="2" t="s">
        <v>429</v>
      </c>
      <c r="D337" s="2" t="s">
        <v>170</v>
      </c>
      <c r="E337" s="2" t="s">
        <v>676</v>
      </c>
      <c r="F337" s="2" t="str">
        <f>VLOOKUP(C337,death!A:B,2,FALSE)</f>
        <v>no</v>
      </c>
      <c r="G337" s="3" t="str">
        <f t="shared" si="21"/>
        <v>D_desiccation_2</v>
      </c>
      <c r="H337" s="2">
        <v>30</v>
      </c>
      <c r="I337" s="2">
        <v>78</v>
      </c>
      <c r="J337" s="2">
        <v>46</v>
      </c>
      <c r="K337" s="2">
        <f t="shared" si="20"/>
        <v>32</v>
      </c>
      <c r="L337" s="2">
        <f>K337*calibration_curve!$C$2</f>
        <v>746752</v>
      </c>
      <c r="M337" s="2">
        <f t="shared" si="22"/>
        <v>24892</v>
      </c>
      <c r="N337" s="2">
        <f t="shared" si="23"/>
        <v>1493520</v>
      </c>
      <c r="O337" s="2">
        <f>ROUND(IF((N337-IF(B337=20,blank!$H$4,blank!$H$2))&lt;0,0,N337-IF(B337=20,blank!$H$4,blank!$H$2)),0)</f>
        <v>1317500</v>
      </c>
      <c r="P337" s="16">
        <f>O337/(VLOOKUP(C337,key!A:H,8,FALSE)/10)</f>
        <v>156845.23809523808</v>
      </c>
    </row>
    <row r="338" spans="1:16" x14ac:dyDescent="0.4">
      <c r="A338" s="2">
        <v>2</v>
      </c>
      <c r="B338" s="2">
        <v>30</v>
      </c>
      <c r="C338" s="2" t="s">
        <v>430</v>
      </c>
      <c r="D338" s="2" t="s">
        <v>170</v>
      </c>
      <c r="E338" s="2" t="s">
        <v>676</v>
      </c>
      <c r="F338" s="2" t="str">
        <f>VLOOKUP(C338,death!A:B,2,FALSE)</f>
        <v>no</v>
      </c>
      <c r="G338" s="3" t="str">
        <f t="shared" si="21"/>
        <v>D_desiccation_2</v>
      </c>
      <c r="H338" s="2">
        <v>30</v>
      </c>
      <c r="I338" s="2">
        <v>77</v>
      </c>
      <c r="J338" s="2">
        <v>26</v>
      </c>
      <c r="K338" s="2">
        <f t="shared" si="20"/>
        <v>51</v>
      </c>
      <c r="L338" s="2">
        <f>K338*calibration_curve!$C$2</f>
        <v>1190136</v>
      </c>
      <c r="M338" s="2">
        <f t="shared" si="22"/>
        <v>39671</v>
      </c>
      <c r="N338" s="2">
        <f t="shared" si="23"/>
        <v>2380260</v>
      </c>
      <c r="O338" s="2">
        <f>ROUND(IF((N338-IF(B338=20,blank!$H$4,blank!$H$2))&lt;0,0,N338-IF(B338=20,blank!$H$4,blank!$H$2)),0)</f>
        <v>2204240</v>
      </c>
      <c r="P338" s="16">
        <f>O338/(VLOOKUP(C338,key!A:H,8,FALSE)/10)</f>
        <v>234493.61702127659</v>
      </c>
    </row>
    <row r="339" spans="1:16" x14ac:dyDescent="0.4">
      <c r="A339" s="2">
        <v>2</v>
      </c>
      <c r="B339" s="2">
        <v>30</v>
      </c>
      <c r="C339" s="2" t="s">
        <v>431</v>
      </c>
      <c r="D339" s="2" t="s">
        <v>170</v>
      </c>
      <c r="E339" s="2" t="s">
        <v>676</v>
      </c>
      <c r="F339" s="2" t="str">
        <f>VLOOKUP(C339,death!A:B,2,FALSE)</f>
        <v>no</v>
      </c>
      <c r="G339" s="3" t="str">
        <f t="shared" si="21"/>
        <v>D_desiccation_2</v>
      </c>
      <c r="H339" s="2">
        <v>30</v>
      </c>
      <c r="I339" s="2">
        <v>75</v>
      </c>
      <c r="J339" s="2">
        <v>48</v>
      </c>
      <c r="K339" s="2">
        <f t="shared" si="20"/>
        <v>27</v>
      </c>
      <c r="L339" s="2">
        <f>K339*calibration_curve!$C$2</f>
        <v>630072</v>
      </c>
      <c r="M339" s="2">
        <f t="shared" si="22"/>
        <v>21002</v>
      </c>
      <c r="N339" s="2">
        <f t="shared" si="23"/>
        <v>1260120</v>
      </c>
      <c r="O339" s="2">
        <f>ROUND(IF((N339-IF(B339=20,blank!$H$4,blank!$H$2))&lt;0,0,N339-IF(B339=20,blank!$H$4,blank!$H$2)),0)</f>
        <v>1084100</v>
      </c>
      <c r="P339" s="16">
        <f>O339/(VLOOKUP(C339,key!A:H,8,FALSE)/10)</f>
        <v>115329.78723404255</v>
      </c>
    </row>
    <row r="340" spans="1:16" x14ac:dyDescent="0.4">
      <c r="A340" s="2">
        <v>2</v>
      </c>
      <c r="B340" s="2">
        <v>30</v>
      </c>
      <c r="C340" s="2" t="s">
        <v>432</v>
      </c>
      <c r="D340" s="2" t="s">
        <v>170</v>
      </c>
      <c r="E340" s="2" t="s">
        <v>676</v>
      </c>
      <c r="F340" s="2" t="str">
        <f>VLOOKUP(C340,death!A:B,2,FALSE)</f>
        <v>no</v>
      </c>
      <c r="G340" s="3" t="str">
        <f t="shared" si="21"/>
        <v>D_desiccation_2</v>
      </c>
      <c r="H340" s="2">
        <v>30</v>
      </c>
      <c r="I340" s="2">
        <v>78</v>
      </c>
      <c r="J340" s="2">
        <v>41</v>
      </c>
      <c r="K340" s="2">
        <f t="shared" si="20"/>
        <v>37</v>
      </c>
      <c r="L340" s="2">
        <f>K340*calibration_curve!$C$2</f>
        <v>863432</v>
      </c>
      <c r="M340" s="2">
        <f t="shared" si="22"/>
        <v>28781</v>
      </c>
      <c r="N340" s="2">
        <f t="shared" si="23"/>
        <v>1726860</v>
      </c>
      <c r="O340" s="2">
        <f>ROUND(IF((N340-IF(B340=20,blank!$H$4,blank!$H$2))&lt;0,0,N340-IF(B340=20,blank!$H$4,blank!$H$2)),0)</f>
        <v>1550840</v>
      </c>
      <c r="P340" s="16">
        <f>O340/(VLOOKUP(C340,key!A:H,8,FALSE)/10)</f>
        <v>174251.68539325843</v>
      </c>
    </row>
    <row r="341" spans="1:16" x14ac:dyDescent="0.4">
      <c r="A341" s="2">
        <v>2</v>
      </c>
      <c r="B341" s="2">
        <v>30</v>
      </c>
      <c r="C341" s="2" t="s">
        <v>433</v>
      </c>
      <c r="D341" s="2" t="s">
        <v>170</v>
      </c>
      <c r="E341" s="2" t="s">
        <v>676</v>
      </c>
      <c r="F341" s="2" t="str">
        <f>VLOOKUP(C341,death!A:B,2,FALSE)</f>
        <v>no</v>
      </c>
      <c r="G341" s="3" t="str">
        <f t="shared" si="21"/>
        <v>D_desiccation_2</v>
      </c>
      <c r="H341" s="2">
        <v>30</v>
      </c>
      <c r="I341" s="2">
        <v>76</v>
      </c>
      <c r="J341" s="2">
        <v>21</v>
      </c>
      <c r="K341" s="2">
        <f t="shared" si="20"/>
        <v>55</v>
      </c>
      <c r="L341" s="2">
        <f>K341*calibration_curve!$C$2</f>
        <v>1283480</v>
      </c>
      <c r="M341" s="2">
        <f t="shared" si="22"/>
        <v>42783</v>
      </c>
      <c r="N341" s="2">
        <f t="shared" si="23"/>
        <v>2566980</v>
      </c>
      <c r="O341" s="2">
        <f>ROUND(IF((N341-IF(B341=20,blank!$H$4,blank!$H$2))&lt;0,0,N341-IF(B341=20,blank!$H$4,blank!$H$2)),0)</f>
        <v>2390960</v>
      </c>
      <c r="P341" s="16">
        <f>O341/(VLOOKUP(C341,key!A:H,8,FALSE)/10)</f>
        <v>314600</v>
      </c>
    </row>
    <row r="342" spans="1:16" x14ac:dyDescent="0.4">
      <c r="A342" s="2">
        <v>2</v>
      </c>
      <c r="B342" s="2">
        <v>30</v>
      </c>
      <c r="C342" s="2" t="s">
        <v>434</v>
      </c>
      <c r="D342" s="2" t="s">
        <v>170</v>
      </c>
      <c r="E342" s="2" t="s">
        <v>676</v>
      </c>
      <c r="F342" s="2" t="str">
        <f>VLOOKUP(C342,death!A:B,2,FALSE)</f>
        <v>no</v>
      </c>
      <c r="G342" s="3" t="str">
        <f t="shared" si="21"/>
        <v>D_desiccation_2</v>
      </c>
      <c r="H342" s="2">
        <v>30</v>
      </c>
      <c r="I342" s="2">
        <v>77</v>
      </c>
      <c r="J342" s="2">
        <v>45</v>
      </c>
      <c r="K342" s="2">
        <f t="shared" si="20"/>
        <v>32</v>
      </c>
      <c r="L342" s="2">
        <f>K342*calibration_curve!$C$2</f>
        <v>746752</v>
      </c>
      <c r="M342" s="2">
        <f t="shared" si="22"/>
        <v>24892</v>
      </c>
      <c r="N342" s="2">
        <f t="shared" si="23"/>
        <v>1493520</v>
      </c>
      <c r="O342" s="2">
        <f>ROUND(IF((N342-IF(B342=20,blank!$H$4,blank!$H$2))&lt;0,0,N342-IF(B342=20,blank!$H$4,blank!$H$2)),0)</f>
        <v>1317500</v>
      </c>
      <c r="P342" s="16">
        <f>O342/(VLOOKUP(C342,key!A:H,8,FALSE)/10)</f>
        <v>129166.66666666667</v>
      </c>
    </row>
    <row r="343" spans="1:16" x14ac:dyDescent="0.4">
      <c r="A343" s="2">
        <v>2</v>
      </c>
      <c r="B343" s="2">
        <v>30</v>
      </c>
      <c r="C343" s="2" t="s">
        <v>435</v>
      </c>
      <c r="D343" s="2" t="s">
        <v>170</v>
      </c>
      <c r="E343" s="2" t="s">
        <v>676</v>
      </c>
      <c r="F343" s="2" t="str">
        <f>VLOOKUP(C343,death!A:B,2,FALSE)</f>
        <v>no</v>
      </c>
      <c r="G343" s="3" t="str">
        <f t="shared" si="21"/>
        <v>D_desiccation_2</v>
      </c>
      <c r="H343" s="2">
        <v>30</v>
      </c>
      <c r="I343" s="2">
        <v>74</v>
      </c>
      <c r="J343" s="2">
        <v>54</v>
      </c>
      <c r="K343" s="2">
        <f t="shared" si="20"/>
        <v>20</v>
      </c>
      <c r="L343" s="2">
        <f>K343*calibration_curve!$C$2</f>
        <v>466720</v>
      </c>
      <c r="M343" s="2">
        <f t="shared" si="22"/>
        <v>15557</v>
      </c>
      <c r="N343" s="2">
        <f t="shared" si="23"/>
        <v>933420</v>
      </c>
      <c r="O343" s="2">
        <f>ROUND(IF((N343-IF(B343=20,blank!$H$4,blank!$H$2))&lt;0,0,N343-IF(B343=20,blank!$H$4,blank!$H$2)),0)</f>
        <v>757400</v>
      </c>
      <c r="P343" s="16">
        <f>O343/(VLOOKUP(C343,key!A:H,8,FALSE)/10)</f>
        <v>85101.123595505618</v>
      </c>
    </row>
    <row r="344" spans="1:16" x14ac:dyDescent="0.4">
      <c r="A344" s="2">
        <v>2</v>
      </c>
      <c r="B344" s="2">
        <v>30</v>
      </c>
      <c r="C344" s="2" t="s">
        <v>436</v>
      </c>
      <c r="D344" s="2" t="s">
        <v>170</v>
      </c>
      <c r="E344" s="2" t="s">
        <v>676</v>
      </c>
      <c r="F344" s="2" t="str">
        <f>VLOOKUP(C344,death!A:B,2,FALSE)</f>
        <v>no</v>
      </c>
      <c r="G344" s="3" t="str">
        <f t="shared" si="21"/>
        <v>D_desiccation_2</v>
      </c>
      <c r="H344" s="2">
        <v>30</v>
      </c>
      <c r="I344" s="2">
        <v>78</v>
      </c>
      <c r="J344" s="2">
        <v>47</v>
      </c>
      <c r="K344" s="2">
        <f t="shared" si="20"/>
        <v>31</v>
      </c>
      <c r="L344" s="2">
        <f>K344*calibration_curve!$C$2</f>
        <v>723416</v>
      </c>
      <c r="M344" s="2">
        <f t="shared" si="22"/>
        <v>24114</v>
      </c>
      <c r="N344" s="2">
        <f t="shared" si="23"/>
        <v>1446840</v>
      </c>
      <c r="O344" s="2">
        <f>ROUND(IF((N344-IF(B344=20,blank!$H$4,blank!$H$2))&lt;0,0,N344-IF(B344=20,blank!$H$4,blank!$H$2)),0)</f>
        <v>1270820</v>
      </c>
      <c r="P344" s="16">
        <f>O344/(VLOOKUP(C344,key!A:H,8,FALSE)/10)</f>
        <v>144411.36363636362</v>
      </c>
    </row>
    <row r="345" spans="1:16" x14ac:dyDescent="0.4">
      <c r="A345" s="2">
        <v>2</v>
      </c>
      <c r="B345" s="2">
        <v>30</v>
      </c>
      <c r="C345" s="2" t="s">
        <v>225</v>
      </c>
      <c r="D345" s="2" t="s">
        <v>170</v>
      </c>
      <c r="E345" s="2" t="s">
        <v>676</v>
      </c>
      <c r="F345" s="2" t="str">
        <f>VLOOKUP(C345,death!A:B,2,FALSE)</f>
        <v>no</v>
      </c>
      <c r="G345" s="3" t="str">
        <f t="shared" si="21"/>
        <v>D_desiccation_2</v>
      </c>
      <c r="H345" s="2">
        <v>30</v>
      </c>
      <c r="I345" s="2">
        <v>75</v>
      </c>
      <c r="J345" s="2">
        <v>27</v>
      </c>
      <c r="K345" s="2">
        <f t="shared" si="20"/>
        <v>48</v>
      </c>
      <c r="L345" s="2">
        <f>K345*calibration_curve!$C$2</f>
        <v>1120128</v>
      </c>
      <c r="M345" s="2">
        <f t="shared" si="22"/>
        <v>37338</v>
      </c>
      <c r="N345" s="2">
        <f t="shared" si="23"/>
        <v>2240280</v>
      </c>
      <c r="O345" s="2">
        <f>ROUND(IF((N345-IF(B345=20,blank!$H$4,blank!$H$2))&lt;0,0,N345-IF(B345=20,blank!$H$4,blank!$H$2)),0)</f>
        <v>2064260</v>
      </c>
      <c r="P345" s="16">
        <f>O345/(VLOOKUP(C345,key!A:H,8,FALSE)/10)</f>
        <v>221963.44086021505</v>
      </c>
    </row>
    <row r="346" spans="1:16" x14ac:dyDescent="0.4">
      <c r="A346" s="2">
        <v>2</v>
      </c>
      <c r="B346" s="2">
        <v>30</v>
      </c>
      <c r="C346" s="2" t="s">
        <v>437</v>
      </c>
      <c r="D346" s="2" t="s">
        <v>170</v>
      </c>
      <c r="E346" s="2" t="s">
        <v>676</v>
      </c>
      <c r="F346" s="2" t="str">
        <f>VLOOKUP(C346,death!A:B,2,FALSE)</f>
        <v>no</v>
      </c>
      <c r="G346" s="3" t="str">
        <f t="shared" si="21"/>
        <v>D_desiccation_2</v>
      </c>
      <c r="H346" s="2">
        <v>30</v>
      </c>
      <c r="I346" s="2">
        <v>74</v>
      </c>
      <c r="J346" s="2">
        <v>22</v>
      </c>
      <c r="K346" s="2">
        <f t="shared" si="20"/>
        <v>52</v>
      </c>
      <c r="L346" s="2">
        <f>K346*calibration_curve!$C$2</f>
        <v>1213472</v>
      </c>
      <c r="M346" s="2">
        <f t="shared" si="22"/>
        <v>40449</v>
      </c>
      <c r="N346" s="2">
        <f t="shared" si="23"/>
        <v>2426940</v>
      </c>
      <c r="O346" s="2">
        <f>ROUND(IF((N346-IF(B346=20,blank!$H$4,blank!$H$2))&lt;0,0,N346-IF(B346=20,blank!$H$4,blank!$H$2)),0)</f>
        <v>2250920</v>
      </c>
      <c r="P346" s="16">
        <f>O346/(VLOOKUP(C346,key!A:H,8,FALSE)/10)</f>
        <v>274502.43902439025</v>
      </c>
    </row>
    <row r="347" spans="1:16" x14ac:dyDescent="0.4">
      <c r="A347" s="2">
        <v>2</v>
      </c>
      <c r="B347" s="2">
        <v>30</v>
      </c>
      <c r="C347" s="2" t="s">
        <v>226</v>
      </c>
      <c r="D347" s="2" t="s">
        <v>170</v>
      </c>
      <c r="E347" s="2" t="s">
        <v>676</v>
      </c>
      <c r="F347" s="2" t="str">
        <f>VLOOKUP(C347,death!A:B,2,FALSE)</f>
        <v>no</v>
      </c>
      <c r="G347" s="3" t="str">
        <f t="shared" si="21"/>
        <v>D_desiccation_2</v>
      </c>
      <c r="H347" s="2">
        <v>30</v>
      </c>
      <c r="I347" s="2">
        <v>76</v>
      </c>
      <c r="J347" s="2">
        <v>41</v>
      </c>
      <c r="K347" s="2">
        <f t="shared" si="20"/>
        <v>35</v>
      </c>
      <c r="L347" s="2">
        <f>K347*calibration_curve!$C$2</f>
        <v>816760</v>
      </c>
      <c r="M347" s="2">
        <f t="shared" si="22"/>
        <v>27225</v>
      </c>
      <c r="N347" s="2">
        <f t="shared" si="23"/>
        <v>1633500</v>
      </c>
      <c r="O347" s="2">
        <f>ROUND(IF((N347-IF(B347=20,blank!$H$4,blank!$H$2))&lt;0,0,N347-IF(B347=20,blank!$H$4,blank!$H$2)),0)</f>
        <v>1457480</v>
      </c>
      <c r="P347" s="16">
        <f>O347/(VLOOKUP(C347,key!A:H,8,FALSE)/10)</f>
        <v>163761.79775280898</v>
      </c>
    </row>
    <row r="348" spans="1:16" x14ac:dyDescent="0.4">
      <c r="A348" s="2">
        <v>2</v>
      </c>
      <c r="B348" s="2">
        <v>30</v>
      </c>
      <c r="C348" s="2" t="s">
        <v>438</v>
      </c>
      <c r="D348" s="2" t="s">
        <v>170</v>
      </c>
      <c r="E348" s="2" t="s">
        <v>676</v>
      </c>
      <c r="F348" s="2" t="str">
        <f>VLOOKUP(C348,death!A:B,2,FALSE)</f>
        <v>no</v>
      </c>
      <c r="G348" s="3" t="str">
        <f t="shared" si="21"/>
        <v>D_desiccation_2</v>
      </c>
      <c r="H348" s="2">
        <v>30</v>
      </c>
      <c r="I348" s="2">
        <v>78</v>
      </c>
      <c r="J348" s="2">
        <v>26</v>
      </c>
      <c r="K348" s="2">
        <f t="shared" si="20"/>
        <v>52</v>
      </c>
      <c r="L348" s="2">
        <f>K348*calibration_curve!$C$2</f>
        <v>1213472</v>
      </c>
      <c r="M348" s="2">
        <f t="shared" si="22"/>
        <v>40449</v>
      </c>
      <c r="N348" s="2">
        <f t="shared" si="23"/>
        <v>2426940</v>
      </c>
      <c r="O348" s="2">
        <f>ROUND(IF((N348-IF(B348=20,blank!$H$4,blank!$H$2))&lt;0,0,N348-IF(B348=20,blank!$H$4,blank!$H$2)),0)</f>
        <v>2250920</v>
      </c>
      <c r="P348" s="16">
        <f>O348/(VLOOKUP(C348,key!A:H,8,FALSE)/10)</f>
        <v>232053.6082474227</v>
      </c>
    </row>
    <row r="349" spans="1:16" x14ac:dyDescent="0.4">
      <c r="A349" s="2">
        <v>2</v>
      </c>
      <c r="B349" s="2">
        <v>30</v>
      </c>
      <c r="C349" s="2" t="s">
        <v>439</v>
      </c>
      <c r="D349" s="2" t="s">
        <v>170</v>
      </c>
      <c r="E349" s="2" t="s">
        <v>676</v>
      </c>
      <c r="F349" s="2" t="str">
        <f>VLOOKUP(C349,death!A:B,2,FALSE)</f>
        <v>no</v>
      </c>
      <c r="G349" s="3" t="str">
        <f t="shared" si="21"/>
        <v>D_desiccation_2</v>
      </c>
      <c r="H349" s="2">
        <v>30</v>
      </c>
      <c r="I349" s="2">
        <v>78</v>
      </c>
      <c r="J349" s="2">
        <v>52</v>
      </c>
      <c r="K349" s="2">
        <f t="shared" si="20"/>
        <v>26</v>
      </c>
      <c r="L349" s="2">
        <f>K349*calibration_curve!$C$2</f>
        <v>606736</v>
      </c>
      <c r="M349" s="2">
        <f t="shared" si="22"/>
        <v>20225</v>
      </c>
      <c r="N349" s="2">
        <f t="shared" si="23"/>
        <v>1213500</v>
      </c>
      <c r="O349" s="2">
        <f>ROUND(IF((N349-IF(B349=20,blank!$H$4,blank!$H$2))&lt;0,0,N349-IF(B349=20,blank!$H$4,blank!$H$2)),0)</f>
        <v>1037480</v>
      </c>
      <c r="P349" s="16">
        <f>O349/(VLOOKUP(C349,key!A:H,8,FALSE)/10)</f>
        <v>112769.56521739131</v>
      </c>
    </row>
    <row r="350" spans="1:16" x14ac:dyDescent="0.4">
      <c r="A350" s="2">
        <v>2</v>
      </c>
      <c r="B350" s="2">
        <v>30</v>
      </c>
      <c r="C350" s="2" t="s">
        <v>440</v>
      </c>
      <c r="D350" s="2" t="s">
        <v>170</v>
      </c>
      <c r="E350" s="2" t="s">
        <v>676</v>
      </c>
      <c r="F350" s="2" t="str">
        <f>VLOOKUP(C350,death!A:B,2,FALSE)</f>
        <v>no</v>
      </c>
      <c r="G350" s="3" t="str">
        <f t="shared" si="21"/>
        <v>D_desiccation_2</v>
      </c>
      <c r="H350" s="2">
        <v>30</v>
      </c>
      <c r="I350" s="2">
        <v>80</v>
      </c>
      <c r="J350" s="2">
        <v>33</v>
      </c>
      <c r="K350" s="2">
        <f t="shared" si="20"/>
        <v>47</v>
      </c>
      <c r="L350" s="2">
        <f>K350*calibration_curve!$C$2</f>
        <v>1096792</v>
      </c>
      <c r="M350" s="2">
        <f t="shared" si="22"/>
        <v>36560</v>
      </c>
      <c r="N350" s="2">
        <f t="shared" si="23"/>
        <v>2193600</v>
      </c>
      <c r="O350" s="2">
        <f>ROUND(IF((N350-IF(B350=20,blank!$H$4,blank!$H$2))&lt;0,0,N350-IF(B350=20,blank!$H$4,blank!$H$2)),0)</f>
        <v>2017580</v>
      </c>
      <c r="P350" s="16">
        <f>O350/(VLOOKUP(C350,key!A:H,8,FALSE)/10)</f>
        <v>249083.95061728396</v>
      </c>
    </row>
    <row r="351" spans="1:16" x14ac:dyDescent="0.4">
      <c r="A351" s="2">
        <v>2</v>
      </c>
      <c r="B351" s="2">
        <v>30</v>
      </c>
      <c r="C351" s="2" t="s">
        <v>441</v>
      </c>
      <c r="D351" s="2" t="s">
        <v>170</v>
      </c>
      <c r="E351" s="2" t="s">
        <v>676</v>
      </c>
      <c r="F351" s="2" t="str">
        <f>VLOOKUP(C351,death!A:B,2,FALSE)</f>
        <v>no</v>
      </c>
      <c r="G351" s="3" t="str">
        <f t="shared" si="21"/>
        <v>D_desiccation_2</v>
      </c>
      <c r="H351" s="2">
        <v>30</v>
      </c>
      <c r="I351" s="2">
        <v>81</v>
      </c>
      <c r="J351" s="2">
        <v>23</v>
      </c>
      <c r="K351" s="2">
        <f t="shared" si="20"/>
        <v>58</v>
      </c>
      <c r="L351" s="2">
        <f>K351*calibration_curve!$C$2</f>
        <v>1353488</v>
      </c>
      <c r="M351" s="2">
        <f t="shared" si="22"/>
        <v>45116</v>
      </c>
      <c r="N351" s="2">
        <f t="shared" si="23"/>
        <v>2706960</v>
      </c>
      <c r="O351" s="2">
        <f>ROUND(IF((N351-IF(B351=20,blank!$H$4,blank!$H$2))&lt;0,0,N351-IF(B351=20,blank!$H$4,blank!$H$2)),0)</f>
        <v>2530940</v>
      </c>
      <c r="P351" s="16">
        <f>O351/(VLOOKUP(C351,key!A:H,8,FALSE)/10)</f>
        <v>297757.64705882355</v>
      </c>
    </row>
    <row r="352" spans="1:16" x14ac:dyDescent="0.4">
      <c r="A352" s="2">
        <v>2</v>
      </c>
      <c r="B352" s="2">
        <v>30</v>
      </c>
      <c r="C352" s="2" t="s">
        <v>206</v>
      </c>
      <c r="D352" s="2" t="s">
        <v>170</v>
      </c>
      <c r="E352" s="2" t="s">
        <v>676</v>
      </c>
      <c r="F352" s="2" t="str">
        <f>VLOOKUP(C352,death!A:B,2,FALSE)</f>
        <v>yes</v>
      </c>
      <c r="G352" s="3" t="str">
        <f t="shared" si="21"/>
        <v>D_desiccation_2</v>
      </c>
      <c r="H352" s="2">
        <v>30</v>
      </c>
      <c r="I352" s="2">
        <v>75</v>
      </c>
      <c r="J352" s="2">
        <v>24</v>
      </c>
      <c r="K352" s="2">
        <f t="shared" si="20"/>
        <v>51</v>
      </c>
      <c r="L352" s="2">
        <f>K352*calibration_curve!$C$2</f>
        <v>1190136</v>
      </c>
      <c r="M352" s="2">
        <f t="shared" si="22"/>
        <v>39671</v>
      </c>
      <c r="N352" s="2">
        <f t="shared" si="23"/>
        <v>2380260</v>
      </c>
      <c r="O352" s="2">
        <f>ROUND(IF((N352-IF(B352=20,blank!$H$4,blank!$H$2))&lt;0,0,N352-IF(B352=20,blank!$H$4,blank!$H$2)),0)</f>
        <v>2204240</v>
      </c>
      <c r="P352" s="16">
        <f>O352/(VLOOKUP(C352,key!A:H,8,FALSE)/10)</f>
        <v>256306.97674418605</v>
      </c>
    </row>
    <row r="353" spans="1:16" x14ac:dyDescent="0.4">
      <c r="A353" s="2">
        <v>2</v>
      </c>
      <c r="B353" s="2">
        <v>30</v>
      </c>
      <c r="C353" s="2" t="s">
        <v>442</v>
      </c>
      <c r="D353" s="2" t="s">
        <v>170</v>
      </c>
      <c r="E353" s="2" t="s">
        <v>676</v>
      </c>
      <c r="F353" s="2" t="str">
        <f>VLOOKUP(C353,death!A:B,2,FALSE)</f>
        <v>no</v>
      </c>
      <c r="G353" s="3" t="str">
        <f t="shared" si="21"/>
        <v>D_desiccation_2</v>
      </c>
      <c r="H353" s="2">
        <v>30</v>
      </c>
      <c r="I353" s="2">
        <v>76</v>
      </c>
      <c r="J353" s="2">
        <v>54</v>
      </c>
      <c r="K353" s="2">
        <f t="shared" si="20"/>
        <v>22</v>
      </c>
      <c r="L353" s="2">
        <f>K353*calibration_curve!$C$2</f>
        <v>513392</v>
      </c>
      <c r="M353" s="2">
        <f t="shared" si="22"/>
        <v>17113</v>
      </c>
      <c r="N353" s="2">
        <f t="shared" si="23"/>
        <v>1026780</v>
      </c>
      <c r="O353" s="2">
        <f>ROUND(IF((N353-IF(B353=20,blank!$H$4,blank!$H$2))&lt;0,0,N353-IF(B353=20,blank!$H$4,blank!$H$2)),0)</f>
        <v>850760</v>
      </c>
      <c r="P353" s="16">
        <f>O353/(VLOOKUP(C353,key!A:H,8,FALSE)/10)</f>
        <v>101280.95238095238</v>
      </c>
    </row>
    <row r="354" spans="1:16" x14ac:dyDescent="0.4">
      <c r="A354" s="2">
        <v>2</v>
      </c>
      <c r="B354" s="2">
        <v>30</v>
      </c>
      <c r="C354" s="2" t="s">
        <v>443</v>
      </c>
      <c r="D354" s="2" t="s">
        <v>170</v>
      </c>
      <c r="E354" s="2" t="s">
        <v>676</v>
      </c>
      <c r="F354" s="2" t="str">
        <f>VLOOKUP(C354,death!A:B,2,FALSE)</f>
        <v>no</v>
      </c>
      <c r="G354" s="3" t="str">
        <f t="shared" si="21"/>
        <v>D_desiccation_2</v>
      </c>
      <c r="H354" s="2">
        <v>30</v>
      </c>
      <c r="I354" s="2">
        <v>78</v>
      </c>
      <c r="J354" s="2">
        <v>43</v>
      </c>
      <c r="K354" s="2">
        <f t="shared" si="20"/>
        <v>35</v>
      </c>
      <c r="L354" s="2">
        <f>K354*calibration_curve!$C$2</f>
        <v>816760</v>
      </c>
      <c r="M354" s="2">
        <f t="shared" si="22"/>
        <v>27225</v>
      </c>
      <c r="N354" s="2">
        <f t="shared" si="23"/>
        <v>1633500</v>
      </c>
      <c r="O354" s="2">
        <f>ROUND(IF((N354-IF(B354=20,blank!$H$4,blank!$H$2))&lt;0,0,N354-IF(B354=20,blank!$H$4,blank!$H$2)),0)</f>
        <v>1457480</v>
      </c>
      <c r="P354" s="16">
        <f>O354/(VLOOKUP(C354,key!A:H,8,FALSE)/10)</f>
        <v>150255.67010309279</v>
      </c>
    </row>
    <row r="355" spans="1:16" x14ac:dyDescent="0.4">
      <c r="A355" s="2">
        <v>2</v>
      </c>
      <c r="B355" s="2">
        <v>30</v>
      </c>
      <c r="C355" s="2" t="s">
        <v>444</v>
      </c>
      <c r="D355" s="2" t="s">
        <v>170</v>
      </c>
      <c r="E355" s="2" t="s">
        <v>676</v>
      </c>
      <c r="F355" s="2" t="str">
        <f>VLOOKUP(C355,death!A:B,2,FALSE)</f>
        <v>no</v>
      </c>
      <c r="G355" s="3" t="str">
        <f t="shared" si="21"/>
        <v>D_desiccation_2</v>
      </c>
      <c r="H355" s="2">
        <v>30</v>
      </c>
      <c r="I355" s="2">
        <v>77</v>
      </c>
      <c r="J355" s="2">
        <v>47</v>
      </c>
      <c r="K355" s="2">
        <f t="shared" si="20"/>
        <v>30</v>
      </c>
      <c r="L355" s="2">
        <f>K355*calibration_curve!$C$2</f>
        <v>700080</v>
      </c>
      <c r="M355" s="2">
        <f t="shared" si="22"/>
        <v>23336</v>
      </c>
      <c r="N355" s="2">
        <f t="shared" si="23"/>
        <v>1400160</v>
      </c>
      <c r="O355" s="2">
        <f>ROUND(IF((N355-IF(B355=20,blank!$H$4,blank!$H$2))&lt;0,0,N355-IF(B355=20,blank!$H$4,blank!$H$2)),0)</f>
        <v>1224140</v>
      </c>
      <c r="P355" s="16">
        <f>O355/(VLOOKUP(C355,key!A:H,8,FALSE)/10)</f>
        <v>134520.87912087914</v>
      </c>
    </row>
    <row r="356" spans="1:16" x14ac:dyDescent="0.4">
      <c r="A356" s="2">
        <v>2</v>
      </c>
      <c r="B356" s="2">
        <v>30</v>
      </c>
      <c r="C356" s="2" t="s">
        <v>445</v>
      </c>
      <c r="D356" s="2" t="s">
        <v>170</v>
      </c>
      <c r="E356" s="2" t="s">
        <v>676</v>
      </c>
      <c r="F356" s="2" t="str">
        <f>VLOOKUP(C356,death!A:B,2,FALSE)</f>
        <v>no</v>
      </c>
      <c r="G356" s="3" t="str">
        <f t="shared" si="21"/>
        <v>D_desiccation_2</v>
      </c>
      <c r="H356" s="2">
        <v>30</v>
      </c>
      <c r="I356" s="2">
        <v>79</v>
      </c>
      <c r="J356" s="2">
        <v>36</v>
      </c>
      <c r="K356" s="2">
        <f t="shared" si="20"/>
        <v>43</v>
      </c>
      <c r="L356" s="2">
        <f>K356*calibration_curve!$C$2</f>
        <v>1003448</v>
      </c>
      <c r="M356" s="2">
        <f t="shared" si="22"/>
        <v>33448</v>
      </c>
      <c r="N356" s="2">
        <f t="shared" si="23"/>
        <v>2006880</v>
      </c>
      <c r="O356" s="2">
        <f>ROUND(IF((N356-IF(B356=20,blank!$H$4,blank!$H$2))&lt;0,0,N356-IF(B356=20,blank!$H$4,blank!$H$2)),0)</f>
        <v>1830860</v>
      </c>
      <c r="P356" s="16">
        <f>O356/(VLOOKUP(C356,key!A:H,8,FALSE)/10)</f>
        <v>237774.02597402598</v>
      </c>
    </row>
    <row r="357" spans="1:16" x14ac:dyDescent="0.4">
      <c r="A357" s="2">
        <v>2</v>
      </c>
      <c r="B357" s="2">
        <v>30</v>
      </c>
      <c r="C357" s="2" t="s">
        <v>446</v>
      </c>
      <c r="D357" s="2" t="s">
        <v>170</v>
      </c>
      <c r="E357" s="2" t="s">
        <v>676</v>
      </c>
      <c r="F357" s="2" t="str">
        <f>VLOOKUP(C357,death!A:B,2,FALSE)</f>
        <v>no</v>
      </c>
      <c r="G357" s="3" t="str">
        <f t="shared" si="21"/>
        <v>D_desiccation_2</v>
      </c>
      <c r="H357" s="2">
        <v>30</v>
      </c>
      <c r="I357" s="2">
        <v>75</v>
      </c>
      <c r="J357" s="2">
        <v>25</v>
      </c>
      <c r="K357" s="2">
        <f t="shared" si="20"/>
        <v>50</v>
      </c>
      <c r="L357" s="2">
        <f>K357*calibration_curve!$C$2</f>
        <v>1166800</v>
      </c>
      <c r="M357" s="2">
        <f t="shared" si="22"/>
        <v>38893</v>
      </c>
      <c r="N357" s="2">
        <f t="shared" si="23"/>
        <v>2333580</v>
      </c>
      <c r="O357" s="2">
        <f>ROUND(IF((N357-IF(B357=20,blank!$H$4,blank!$H$2))&lt;0,0,N357-IF(B357=20,blank!$H$4,blank!$H$2)),0)</f>
        <v>2157560</v>
      </c>
      <c r="P357" s="16">
        <f>O357/(VLOOKUP(C357,key!A:H,8,FALSE)/10)</f>
        <v>224745.83333333334</v>
      </c>
    </row>
    <row r="358" spans="1:16" x14ac:dyDescent="0.4">
      <c r="A358" s="2">
        <v>2</v>
      </c>
      <c r="B358" s="2">
        <v>30</v>
      </c>
      <c r="C358" s="2" t="s">
        <v>447</v>
      </c>
      <c r="D358" s="2" t="s">
        <v>170</v>
      </c>
      <c r="E358" s="2" t="s">
        <v>676</v>
      </c>
      <c r="F358" s="2" t="str">
        <f>VLOOKUP(C358,death!A:B,2,FALSE)</f>
        <v>no</v>
      </c>
      <c r="G358" s="3" t="str">
        <f t="shared" si="21"/>
        <v>D_desiccation_2</v>
      </c>
      <c r="H358" s="2">
        <v>30</v>
      </c>
      <c r="I358" s="2">
        <v>76</v>
      </c>
      <c r="J358" s="2">
        <v>25</v>
      </c>
      <c r="K358" s="2">
        <f t="shared" si="20"/>
        <v>51</v>
      </c>
      <c r="L358" s="2">
        <f>K358*calibration_curve!$C$2</f>
        <v>1190136</v>
      </c>
      <c r="M358" s="2">
        <f t="shared" si="22"/>
        <v>39671</v>
      </c>
      <c r="N358" s="2">
        <f t="shared" si="23"/>
        <v>2380260</v>
      </c>
      <c r="O358" s="2">
        <f>ROUND(IF((N358-IF(B358=20,blank!$H$4,blank!$H$2))&lt;0,0,N358-IF(B358=20,blank!$H$4,blank!$H$2)),0)</f>
        <v>2204240</v>
      </c>
      <c r="P358" s="16">
        <f>O358/(VLOOKUP(C358,key!A:H,8,FALSE)/10)</f>
        <v>297870.27027027024</v>
      </c>
    </row>
    <row r="359" spans="1:16" x14ac:dyDescent="0.4">
      <c r="A359" s="2">
        <v>2</v>
      </c>
      <c r="B359" s="2">
        <v>30</v>
      </c>
      <c r="C359" s="2" t="s">
        <v>448</v>
      </c>
      <c r="D359" s="2" t="s">
        <v>170</v>
      </c>
      <c r="E359" s="2" t="s">
        <v>676</v>
      </c>
      <c r="F359" s="2" t="str">
        <f>VLOOKUP(C359,death!A:B,2,FALSE)</f>
        <v>no</v>
      </c>
      <c r="G359" s="3" t="str">
        <f t="shared" si="21"/>
        <v>D_desiccation_2</v>
      </c>
      <c r="H359" s="2">
        <v>30</v>
      </c>
      <c r="I359" s="2">
        <v>78</v>
      </c>
      <c r="J359" s="2">
        <v>50</v>
      </c>
      <c r="K359" s="2">
        <f t="shared" si="20"/>
        <v>28</v>
      </c>
      <c r="L359" s="2">
        <f>K359*calibration_curve!$C$2</f>
        <v>653408</v>
      </c>
      <c r="M359" s="2">
        <f t="shared" si="22"/>
        <v>21780</v>
      </c>
      <c r="N359" s="2">
        <f t="shared" si="23"/>
        <v>1306800</v>
      </c>
      <c r="O359" s="2">
        <f>ROUND(IF((N359-IF(B359=20,blank!$H$4,blank!$H$2))&lt;0,0,N359-IF(B359=20,blank!$H$4,blank!$H$2)),0)</f>
        <v>1130780</v>
      </c>
      <c r="P359" s="16">
        <f>O359/(VLOOKUP(C359,key!A:H,8,FALSE)/10)</f>
        <v>146854.54545454544</v>
      </c>
    </row>
    <row r="360" spans="1:16" x14ac:dyDescent="0.4">
      <c r="A360" s="2">
        <v>2</v>
      </c>
      <c r="B360" s="2">
        <v>30</v>
      </c>
      <c r="C360" s="2" t="s">
        <v>449</v>
      </c>
      <c r="D360" s="2" t="s">
        <v>170</v>
      </c>
      <c r="E360" s="2" t="s">
        <v>676</v>
      </c>
      <c r="F360" s="2" t="str">
        <f>VLOOKUP(C360,death!A:B,2,FALSE)</f>
        <v>no</v>
      </c>
      <c r="G360" s="3" t="str">
        <f t="shared" si="21"/>
        <v>D_desiccation_2</v>
      </c>
      <c r="H360" s="2">
        <v>30</v>
      </c>
      <c r="I360" s="2">
        <v>75</v>
      </c>
      <c r="J360" s="2">
        <v>20</v>
      </c>
      <c r="K360" s="2">
        <f t="shared" si="20"/>
        <v>55</v>
      </c>
      <c r="L360" s="2">
        <f>K360*calibration_curve!$C$2</f>
        <v>1283480</v>
      </c>
      <c r="M360" s="2">
        <f t="shared" si="22"/>
        <v>42783</v>
      </c>
      <c r="N360" s="2">
        <f t="shared" si="23"/>
        <v>2566980</v>
      </c>
      <c r="O360" s="2">
        <f>ROUND(IF((N360-IF(B360=20,blank!$H$4,blank!$H$2))&lt;0,0,N360-IF(B360=20,blank!$H$4,blank!$H$2)),0)</f>
        <v>2390960</v>
      </c>
      <c r="P360" s="16">
        <f>O360/(VLOOKUP(C360,key!A:H,8,FALSE)/10)</f>
        <v>332077.77777777775</v>
      </c>
    </row>
    <row r="361" spans="1:16" x14ac:dyDescent="0.4">
      <c r="A361" s="2">
        <v>2</v>
      </c>
      <c r="B361" s="2">
        <v>30</v>
      </c>
      <c r="C361" s="2" t="s">
        <v>450</v>
      </c>
      <c r="D361" s="2" t="s">
        <v>170</v>
      </c>
      <c r="E361" s="2" t="s">
        <v>676</v>
      </c>
      <c r="F361" s="2" t="str">
        <f>VLOOKUP(C361,death!A:B,2,FALSE)</f>
        <v>no</v>
      </c>
      <c r="G361" s="3" t="str">
        <f t="shared" si="21"/>
        <v>D_desiccation_2</v>
      </c>
      <c r="H361" s="2">
        <v>30</v>
      </c>
      <c r="I361" s="2">
        <v>75</v>
      </c>
      <c r="J361" s="2">
        <v>27</v>
      </c>
      <c r="K361" s="2">
        <f t="shared" si="20"/>
        <v>48</v>
      </c>
      <c r="L361" s="2">
        <f>K361*calibration_curve!$C$2</f>
        <v>1120128</v>
      </c>
      <c r="M361" s="2">
        <f t="shared" si="22"/>
        <v>37338</v>
      </c>
      <c r="N361" s="2">
        <f t="shared" si="23"/>
        <v>2240280</v>
      </c>
      <c r="O361" s="2">
        <f>ROUND(IF((N361-IF(B361=20,blank!$H$4,blank!$H$2))&lt;0,0,N361-IF(B361=20,blank!$H$4,blank!$H$2)),0)</f>
        <v>2064260</v>
      </c>
      <c r="P361" s="16">
        <f>O361/(VLOOKUP(C361,key!A:H,8,FALSE)/10)</f>
        <v>251739.02439024393</v>
      </c>
    </row>
    <row r="362" spans="1:16" x14ac:dyDescent="0.4">
      <c r="A362" s="2">
        <v>2</v>
      </c>
      <c r="B362" s="2">
        <v>30</v>
      </c>
      <c r="C362" s="2" t="s">
        <v>451</v>
      </c>
      <c r="D362" s="2" t="s">
        <v>170</v>
      </c>
      <c r="E362" s="2" t="s">
        <v>676</v>
      </c>
      <c r="F362" s="2" t="str">
        <f>VLOOKUP(C362,death!A:B,2,FALSE)</f>
        <v>no</v>
      </c>
      <c r="G362" s="3" t="str">
        <f t="shared" si="21"/>
        <v>D_desiccation_2</v>
      </c>
      <c r="H362" s="2">
        <v>30</v>
      </c>
      <c r="I362" s="2">
        <v>76</v>
      </c>
      <c r="J362" s="2">
        <v>25</v>
      </c>
      <c r="K362" s="2">
        <f t="shared" si="20"/>
        <v>51</v>
      </c>
      <c r="L362" s="2">
        <f>K362*calibration_curve!$C$2</f>
        <v>1190136</v>
      </c>
      <c r="M362" s="2">
        <f t="shared" si="22"/>
        <v>39671</v>
      </c>
      <c r="N362" s="2">
        <f t="shared" si="23"/>
        <v>2380260</v>
      </c>
      <c r="O362" s="2">
        <f>ROUND(IF((N362-IF(B362=20,blank!$H$4,blank!$H$2))&lt;0,0,N362-IF(B362=20,blank!$H$4,blank!$H$2)),0)</f>
        <v>2204240</v>
      </c>
      <c r="P362" s="16">
        <f>O362/(VLOOKUP(C362,key!A:H,8,FALSE)/10)</f>
        <v>227241.23711340208</v>
      </c>
    </row>
    <row r="363" spans="1:16" x14ac:dyDescent="0.4">
      <c r="A363" s="2">
        <v>2</v>
      </c>
      <c r="B363" s="2">
        <v>30</v>
      </c>
      <c r="C363" s="2" t="s">
        <v>229</v>
      </c>
      <c r="D363" s="2" t="s">
        <v>170</v>
      </c>
      <c r="E363" s="2" t="s">
        <v>676</v>
      </c>
      <c r="F363" s="2" t="str">
        <f>VLOOKUP(C363,death!A:B,2,FALSE)</f>
        <v>no</v>
      </c>
      <c r="G363" s="3" t="str">
        <f t="shared" si="21"/>
        <v>D_desiccation_2</v>
      </c>
      <c r="H363" s="2">
        <v>30</v>
      </c>
      <c r="I363" s="2">
        <v>77</v>
      </c>
      <c r="J363" s="2">
        <v>49</v>
      </c>
      <c r="K363" s="2">
        <f t="shared" si="20"/>
        <v>28</v>
      </c>
      <c r="L363" s="2">
        <f>K363*calibration_curve!$C$2</f>
        <v>653408</v>
      </c>
      <c r="M363" s="2">
        <f t="shared" si="22"/>
        <v>21780</v>
      </c>
      <c r="N363" s="2">
        <f t="shared" si="23"/>
        <v>1306800</v>
      </c>
      <c r="O363" s="2">
        <f>ROUND(IF((N363-IF(B363=20,blank!$H$4,blank!$H$2))&lt;0,0,N363-IF(B363=20,blank!$H$4,blank!$H$2)),0)</f>
        <v>1130780</v>
      </c>
      <c r="P363" s="16">
        <f>O363/(VLOOKUP(C363,key!A:H,8,FALSE)/10)</f>
        <v>116575.25773195877</v>
      </c>
    </row>
    <row r="364" spans="1:16" x14ac:dyDescent="0.4">
      <c r="A364" s="2">
        <v>2</v>
      </c>
      <c r="B364" s="2">
        <v>30</v>
      </c>
      <c r="C364" s="2" t="s">
        <v>452</v>
      </c>
      <c r="D364" s="2" t="s">
        <v>170</v>
      </c>
      <c r="E364" s="2" t="s">
        <v>676</v>
      </c>
      <c r="F364" s="2" t="str">
        <f>VLOOKUP(C364,death!A:B,2,FALSE)</f>
        <v>no</v>
      </c>
      <c r="G364" s="3" t="str">
        <f t="shared" si="21"/>
        <v>D_desiccation_2</v>
      </c>
      <c r="H364" s="2">
        <v>30</v>
      </c>
      <c r="I364" s="2">
        <v>77</v>
      </c>
      <c r="J364" s="2">
        <v>46</v>
      </c>
      <c r="K364" s="2">
        <f t="shared" si="20"/>
        <v>31</v>
      </c>
      <c r="L364" s="2">
        <f>K364*calibration_curve!$C$2</f>
        <v>723416</v>
      </c>
      <c r="M364" s="2">
        <f t="shared" si="22"/>
        <v>24114</v>
      </c>
      <c r="N364" s="2">
        <f t="shared" si="23"/>
        <v>1446840</v>
      </c>
      <c r="O364" s="2">
        <f>ROUND(IF((N364-IF(B364=20,blank!$H$4,blank!$H$2))&lt;0,0,N364-IF(B364=20,blank!$H$4,blank!$H$2)),0)</f>
        <v>1270820</v>
      </c>
      <c r="P364" s="16">
        <f>O364/(VLOOKUP(C364,key!A:H,8,FALSE)/10)</f>
        <v>156891.35802469138</v>
      </c>
    </row>
    <row r="365" spans="1:16" x14ac:dyDescent="0.4">
      <c r="A365" s="2">
        <v>2</v>
      </c>
      <c r="B365" s="2">
        <v>30</v>
      </c>
      <c r="C365" s="2" t="s">
        <v>453</v>
      </c>
      <c r="D365" s="2" t="s">
        <v>170</v>
      </c>
      <c r="E365" s="2" t="s">
        <v>676</v>
      </c>
      <c r="F365" s="2" t="str">
        <f>VLOOKUP(C365,death!A:B,2,FALSE)</f>
        <v>no</v>
      </c>
      <c r="G365" s="3" t="str">
        <f t="shared" si="21"/>
        <v>D_desiccation_2</v>
      </c>
      <c r="H365" s="2">
        <v>30</v>
      </c>
      <c r="I365" s="2">
        <v>77</v>
      </c>
      <c r="J365" s="2">
        <v>37</v>
      </c>
      <c r="K365" s="2">
        <f t="shared" si="20"/>
        <v>40</v>
      </c>
      <c r="L365" s="2">
        <f>K365*calibration_curve!$C$2</f>
        <v>933440</v>
      </c>
      <c r="M365" s="2">
        <f t="shared" si="22"/>
        <v>31115</v>
      </c>
      <c r="N365" s="2">
        <f t="shared" si="23"/>
        <v>1866900</v>
      </c>
      <c r="O365" s="2">
        <f>ROUND(IF((N365-IF(B365=20,blank!$H$4,blank!$H$2))&lt;0,0,N365-IF(B365=20,blank!$H$4,blank!$H$2)),0)</f>
        <v>1690880</v>
      </c>
      <c r="P365" s="16">
        <f>O365/(VLOOKUP(C365,key!A:H,8,FALSE)/10)</f>
        <v>194354.02298850575</v>
      </c>
    </row>
    <row r="366" spans="1:16" x14ac:dyDescent="0.4">
      <c r="A366" s="2">
        <v>2</v>
      </c>
      <c r="B366" s="2">
        <v>30</v>
      </c>
      <c r="C366" s="2" t="s">
        <v>454</v>
      </c>
      <c r="D366" s="2" t="s">
        <v>170</v>
      </c>
      <c r="E366" s="2" t="s">
        <v>676</v>
      </c>
      <c r="F366" s="2" t="str">
        <f>VLOOKUP(C366,death!A:B,2,FALSE)</f>
        <v>no</v>
      </c>
      <c r="G366" s="3" t="str">
        <f t="shared" si="21"/>
        <v>D_desiccation_2</v>
      </c>
      <c r="H366" s="2">
        <v>30</v>
      </c>
      <c r="I366" s="2">
        <v>77</v>
      </c>
      <c r="J366" s="2">
        <v>42</v>
      </c>
      <c r="K366" s="2">
        <f t="shared" si="20"/>
        <v>35</v>
      </c>
      <c r="L366" s="2">
        <f>K366*calibration_curve!$C$2</f>
        <v>816760</v>
      </c>
      <c r="M366" s="2">
        <f t="shared" si="22"/>
        <v>27225</v>
      </c>
      <c r="N366" s="2">
        <f t="shared" si="23"/>
        <v>1633500</v>
      </c>
      <c r="O366" s="2">
        <f>ROUND(IF((N366-IF(B366=20,blank!$H$4,blank!$H$2))&lt;0,0,N366-IF(B366=20,blank!$H$4,blank!$H$2)),0)</f>
        <v>1457480</v>
      </c>
      <c r="P366" s="16">
        <f>O366/(VLOOKUP(C366,key!A:H,8,FALSE)/10)</f>
        <v>211228.98550724637</v>
      </c>
    </row>
    <row r="367" spans="1:16" x14ac:dyDescent="0.4">
      <c r="A367" s="2">
        <v>2</v>
      </c>
      <c r="B367" s="2">
        <v>30</v>
      </c>
      <c r="C367" s="2" t="s">
        <v>455</v>
      </c>
      <c r="D367" s="2" t="s">
        <v>170</v>
      </c>
      <c r="E367" s="2" t="s">
        <v>676</v>
      </c>
      <c r="F367" s="2" t="str">
        <f>VLOOKUP(C367,death!A:B,2,FALSE)</f>
        <v>no</v>
      </c>
      <c r="G367" s="3" t="str">
        <f t="shared" si="21"/>
        <v>D_desiccation_2</v>
      </c>
      <c r="H367" s="2">
        <v>30</v>
      </c>
      <c r="I367" s="2">
        <v>78</v>
      </c>
      <c r="J367" s="2">
        <v>37</v>
      </c>
      <c r="K367" s="2">
        <f t="shared" si="20"/>
        <v>41</v>
      </c>
      <c r="L367" s="2">
        <f>K367*calibration_curve!$C$2</f>
        <v>956776</v>
      </c>
      <c r="M367" s="2">
        <f t="shared" si="22"/>
        <v>31893</v>
      </c>
      <c r="N367" s="2">
        <f t="shared" si="23"/>
        <v>1913580</v>
      </c>
      <c r="O367" s="2">
        <f>ROUND(IF((N367-IF(B367=20,blank!$H$4,blank!$H$2))&lt;0,0,N367-IF(B367=20,blank!$H$4,blank!$H$2)),0)</f>
        <v>1737560</v>
      </c>
      <c r="P367" s="16">
        <f>O367/(VLOOKUP(C367,key!A:H,8,FALSE)/10)</f>
        <v>195231.46067415731</v>
      </c>
    </row>
    <row r="368" spans="1:16" x14ac:dyDescent="0.4">
      <c r="A368" s="2">
        <v>2</v>
      </c>
      <c r="B368" s="2">
        <v>30</v>
      </c>
      <c r="C368" s="2" t="s">
        <v>456</v>
      </c>
      <c r="D368" s="2" t="s">
        <v>170</v>
      </c>
      <c r="E368" s="2" t="s">
        <v>676</v>
      </c>
      <c r="F368" s="2" t="str">
        <f>VLOOKUP(C368,death!A:B,2,FALSE)</f>
        <v>no</v>
      </c>
      <c r="G368" s="3" t="str">
        <f t="shared" si="21"/>
        <v>D_desiccation_2</v>
      </c>
      <c r="H368" s="2">
        <v>30</v>
      </c>
      <c r="I368" s="2">
        <v>78</v>
      </c>
      <c r="J368" s="2">
        <v>45</v>
      </c>
      <c r="K368" s="2">
        <f t="shared" si="20"/>
        <v>33</v>
      </c>
      <c r="L368" s="2">
        <f>K368*calibration_curve!$C$2</f>
        <v>770088</v>
      </c>
      <c r="M368" s="2">
        <f t="shared" si="22"/>
        <v>25670</v>
      </c>
      <c r="N368" s="2">
        <f t="shared" si="23"/>
        <v>1540200</v>
      </c>
      <c r="O368" s="2">
        <f>ROUND(IF((N368-IF(B368=20,blank!$H$4,blank!$H$2))&lt;0,0,N368-IF(B368=20,blank!$H$4,blank!$H$2)),0)</f>
        <v>1364180</v>
      </c>
      <c r="P368" s="16">
        <f>O368/(VLOOKUP(C368,key!A:H,8,FALSE)/10)</f>
        <v>143597.89473684211</v>
      </c>
    </row>
    <row r="369" spans="1:16" x14ac:dyDescent="0.4">
      <c r="A369" s="2">
        <v>2</v>
      </c>
      <c r="B369" s="2">
        <v>30</v>
      </c>
      <c r="C369" s="2" t="s">
        <v>457</v>
      </c>
      <c r="D369" s="2" t="s">
        <v>170</v>
      </c>
      <c r="E369" s="2" t="s">
        <v>676</v>
      </c>
      <c r="F369" s="2" t="str">
        <f>VLOOKUP(C369,death!A:B,2,FALSE)</f>
        <v>no</v>
      </c>
      <c r="G369" s="3" t="str">
        <f t="shared" si="21"/>
        <v>D_desiccation_2</v>
      </c>
      <c r="H369" s="2">
        <v>30</v>
      </c>
      <c r="I369" s="2">
        <v>75</v>
      </c>
      <c r="J369" s="2">
        <v>54</v>
      </c>
      <c r="K369" s="2">
        <f t="shared" si="20"/>
        <v>21</v>
      </c>
      <c r="L369" s="2">
        <f>K369*calibration_curve!$C$2</f>
        <v>490056</v>
      </c>
      <c r="M369" s="2">
        <f t="shared" si="22"/>
        <v>16335</v>
      </c>
      <c r="N369" s="2">
        <f t="shared" si="23"/>
        <v>980100</v>
      </c>
      <c r="O369" s="2">
        <f>ROUND(IF((N369-IF(B369=20,blank!$H$4,blank!$H$2))&lt;0,0,N369-IF(B369=20,blank!$H$4,blank!$H$2)),0)</f>
        <v>804080</v>
      </c>
      <c r="P369" s="16">
        <f>O369/(VLOOKUP(C369,key!A:H,8,FALSE)/10)</f>
        <v>83758.333333333343</v>
      </c>
    </row>
    <row r="370" spans="1:16" x14ac:dyDescent="0.4">
      <c r="A370" s="2">
        <v>2</v>
      </c>
      <c r="B370" s="2">
        <v>30</v>
      </c>
      <c r="C370" s="2" t="s">
        <v>458</v>
      </c>
      <c r="D370" s="2" t="s">
        <v>170</v>
      </c>
      <c r="E370" s="2" t="s">
        <v>676</v>
      </c>
      <c r="F370" s="2" t="str">
        <f>VLOOKUP(C370,death!A:B,2,FALSE)</f>
        <v>no</v>
      </c>
      <c r="G370" s="3" t="str">
        <f t="shared" si="21"/>
        <v>D_desiccation_2</v>
      </c>
      <c r="H370" s="2">
        <v>30</v>
      </c>
      <c r="I370" s="2">
        <v>74</v>
      </c>
      <c r="J370" s="2">
        <v>31</v>
      </c>
      <c r="K370" s="2">
        <f t="shared" si="20"/>
        <v>43</v>
      </c>
      <c r="L370" s="2">
        <f>K370*calibration_curve!$C$2</f>
        <v>1003448</v>
      </c>
      <c r="M370" s="2">
        <f t="shared" si="22"/>
        <v>33448</v>
      </c>
      <c r="N370" s="2">
        <f t="shared" si="23"/>
        <v>2006880</v>
      </c>
      <c r="O370" s="2">
        <f>ROUND(IF((N370-IF(B370=20,blank!$H$4,blank!$H$2))&lt;0,0,N370-IF(B370=20,blank!$H$4,blank!$H$2)),0)</f>
        <v>1830860</v>
      </c>
      <c r="P370" s="16">
        <f>O370/(VLOOKUP(C370,key!A:H,8,FALSE)/10)</f>
        <v>247413.51351351349</v>
      </c>
    </row>
    <row r="371" spans="1:16" x14ac:dyDescent="0.4">
      <c r="A371" s="2">
        <v>2</v>
      </c>
      <c r="B371" s="2">
        <v>30</v>
      </c>
      <c r="C371" s="2" t="s">
        <v>459</v>
      </c>
      <c r="D371" s="2" t="s">
        <v>170</v>
      </c>
      <c r="E371" s="2" t="s">
        <v>676</v>
      </c>
      <c r="F371" s="2" t="str">
        <f>VLOOKUP(C371,death!A:B,2,FALSE)</f>
        <v>no</v>
      </c>
      <c r="G371" s="3" t="str">
        <f t="shared" si="21"/>
        <v>D_desiccation_2</v>
      </c>
      <c r="H371" s="2">
        <v>30</v>
      </c>
      <c r="I371" s="2">
        <v>78</v>
      </c>
      <c r="J371" s="2">
        <v>40</v>
      </c>
      <c r="K371" s="2">
        <f t="shared" si="20"/>
        <v>38</v>
      </c>
      <c r="L371" s="2">
        <f>K371*calibration_curve!$C$2</f>
        <v>886768</v>
      </c>
      <c r="M371" s="2">
        <f t="shared" si="22"/>
        <v>29559</v>
      </c>
      <c r="N371" s="2">
        <f t="shared" si="23"/>
        <v>1773540</v>
      </c>
      <c r="O371" s="2">
        <f>ROUND(IF((N371-IF(B371=20,blank!$H$4,blank!$H$2))&lt;0,0,N371-IF(B371=20,blank!$H$4,blank!$H$2)),0)</f>
        <v>1597520</v>
      </c>
      <c r="P371" s="16">
        <f>O371/(VLOOKUP(C371,key!A:H,8,FALSE)/10)</f>
        <v>194819.51219512196</v>
      </c>
    </row>
    <row r="372" spans="1:16" x14ac:dyDescent="0.4">
      <c r="A372" s="2">
        <v>2</v>
      </c>
      <c r="B372" s="2">
        <v>30</v>
      </c>
      <c r="C372" s="2" t="s">
        <v>460</v>
      </c>
      <c r="D372" s="2" t="s">
        <v>170</v>
      </c>
      <c r="E372" s="2" t="s">
        <v>676</v>
      </c>
      <c r="F372" s="2" t="str">
        <f>VLOOKUP(C372,death!A:B,2,FALSE)</f>
        <v>no</v>
      </c>
      <c r="G372" s="3" t="str">
        <f t="shared" si="21"/>
        <v>D_desiccation_2</v>
      </c>
      <c r="H372" s="2">
        <v>30</v>
      </c>
      <c r="I372" s="2">
        <v>78</v>
      </c>
      <c r="J372" s="2">
        <v>48</v>
      </c>
      <c r="K372" s="2">
        <f t="shared" si="20"/>
        <v>30</v>
      </c>
      <c r="L372" s="2">
        <f>K372*calibration_curve!$C$2</f>
        <v>700080</v>
      </c>
      <c r="M372" s="2">
        <f t="shared" si="22"/>
        <v>23336</v>
      </c>
      <c r="N372" s="2">
        <f t="shared" si="23"/>
        <v>1400160</v>
      </c>
      <c r="O372" s="2">
        <f>ROUND(IF((N372-IF(B372=20,blank!$H$4,blank!$H$2))&lt;0,0,N372-IF(B372=20,blank!$H$4,blank!$H$2)),0)</f>
        <v>1224140</v>
      </c>
      <c r="P372" s="16">
        <f>O372/(VLOOKUP(C372,key!A:H,8,FALSE)/10)</f>
        <v>142341.86046511628</v>
      </c>
    </row>
    <row r="373" spans="1:16" x14ac:dyDescent="0.4">
      <c r="A373" s="2">
        <v>2</v>
      </c>
      <c r="B373" s="2">
        <v>30</v>
      </c>
      <c r="C373" s="2" t="s">
        <v>461</v>
      </c>
      <c r="D373" s="2" t="s">
        <v>170</v>
      </c>
      <c r="E373" s="2" t="s">
        <v>676</v>
      </c>
      <c r="F373" s="2" t="str">
        <f>VLOOKUP(C373,death!A:B,2,FALSE)</f>
        <v>no</v>
      </c>
      <c r="G373" s="3" t="str">
        <f t="shared" si="21"/>
        <v>D_desiccation_2</v>
      </c>
      <c r="H373" s="2">
        <v>30</v>
      </c>
      <c r="I373" s="2">
        <v>78</v>
      </c>
      <c r="J373" s="2">
        <v>22</v>
      </c>
      <c r="K373" s="2">
        <f t="shared" si="20"/>
        <v>56</v>
      </c>
      <c r="L373" s="2">
        <f>K373*calibration_curve!$C$2</f>
        <v>1306816</v>
      </c>
      <c r="M373" s="2">
        <f t="shared" si="22"/>
        <v>43561</v>
      </c>
      <c r="N373" s="2">
        <f t="shared" si="23"/>
        <v>2613660</v>
      </c>
      <c r="O373" s="2">
        <f>ROUND(IF((N373-IF(B373=20,blank!$H$4,blank!$H$2))&lt;0,0,N373-IF(B373=20,blank!$H$4,blank!$H$2)),0)</f>
        <v>2437640</v>
      </c>
      <c r="P373" s="16">
        <f>O373/(VLOOKUP(C373,key!A:H,8,FALSE)/10)</f>
        <v>280188.50574712647</v>
      </c>
    </row>
    <row r="374" spans="1:16" x14ac:dyDescent="0.4">
      <c r="A374" s="2">
        <v>2</v>
      </c>
      <c r="B374" s="2">
        <v>30</v>
      </c>
      <c r="C374" s="2" t="s">
        <v>462</v>
      </c>
      <c r="D374" s="2" t="s">
        <v>170</v>
      </c>
      <c r="E374" s="2" t="s">
        <v>676</v>
      </c>
      <c r="F374" s="2" t="str">
        <f>VLOOKUP(C374,death!A:B,2,FALSE)</f>
        <v>no</v>
      </c>
      <c r="G374" s="3" t="str">
        <f t="shared" si="21"/>
        <v>D_desiccation_2</v>
      </c>
      <c r="H374" s="2">
        <v>30</v>
      </c>
      <c r="I374" s="2">
        <v>77</v>
      </c>
      <c r="J374" s="2">
        <v>48</v>
      </c>
      <c r="K374" s="2">
        <f t="shared" si="20"/>
        <v>29</v>
      </c>
      <c r="L374" s="2">
        <f>K374*calibration_curve!$C$2</f>
        <v>676744</v>
      </c>
      <c r="M374" s="2">
        <f t="shared" si="22"/>
        <v>22558</v>
      </c>
      <c r="N374" s="2">
        <f t="shared" si="23"/>
        <v>1353480</v>
      </c>
      <c r="O374" s="2">
        <f>ROUND(IF((N374-IF(B374=20,blank!$H$4,blank!$H$2))&lt;0,0,N374-IF(B374=20,blank!$H$4,blank!$H$2)),0)</f>
        <v>1177460</v>
      </c>
      <c r="P374" s="16">
        <f>O374/(VLOOKUP(C374,key!A:H,8,FALSE)/10)</f>
        <v>123943.15789473684</v>
      </c>
    </row>
    <row r="375" spans="1:16" x14ac:dyDescent="0.4">
      <c r="A375" s="2">
        <v>2</v>
      </c>
      <c r="B375" s="2">
        <v>30</v>
      </c>
      <c r="C375" s="2" t="s">
        <v>227</v>
      </c>
      <c r="D375" s="2" t="s">
        <v>170</v>
      </c>
      <c r="E375" s="2" t="s">
        <v>676</v>
      </c>
      <c r="F375" s="2" t="str">
        <f>VLOOKUP(C375,death!A:B,2,FALSE)</f>
        <v>yes</v>
      </c>
      <c r="G375" s="3" t="str">
        <f t="shared" si="21"/>
        <v>D_desiccation_2</v>
      </c>
      <c r="H375" s="2">
        <v>30</v>
      </c>
      <c r="I375" s="2">
        <v>76</v>
      </c>
      <c r="J375" s="2">
        <v>44</v>
      </c>
      <c r="K375" s="2">
        <f t="shared" si="20"/>
        <v>32</v>
      </c>
      <c r="L375" s="2">
        <f>K375*calibration_curve!$C$2</f>
        <v>746752</v>
      </c>
      <c r="M375" s="2">
        <f t="shared" si="22"/>
        <v>24892</v>
      </c>
      <c r="N375" s="2">
        <f t="shared" si="23"/>
        <v>1493520</v>
      </c>
      <c r="O375" s="2">
        <f>ROUND(IF((N375-IF(B375=20,blank!$H$4,blank!$H$2))&lt;0,0,N375-IF(B375=20,blank!$H$4,blank!$H$2)),0)</f>
        <v>1317500</v>
      </c>
      <c r="P375" s="16">
        <f>O375/(VLOOKUP(C375,key!A:H,8,FALSE)/10)</f>
        <v>130445.54455445545</v>
      </c>
    </row>
    <row r="376" spans="1:16" x14ac:dyDescent="0.4">
      <c r="A376" s="2">
        <v>2</v>
      </c>
      <c r="B376" s="2">
        <v>30</v>
      </c>
      <c r="C376" s="2" t="s">
        <v>42</v>
      </c>
      <c r="D376" s="2" t="s">
        <v>171</v>
      </c>
      <c r="E376" s="2" t="s">
        <v>676</v>
      </c>
      <c r="F376" s="2" t="str">
        <f>VLOOKUP(C376,death!A:B,2,FALSE)</f>
        <v>no</v>
      </c>
      <c r="G376" s="3" t="str">
        <f t="shared" si="21"/>
        <v>T_desiccation_2</v>
      </c>
      <c r="H376" s="2">
        <v>30</v>
      </c>
      <c r="I376" s="2">
        <v>78</v>
      </c>
      <c r="J376" s="2">
        <v>64</v>
      </c>
      <c r="K376" s="2">
        <f t="shared" si="20"/>
        <v>14</v>
      </c>
      <c r="L376" s="2">
        <f>K376*calibration_curve!$C$2</f>
        <v>326704</v>
      </c>
      <c r="M376" s="2">
        <f t="shared" si="22"/>
        <v>10890</v>
      </c>
      <c r="N376" s="2">
        <f t="shared" si="23"/>
        <v>653400</v>
      </c>
      <c r="O376" s="2">
        <f>ROUND(IF((N376-IF(B376=20,blank!$H$4,blank!$H$2))&lt;0,0,N376-IF(B376=20,blank!$H$4,blank!$H$2)),0)</f>
        <v>477380</v>
      </c>
      <c r="P376" s="16">
        <f>O376/(VLOOKUP(C376,key!A:H,8,FALSE)/10)</f>
        <v>53638.20224719101</v>
      </c>
    </row>
    <row r="377" spans="1:16" x14ac:dyDescent="0.4">
      <c r="A377" s="2">
        <v>2</v>
      </c>
      <c r="B377" s="2">
        <v>30</v>
      </c>
      <c r="C377" s="2" t="s">
        <v>43</v>
      </c>
      <c r="D377" s="2" t="s">
        <v>171</v>
      </c>
      <c r="E377" s="2" t="s">
        <v>676</v>
      </c>
      <c r="F377" s="2" t="str">
        <f>VLOOKUP(C377,death!A:B,2,FALSE)</f>
        <v>no</v>
      </c>
      <c r="G377" s="3" t="str">
        <f t="shared" si="21"/>
        <v>T_desiccation_2</v>
      </c>
      <c r="H377" s="2">
        <v>30</v>
      </c>
      <c r="I377" s="2">
        <v>78</v>
      </c>
      <c r="J377" s="2">
        <v>64</v>
      </c>
      <c r="K377" s="2">
        <f t="shared" si="20"/>
        <v>14</v>
      </c>
      <c r="L377" s="2">
        <f>K377*calibration_curve!$C$2</f>
        <v>326704</v>
      </c>
      <c r="M377" s="2">
        <f t="shared" si="22"/>
        <v>10890</v>
      </c>
      <c r="N377" s="2">
        <f t="shared" si="23"/>
        <v>653400</v>
      </c>
      <c r="O377" s="2">
        <f>ROUND(IF((N377-IF(B377=20,blank!$H$4,blank!$H$2))&lt;0,0,N377-IF(B377=20,blank!$H$4,blank!$H$2)),0)</f>
        <v>477380</v>
      </c>
      <c r="P377" s="16">
        <f>O377/(VLOOKUP(C377,key!A:H,8,FALSE)/10)</f>
        <v>70202.941176470587</v>
      </c>
    </row>
    <row r="378" spans="1:16" x14ac:dyDescent="0.4">
      <c r="A378" s="2">
        <v>2</v>
      </c>
      <c r="B378" s="2">
        <v>30</v>
      </c>
      <c r="C378" s="2" t="s">
        <v>44</v>
      </c>
      <c r="D378" s="2" t="s">
        <v>171</v>
      </c>
      <c r="E378" s="2" t="s">
        <v>676</v>
      </c>
      <c r="F378" s="2" t="str">
        <f>VLOOKUP(C378,death!A:B,2,FALSE)</f>
        <v>no</v>
      </c>
      <c r="G378" s="3" t="str">
        <f t="shared" si="21"/>
        <v>T_desiccation_2</v>
      </c>
      <c r="H378" s="2">
        <v>30</v>
      </c>
      <c r="I378" s="2">
        <v>75</v>
      </c>
      <c r="J378" s="2">
        <v>70</v>
      </c>
      <c r="K378" s="2">
        <f t="shared" si="20"/>
        <v>5</v>
      </c>
      <c r="L378" s="2">
        <f>K378*calibration_curve!$C$2</f>
        <v>116680</v>
      </c>
      <c r="M378" s="2">
        <f t="shared" si="22"/>
        <v>3889</v>
      </c>
      <c r="N378" s="2">
        <f t="shared" si="23"/>
        <v>233340</v>
      </c>
      <c r="O378" s="2">
        <f>ROUND(IF((N378-IF(B378=20,blank!$H$4,blank!$H$2))&lt;0,0,N378-IF(B378=20,blank!$H$4,blank!$H$2)),0)</f>
        <v>57320</v>
      </c>
      <c r="P378" s="16">
        <f>O378/(VLOOKUP(C378,key!A:H,8,FALSE)/10)</f>
        <v>6823.8095238095239</v>
      </c>
    </row>
    <row r="379" spans="1:16" x14ac:dyDescent="0.4">
      <c r="A379" s="2">
        <v>2</v>
      </c>
      <c r="B379" s="2">
        <v>30</v>
      </c>
      <c r="C379" s="2" t="s">
        <v>45</v>
      </c>
      <c r="D379" s="2" t="s">
        <v>171</v>
      </c>
      <c r="E379" s="2" t="s">
        <v>676</v>
      </c>
      <c r="F379" s="2" t="str">
        <f>VLOOKUP(C379,death!A:B,2,FALSE)</f>
        <v>yes</v>
      </c>
      <c r="G379" s="3" t="str">
        <f t="shared" si="21"/>
        <v>T_desiccation_2</v>
      </c>
      <c r="H379" s="2">
        <v>30</v>
      </c>
      <c r="I379" s="2">
        <v>76</v>
      </c>
      <c r="J379" s="2">
        <v>72</v>
      </c>
      <c r="K379" s="2">
        <f t="shared" si="20"/>
        <v>4</v>
      </c>
      <c r="L379" s="2">
        <f>K379*calibration_curve!$C$2</f>
        <v>93344</v>
      </c>
      <c r="M379" s="2">
        <f t="shared" si="22"/>
        <v>3111</v>
      </c>
      <c r="N379" s="2">
        <f t="shared" si="23"/>
        <v>186660</v>
      </c>
      <c r="O379" s="2">
        <f>ROUND(IF((N379-IF(B379=20,blank!$H$4,blank!$H$2))&lt;0,0,N379-IF(B379=20,blank!$H$4,blank!$H$2)),0)</f>
        <v>10640</v>
      </c>
      <c r="P379" s="16">
        <f>O379/(VLOOKUP(C379,key!A:H,8,FALSE)/10)</f>
        <v>1313.5802469135804</v>
      </c>
    </row>
    <row r="380" spans="1:16" x14ac:dyDescent="0.4">
      <c r="A380" s="2">
        <v>2</v>
      </c>
      <c r="B380" s="2">
        <v>30</v>
      </c>
      <c r="C380" s="2" t="s">
        <v>46</v>
      </c>
      <c r="D380" s="2" t="s">
        <v>171</v>
      </c>
      <c r="E380" s="2" t="s">
        <v>676</v>
      </c>
      <c r="F380" s="2" t="str">
        <f>VLOOKUP(C380,death!A:B,2,FALSE)</f>
        <v>no</v>
      </c>
      <c r="G380" s="3" t="str">
        <f t="shared" si="21"/>
        <v>T_desiccation_2</v>
      </c>
      <c r="H380" s="2">
        <v>30</v>
      </c>
      <c r="I380" s="2">
        <v>78</v>
      </c>
      <c r="J380" s="2">
        <v>63</v>
      </c>
      <c r="K380" s="2">
        <f t="shared" si="20"/>
        <v>15</v>
      </c>
      <c r="L380" s="2">
        <f>K380*calibration_curve!$C$2</f>
        <v>350040</v>
      </c>
      <c r="M380" s="2">
        <f t="shared" si="22"/>
        <v>11668</v>
      </c>
      <c r="N380" s="2">
        <f t="shared" si="23"/>
        <v>700080</v>
      </c>
      <c r="O380" s="2">
        <f>ROUND(IF((N380-IF(B380=20,blank!$H$4,blank!$H$2))&lt;0,0,N380-IF(B380=20,blank!$H$4,blank!$H$2)),0)</f>
        <v>524060</v>
      </c>
      <c r="P380" s="16">
        <f>O380/(VLOOKUP(C380,key!A:H,8,FALSE)/10)</f>
        <v>64698.765432098771</v>
      </c>
    </row>
    <row r="381" spans="1:16" x14ac:dyDescent="0.4">
      <c r="A381" s="2">
        <v>2</v>
      </c>
      <c r="B381" s="2">
        <v>30</v>
      </c>
      <c r="C381" s="2" t="s">
        <v>47</v>
      </c>
      <c r="D381" s="2" t="s">
        <v>171</v>
      </c>
      <c r="E381" s="2" t="s">
        <v>676</v>
      </c>
      <c r="F381" s="2" t="str">
        <f>VLOOKUP(C381,death!A:B,2,FALSE)</f>
        <v>no</v>
      </c>
      <c r="G381" s="3" t="str">
        <f t="shared" si="21"/>
        <v>T_desiccation_2</v>
      </c>
      <c r="H381" s="2">
        <v>30</v>
      </c>
      <c r="I381" s="2">
        <v>77</v>
      </c>
      <c r="J381" s="2">
        <v>61</v>
      </c>
      <c r="K381" s="2">
        <f t="shared" si="20"/>
        <v>16</v>
      </c>
      <c r="L381" s="2">
        <f>K381*calibration_curve!$C$2</f>
        <v>373376</v>
      </c>
      <c r="M381" s="2">
        <f t="shared" si="22"/>
        <v>12446</v>
      </c>
      <c r="N381" s="2">
        <f t="shared" si="23"/>
        <v>746760</v>
      </c>
      <c r="O381" s="2">
        <f>ROUND(IF((N381-IF(B381=20,blank!$H$4,blank!$H$2))&lt;0,0,N381-IF(B381=20,blank!$H$4,blank!$H$2)),0)</f>
        <v>570740</v>
      </c>
      <c r="P381" s="16">
        <f>O381/(VLOOKUP(C381,key!A:H,8,FALSE)/10)</f>
        <v>67145.882352941175</v>
      </c>
    </row>
    <row r="382" spans="1:16" x14ac:dyDescent="0.4">
      <c r="A382" s="2">
        <v>2</v>
      </c>
      <c r="B382" s="2">
        <v>30</v>
      </c>
      <c r="C382" s="2" t="s">
        <v>48</v>
      </c>
      <c r="D382" s="2" t="s">
        <v>171</v>
      </c>
      <c r="E382" s="2" t="s">
        <v>676</v>
      </c>
      <c r="F382" s="2" t="str">
        <f>VLOOKUP(C382,death!A:B,2,FALSE)</f>
        <v>yes</v>
      </c>
      <c r="G382" s="3" t="str">
        <f t="shared" si="21"/>
        <v>T_desiccation_2</v>
      </c>
      <c r="H382" s="2">
        <v>30</v>
      </c>
      <c r="I382" s="2">
        <v>74</v>
      </c>
      <c r="J382" s="2">
        <v>65</v>
      </c>
      <c r="K382" s="2">
        <f t="shared" si="20"/>
        <v>9</v>
      </c>
      <c r="L382" s="2">
        <f>K382*calibration_curve!$C$2</f>
        <v>210024</v>
      </c>
      <c r="M382" s="2">
        <f t="shared" si="22"/>
        <v>7001</v>
      </c>
      <c r="N382" s="2">
        <f t="shared" si="23"/>
        <v>420060</v>
      </c>
      <c r="O382" s="2">
        <f>ROUND(IF((N382-IF(B382=20,blank!$H$4,blank!$H$2))&lt;0,0,N382-IF(B382=20,blank!$H$4,blank!$H$2)),0)</f>
        <v>244040</v>
      </c>
      <c r="P382" s="16">
        <f>O382/(VLOOKUP(C382,key!A:H,8,FALSE)/10)</f>
        <v>27420.224719101123</v>
      </c>
    </row>
    <row r="383" spans="1:16" x14ac:dyDescent="0.4">
      <c r="A383" s="2">
        <v>2</v>
      </c>
      <c r="B383" s="2">
        <v>30</v>
      </c>
      <c r="C383" s="2" t="s">
        <v>49</v>
      </c>
      <c r="D383" s="2" t="s">
        <v>171</v>
      </c>
      <c r="E383" s="2" t="s">
        <v>676</v>
      </c>
      <c r="F383" s="2" t="str">
        <f>VLOOKUP(C383,death!A:B,2,FALSE)</f>
        <v>no</v>
      </c>
      <c r="G383" s="3" t="str">
        <f t="shared" si="21"/>
        <v>T_desiccation_2</v>
      </c>
      <c r="H383" s="2">
        <v>30</v>
      </c>
      <c r="I383" s="2">
        <v>78</v>
      </c>
      <c r="J383" s="2">
        <v>74</v>
      </c>
      <c r="K383" s="2">
        <f t="shared" si="20"/>
        <v>4</v>
      </c>
      <c r="L383" s="2">
        <f>K383*calibration_curve!$C$2</f>
        <v>93344</v>
      </c>
      <c r="M383" s="2">
        <f t="shared" si="22"/>
        <v>3111</v>
      </c>
      <c r="N383" s="2">
        <f t="shared" si="23"/>
        <v>186660</v>
      </c>
      <c r="O383" s="2">
        <f>ROUND(IF((N383-IF(B383=20,blank!$H$4,blank!$H$2))&lt;0,0,N383-IF(B383=20,blank!$H$4,blank!$H$2)),0)</f>
        <v>10640</v>
      </c>
      <c r="P383" s="16">
        <f>O383/(VLOOKUP(C383,key!A:H,8,FALSE)/10)</f>
        <v>1281.9277108433735</v>
      </c>
    </row>
    <row r="384" spans="1:16" x14ac:dyDescent="0.4">
      <c r="A384" s="2">
        <v>2</v>
      </c>
      <c r="B384" s="2">
        <v>30</v>
      </c>
      <c r="C384" s="2" t="s">
        <v>50</v>
      </c>
      <c r="D384" s="2" t="s">
        <v>171</v>
      </c>
      <c r="E384" s="2" t="s">
        <v>676</v>
      </c>
      <c r="F384" s="2" t="str">
        <f>VLOOKUP(C384,death!A:B,2,FALSE)</f>
        <v>no</v>
      </c>
      <c r="G384" s="3" t="str">
        <f t="shared" si="21"/>
        <v>T_desiccation_2</v>
      </c>
      <c r="H384" s="2">
        <v>30</v>
      </c>
      <c r="I384" s="2">
        <v>78</v>
      </c>
      <c r="J384" s="2">
        <v>51</v>
      </c>
      <c r="K384" s="2">
        <f t="shared" si="20"/>
        <v>27</v>
      </c>
      <c r="L384" s="2">
        <f>K384*calibration_curve!$C$2</f>
        <v>630072</v>
      </c>
      <c r="M384" s="2">
        <f t="shared" si="22"/>
        <v>21002</v>
      </c>
      <c r="N384" s="2">
        <f t="shared" si="23"/>
        <v>1260120</v>
      </c>
      <c r="O384" s="2">
        <f>ROUND(IF((N384-IF(B384=20,blank!$H$4,blank!$H$2))&lt;0,0,N384-IF(B384=20,blank!$H$4,blank!$H$2)),0)</f>
        <v>1084100</v>
      </c>
      <c r="P384" s="16">
        <f>O384/(VLOOKUP(C384,key!A:H,8,FALSE)/10)</f>
        <v>164257.57575757577</v>
      </c>
    </row>
    <row r="385" spans="1:16" x14ac:dyDescent="0.4">
      <c r="A385" s="2">
        <v>2</v>
      </c>
      <c r="B385" s="2">
        <v>30</v>
      </c>
      <c r="C385" s="2" t="s">
        <v>51</v>
      </c>
      <c r="D385" s="2" t="s">
        <v>171</v>
      </c>
      <c r="E385" s="2" t="s">
        <v>676</v>
      </c>
      <c r="F385" s="2" t="str">
        <f>VLOOKUP(C385,death!A:B,2,FALSE)</f>
        <v>no</v>
      </c>
      <c r="G385" s="3" t="str">
        <f t="shared" si="21"/>
        <v>T_desiccation_2</v>
      </c>
      <c r="H385" s="2">
        <v>30</v>
      </c>
      <c r="I385" s="2">
        <v>78</v>
      </c>
      <c r="J385" s="2">
        <v>55</v>
      </c>
      <c r="K385" s="2">
        <f t="shared" si="20"/>
        <v>23</v>
      </c>
      <c r="L385" s="2">
        <f>K385*calibration_curve!$C$2</f>
        <v>536728</v>
      </c>
      <c r="M385" s="2">
        <f t="shared" si="22"/>
        <v>17891</v>
      </c>
      <c r="N385" s="2">
        <f t="shared" si="23"/>
        <v>1073460</v>
      </c>
      <c r="O385" s="2">
        <f>ROUND(IF((N385-IF(B385=20,blank!$H$4,blank!$H$2))&lt;0,0,N385-IF(B385=20,blank!$H$4,blank!$H$2)),0)</f>
        <v>897440</v>
      </c>
      <c r="P385" s="16">
        <f>O385/(VLOOKUP(C385,key!A:H,8,FALSE)/10)</f>
        <v>100835.95505617977</v>
      </c>
    </row>
    <row r="386" spans="1:16" x14ac:dyDescent="0.4">
      <c r="A386" s="2">
        <v>2</v>
      </c>
      <c r="B386" s="2">
        <v>30</v>
      </c>
      <c r="C386" s="2" t="s">
        <v>52</v>
      </c>
      <c r="D386" s="2" t="s">
        <v>171</v>
      </c>
      <c r="E386" s="2" t="s">
        <v>676</v>
      </c>
      <c r="F386" s="2" t="str">
        <f>VLOOKUP(C386,death!A:B,2,FALSE)</f>
        <v>yes</v>
      </c>
      <c r="G386" s="3" t="str">
        <f t="shared" si="21"/>
        <v>T_desiccation_2</v>
      </c>
      <c r="H386" s="2">
        <v>30</v>
      </c>
      <c r="I386" s="2">
        <v>77</v>
      </c>
      <c r="J386" s="2">
        <v>56</v>
      </c>
      <c r="K386" s="2">
        <f t="shared" ref="K386:K449" si="24">I386-J386</f>
        <v>21</v>
      </c>
      <c r="L386" s="2">
        <f>K386*calibration_curve!$C$2</f>
        <v>490056</v>
      </c>
      <c r="M386" s="2">
        <f t="shared" si="22"/>
        <v>16335</v>
      </c>
      <c r="N386" s="2">
        <f t="shared" si="23"/>
        <v>980100</v>
      </c>
      <c r="O386" s="2">
        <f>ROUND(IF((N386-IF(B386=20,blank!$H$4,blank!$H$2))&lt;0,0,N386-IF(B386=20,blank!$H$4,blank!$H$2)),0)</f>
        <v>804080</v>
      </c>
      <c r="P386" s="16">
        <f>O386/(VLOOKUP(C386,key!A:H,8,FALSE)/10)</f>
        <v>79611.881188118816</v>
      </c>
    </row>
    <row r="387" spans="1:16" x14ac:dyDescent="0.4">
      <c r="A387" s="2">
        <v>2</v>
      </c>
      <c r="B387" s="2">
        <v>30</v>
      </c>
      <c r="C387" s="2" t="s">
        <v>53</v>
      </c>
      <c r="D387" s="2" t="s">
        <v>171</v>
      </c>
      <c r="E387" s="2" t="s">
        <v>676</v>
      </c>
      <c r="F387" s="2" t="str">
        <f>VLOOKUP(C387,death!A:B,2,FALSE)</f>
        <v>no</v>
      </c>
      <c r="G387" s="3" t="str">
        <f t="shared" ref="G387:G450" si="25">D387&amp;"_"&amp;E387&amp;"_"&amp;A387</f>
        <v>T_desiccation_2</v>
      </c>
      <c r="H387" s="2">
        <v>30</v>
      </c>
      <c r="I387" s="2">
        <v>75</v>
      </c>
      <c r="J387" s="2">
        <v>68</v>
      </c>
      <c r="K387" s="2">
        <f t="shared" si="24"/>
        <v>7</v>
      </c>
      <c r="L387" s="2">
        <f>K387*calibration_curve!$C$2</f>
        <v>163352</v>
      </c>
      <c r="M387" s="2">
        <f t="shared" ref="M387:M450" si="26">ROUND(L387/H387,0)</f>
        <v>5445</v>
      </c>
      <c r="N387" s="2">
        <f t="shared" ref="N387:N450" si="27">M387*60</f>
        <v>326700</v>
      </c>
      <c r="O387" s="2">
        <f>ROUND(IF((N387-IF(B387=20,blank!$H$4,blank!$H$2))&lt;0,0,N387-IF(B387=20,blank!$H$4,blank!$H$2)),0)</f>
        <v>150680</v>
      </c>
      <c r="P387" s="16">
        <f>O387/(VLOOKUP(C387,key!A:H,8,FALSE)/10)</f>
        <v>18375.609756097561</v>
      </c>
    </row>
    <row r="388" spans="1:16" x14ac:dyDescent="0.4">
      <c r="A388" s="2">
        <v>2</v>
      </c>
      <c r="B388" s="2">
        <v>30</v>
      </c>
      <c r="C388" s="2" t="s">
        <v>54</v>
      </c>
      <c r="D388" s="2" t="s">
        <v>171</v>
      </c>
      <c r="E388" s="2" t="s">
        <v>676</v>
      </c>
      <c r="F388" s="2" t="str">
        <f>VLOOKUP(C388,death!A:B,2,FALSE)</f>
        <v>no</v>
      </c>
      <c r="G388" s="3" t="str">
        <f t="shared" si="25"/>
        <v>T_desiccation_2</v>
      </c>
      <c r="H388" s="2">
        <v>30</v>
      </c>
      <c r="I388" s="2">
        <v>74</v>
      </c>
      <c r="J388" s="2">
        <v>58</v>
      </c>
      <c r="K388" s="2">
        <f t="shared" si="24"/>
        <v>16</v>
      </c>
      <c r="L388" s="2">
        <f>K388*calibration_curve!$C$2</f>
        <v>373376</v>
      </c>
      <c r="M388" s="2">
        <f t="shared" si="26"/>
        <v>12446</v>
      </c>
      <c r="N388" s="2">
        <f t="shared" si="27"/>
        <v>746760</v>
      </c>
      <c r="O388" s="2">
        <f>ROUND(IF((N388-IF(B388=20,blank!$H$4,blank!$H$2))&lt;0,0,N388-IF(B388=20,blank!$H$4,blank!$H$2)),0)</f>
        <v>570740</v>
      </c>
      <c r="P388" s="16">
        <f>O388/(VLOOKUP(C388,key!A:H,8,FALSE)/10)</f>
        <v>58238.775510204076</v>
      </c>
    </row>
    <row r="389" spans="1:16" x14ac:dyDescent="0.4">
      <c r="A389" s="2">
        <v>2</v>
      </c>
      <c r="B389" s="2">
        <v>30</v>
      </c>
      <c r="C389" s="2" t="s">
        <v>55</v>
      </c>
      <c r="D389" s="2" t="s">
        <v>171</v>
      </c>
      <c r="E389" s="2" t="s">
        <v>676</v>
      </c>
      <c r="F389" s="2" t="str">
        <f>VLOOKUP(C389,death!A:B,2,FALSE)</f>
        <v>yes</v>
      </c>
      <c r="G389" s="3" t="str">
        <f t="shared" si="25"/>
        <v>T_desiccation_2</v>
      </c>
      <c r="H389" s="2">
        <v>30</v>
      </c>
      <c r="I389" s="2">
        <v>76</v>
      </c>
      <c r="J389" s="2">
        <v>70</v>
      </c>
      <c r="K389" s="2">
        <f t="shared" si="24"/>
        <v>6</v>
      </c>
      <c r="L389" s="2">
        <f>K389*calibration_curve!$C$2</f>
        <v>140016</v>
      </c>
      <c r="M389" s="2">
        <f t="shared" si="26"/>
        <v>4667</v>
      </c>
      <c r="N389" s="2">
        <f t="shared" si="27"/>
        <v>280020</v>
      </c>
      <c r="O389" s="2">
        <f>ROUND(IF((N389-IF(B389=20,blank!$H$4,blank!$H$2))&lt;0,0,N389-IF(B389=20,blank!$H$4,blank!$H$2)),0)</f>
        <v>104000</v>
      </c>
      <c r="P389" s="16">
        <f>O389/(VLOOKUP(C389,key!A:H,8,FALSE)/10)</f>
        <v>12839.506172839507</v>
      </c>
    </row>
    <row r="390" spans="1:16" x14ac:dyDescent="0.4">
      <c r="A390" s="2">
        <v>2</v>
      </c>
      <c r="B390" s="2">
        <v>30</v>
      </c>
      <c r="C390" s="2" t="s">
        <v>56</v>
      </c>
      <c r="D390" s="2" t="s">
        <v>171</v>
      </c>
      <c r="E390" s="2" t="s">
        <v>676</v>
      </c>
      <c r="F390" s="2" t="str">
        <f>VLOOKUP(C390,death!A:B,2,FALSE)</f>
        <v>yes</v>
      </c>
      <c r="G390" s="3" t="str">
        <f t="shared" si="25"/>
        <v>T_desiccation_2</v>
      </c>
      <c r="H390" s="2">
        <v>30</v>
      </c>
      <c r="I390" s="2">
        <v>77</v>
      </c>
      <c r="J390" s="2">
        <v>69</v>
      </c>
      <c r="K390" s="2">
        <f t="shared" si="24"/>
        <v>8</v>
      </c>
      <c r="L390" s="2">
        <f>K390*calibration_curve!$C$2</f>
        <v>186688</v>
      </c>
      <c r="M390" s="2">
        <f t="shared" si="26"/>
        <v>6223</v>
      </c>
      <c r="N390" s="2">
        <f t="shared" si="27"/>
        <v>373380</v>
      </c>
      <c r="O390" s="2">
        <f>ROUND(IF((N390-IF(B390=20,blank!$H$4,blank!$H$2))&lt;0,0,N390-IF(B390=20,blank!$H$4,blank!$H$2)),0)</f>
        <v>197360</v>
      </c>
      <c r="P390" s="16">
        <f>O390/(VLOOKUP(C390,key!A:H,8,FALSE)/10)</f>
        <v>18618.867924528302</v>
      </c>
    </row>
    <row r="391" spans="1:16" x14ac:dyDescent="0.4">
      <c r="A391" s="2">
        <v>2</v>
      </c>
      <c r="B391" s="2">
        <v>30</v>
      </c>
      <c r="C391" s="2" t="s">
        <v>57</v>
      </c>
      <c r="D391" s="2" t="s">
        <v>171</v>
      </c>
      <c r="E391" s="2" t="s">
        <v>676</v>
      </c>
      <c r="F391" s="2" t="str">
        <f>VLOOKUP(C391,death!A:B,2,FALSE)</f>
        <v>no</v>
      </c>
      <c r="G391" s="3" t="str">
        <f t="shared" si="25"/>
        <v>T_desiccation_2</v>
      </c>
      <c r="H391" s="2">
        <v>30</v>
      </c>
      <c r="I391" s="2">
        <v>76</v>
      </c>
      <c r="J391" s="2">
        <v>64</v>
      </c>
      <c r="K391" s="2">
        <f t="shared" si="24"/>
        <v>12</v>
      </c>
      <c r="L391" s="2">
        <f>K391*calibration_curve!$C$2</f>
        <v>280032</v>
      </c>
      <c r="M391" s="2">
        <f t="shared" si="26"/>
        <v>9334</v>
      </c>
      <c r="N391" s="2">
        <f t="shared" si="27"/>
        <v>560040</v>
      </c>
      <c r="O391" s="2">
        <f>ROUND(IF((N391-IF(B391=20,blank!$H$4,blank!$H$2))&lt;0,0,N391-IF(B391=20,blank!$H$4,blank!$H$2)),0)</f>
        <v>384020</v>
      </c>
      <c r="P391" s="16">
        <f>O391/(VLOOKUP(C391,key!A:H,8,FALSE)/10)</f>
        <v>41741.304347826088</v>
      </c>
    </row>
    <row r="392" spans="1:16" x14ac:dyDescent="0.4">
      <c r="A392" s="2">
        <v>2</v>
      </c>
      <c r="B392" s="2">
        <v>30</v>
      </c>
      <c r="C392" s="2" t="s">
        <v>58</v>
      </c>
      <c r="D392" s="2" t="s">
        <v>171</v>
      </c>
      <c r="E392" s="2" t="s">
        <v>676</v>
      </c>
      <c r="F392" s="2" t="str">
        <f>VLOOKUP(C392,death!A:B,2,FALSE)</f>
        <v>no</v>
      </c>
      <c r="G392" s="3" t="str">
        <f t="shared" si="25"/>
        <v>T_desiccation_2</v>
      </c>
      <c r="H392" s="2">
        <v>30</v>
      </c>
      <c r="I392" s="2">
        <v>77</v>
      </c>
      <c r="J392" s="2">
        <v>70</v>
      </c>
      <c r="K392" s="2">
        <f t="shared" si="24"/>
        <v>7</v>
      </c>
      <c r="L392" s="2">
        <f>K392*calibration_curve!$C$2</f>
        <v>163352</v>
      </c>
      <c r="M392" s="2">
        <f t="shared" si="26"/>
        <v>5445</v>
      </c>
      <c r="N392" s="2">
        <f t="shared" si="27"/>
        <v>326700</v>
      </c>
      <c r="O392" s="2">
        <f>ROUND(IF((N392-IF(B392=20,blank!$H$4,blank!$H$2))&lt;0,0,N392-IF(B392=20,blank!$H$4,blank!$H$2)),0)</f>
        <v>150680</v>
      </c>
      <c r="P392" s="16">
        <f>O392/(VLOOKUP(C392,key!A:H,8,FALSE)/10)</f>
        <v>17122.727272727272</v>
      </c>
    </row>
    <row r="393" spans="1:16" x14ac:dyDescent="0.4">
      <c r="A393" s="2">
        <v>2</v>
      </c>
      <c r="B393" s="2">
        <v>30</v>
      </c>
      <c r="C393" s="2" t="s">
        <v>59</v>
      </c>
      <c r="D393" s="2" t="s">
        <v>171</v>
      </c>
      <c r="E393" s="2" t="s">
        <v>676</v>
      </c>
      <c r="F393" s="2" t="str">
        <f>VLOOKUP(C393,death!A:B,2,FALSE)</f>
        <v>no</v>
      </c>
      <c r="G393" s="3" t="str">
        <f t="shared" si="25"/>
        <v>T_desiccation_2</v>
      </c>
      <c r="H393" s="2">
        <v>30</v>
      </c>
      <c r="I393" s="2">
        <v>78</v>
      </c>
      <c r="J393" s="2">
        <v>60</v>
      </c>
      <c r="K393" s="2">
        <f t="shared" si="24"/>
        <v>18</v>
      </c>
      <c r="L393" s="2">
        <f>K393*calibration_curve!$C$2</f>
        <v>420048</v>
      </c>
      <c r="M393" s="2">
        <f t="shared" si="26"/>
        <v>14002</v>
      </c>
      <c r="N393" s="2">
        <f t="shared" si="27"/>
        <v>840120</v>
      </c>
      <c r="O393" s="2">
        <f>ROUND(IF((N393-IF(B393=20,blank!$H$4,blank!$H$2))&lt;0,0,N393-IF(B393=20,blank!$H$4,blank!$H$2)),0)</f>
        <v>664100</v>
      </c>
      <c r="P393" s="16">
        <f>O393/(VLOOKUP(C393,key!A:H,8,FALSE)/10)</f>
        <v>90972.602739726033</v>
      </c>
    </row>
    <row r="394" spans="1:16" x14ac:dyDescent="0.4">
      <c r="A394" s="2">
        <v>2</v>
      </c>
      <c r="B394" s="2">
        <v>30</v>
      </c>
      <c r="C394" s="2" t="s">
        <v>60</v>
      </c>
      <c r="D394" s="2" t="s">
        <v>171</v>
      </c>
      <c r="E394" s="2" t="s">
        <v>676</v>
      </c>
      <c r="F394" s="2" t="str">
        <f>VLOOKUP(C394,death!A:B,2,FALSE)</f>
        <v>no</v>
      </c>
      <c r="G394" s="3" t="str">
        <f t="shared" si="25"/>
        <v>T_desiccation_2</v>
      </c>
      <c r="H394" s="2">
        <v>30</v>
      </c>
      <c r="I394" s="2">
        <v>79</v>
      </c>
      <c r="J394" s="2">
        <v>56</v>
      </c>
      <c r="K394" s="2">
        <f t="shared" si="24"/>
        <v>23</v>
      </c>
      <c r="L394" s="2">
        <f>K394*calibration_curve!$C$2</f>
        <v>536728</v>
      </c>
      <c r="M394" s="2">
        <f t="shared" si="26"/>
        <v>17891</v>
      </c>
      <c r="N394" s="2">
        <f t="shared" si="27"/>
        <v>1073460</v>
      </c>
      <c r="O394" s="2">
        <f>ROUND(IF((N394-IF(B394=20,blank!$H$4,blank!$H$2))&lt;0,0,N394-IF(B394=20,blank!$H$4,blank!$H$2)),0)</f>
        <v>897440</v>
      </c>
      <c r="P394" s="16">
        <f>O394/(VLOOKUP(C394,key!A:H,8,FALSE)/10)</f>
        <v>112180</v>
      </c>
    </row>
    <row r="395" spans="1:16" x14ac:dyDescent="0.4">
      <c r="A395" s="2">
        <v>2</v>
      </c>
      <c r="B395" s="2">
        <v>30</v>
      </c>
      <c r="C395" s="2" t="s">
        <v>62</v>
      </c>
      <c r="D395" s="2" t="s">
        <v>171</v>
      </c>
      <c r="E395" s="2" t="s">
        <v>676</v>
      </c>
      <c r="F395" s="2" t="str">
        <f>VLOOKUP(C395,death!A:B,2,FALSE)</f>
        <v>no</v>
      </c>
      <c r="G395" s="3" t="str">
        <f t="shared" si="25"/>
        <v>T_desiccation_2</v>
      </c>
      <c r="H395" s="2">
        <v>30</v>
      </c>
      <c r="I395" s="2">
        <v>80</v>
      </c>
      <c r="J395" s="2">
        <v>68</v>
      </c>
      <c r="K395" s="2">
        <f t="shared" si="24"/>
        <v>12</v>
      </c>
      <c r="L395" s="2">
        <f>K395*calibration_curve!$C$2</f>
        <v>280032</v>
      </c>
      <c r="M395" s="2">
        <f t="shared" si="26"/>
        <v>9334</v>
      </c>
      <c r="N395" s="2">
        <f t="shared" si="27"/>
        <v>560040</v>
      </c>
      <c r="O395" s="2">
        <f>ROUND(IF((N395-IF(B395=20,blank!$H$4,blank!$H$2))&lt;0,0,N395-IF(B395=20,blank!$H$4,blank!$H$2)),0)</f>
        <v>384020</v>
      </c>
      <c r="P395" s="16">
        <f>O395/(VLOOKUP(C395,key!A:H,8,FALSE)/10)</f>
        <v>41741.304347826088</v>
      </c>
    </row>
    <row r="396" spans="1:16" x14ac:dyDescent="0.4">
      <c r="A396" s="2">
        <v>2</v>
      </c>
      <c r="B396" s="2">
        <v>30</v>
      </c>
      <c r="C396" s="2" t="s">
        <v>63</v>
      </c>
      <c r="D396" s="2" t="s">
        <v>171</v>
      </c>
      <c r="E396" s="2" t="s">
        <v>676</v>
      </c>
      <c r="F396" s="2" t="str">
        <f>VLOOKUP(C396,death!A:B,2,FALSE)</f>
        <v>yes</v>
      </c>
      <c r="G396" s="3" t="str">
        <f t="shared" si="25"/>
        <v>T_desiccation_2</v>
      </c>
      <c r="H396" s="2">
        <v>30</v>
      </c>
      <c r="I396" s="2">
        <v>80</v>
      </c>
      <c r="J396" s="2">
        <v>72</v>
      </c>
      <c r="K396" s="2">
        <f t="shared" si="24"/>
        <v>8</v>
      </c>
      <c r="L396" s="2">
        <f>K396*calibration_curve!$C$2</f>
        <v>186688</v>
      </c>
      <c r="M396" s="2">
        <f t="shared" si="26"/>
        <v>6223</v>
      </c>
      <c r="N396" s="2">
        <f t="shared" si="27"/>
        <v>373380</v>
      </c>
      <c r="O396" s="2">
        <f>ROUND(IF((N396-IF(B396=20,blank!$H$4,blank!$H$2))&lt;0,0,N396-IF(B396=20,blank!$H$4,blank!$H$2)),0)</f>
        <v>197360</v>
      </c>
      <c r="P396" s="16">
        <f>O396/(VLOOKUP(C396,key!A:H,8,FALSE)/10)</f>
        <v>23778.313253012046</v>
      </c>
    </row>
    <row r="397" spans="1:16" x14ac:dyDescent="0.4">
      <c r="A397" s="2">
        <v>2</v>
      </c>
      <c r="B397" s="2">
        <v>30</v>
      </c>
      <c r="C397" s="2" t="s">
        <v>64</v>
      </c>
      <c r="D397" s="2" t="s">
        <v>171</v>
      </c>
      <c r="E397" s="2" t="s">
        <v>676</v>
      </c>
      <c r="F397" s="2" t="str">
        <f>VLOOKUP(C397,death!A:B,2,FALSE)</f>
        <v>no</v>
      </c>
      <c r="G397" s="3" t="str">
        <f t="shared" si="25"/>
        <v>T_desiccation_2</v>
      </c>
      <c r="H397" s="2">
        <v>30</v>
      </c>
      <c r="I397" s="2">
        <v>81</v>
      </c>
      <c r="J397" s="2">
        <v>60</v>
      </c>
      <c r="K397" s="2">
        <f t="shared" si="24"/>
        <v>21</v>
      </c>
      <c r="L397" s="2">
        <f>K397*calibration_curve!$C$2</f>
        <v>490056</v>
      </c>
      <c r="M397" s="2">
        <f t="shared" si="26"/>
        <v>16335</v>
      </c>
      <c r="N397" s="2">
        <f t="shared" si="27"/>
        <v>980100</v>
      </c>
      <c r="O397" s="2">
        <f>ROUND(IF((N397-IF(B397=20,blank!$H$4,blank!$H$2))&lt;0,0,N397-IF(B397=20,blank!$H$4,blank!$H$2)),0)</f>
        <v>804080</v>
      </c>
      <c r="P397" s="16">
        <f>O397/(VLOOKUP(C397,key!A:H,8,FALSE)/10)</f>
        <v>96877.108433734931</v>
      </c>
    </row>
    <row r="398" spans="1:16" x14ac:dyDescent="0.4">
      <c r="A398" s="2">
        <v>2</v>
      </c>
      <c r="B398" s="2">
        <v>30</v>
      </c>
      <c r="C398" s="2" t="s">
        <v>65</v>
      </c>
      <c r="D398" s="2" t="s">
        <v>171</v>
      </c>
      <c r="E398" s="2" t="s">
        <v>676</v>
      </c>
      <c r="F398" s="2" t="str">
        <f>VLOOKUP(C398,death!A:B,2,FALSE)</f>
        <v>yes</v>
      </c>
      <c r="G398" s="3" t="str">
        <f t="shared" si="25"/>
        <v>T_desiccation_2</v>
      </c>
      <c r="H398" s="2">
        <v>30</v>
      </c>
      <c r="I398" s="2">
        <v>77</v>
      </c>
      <c r="J398" s="2">
        <v>72</v>
      </c>
      <c r="K398" s="2">
        <f t="shared" si="24"/>
        <v>5</v>
      </c>
      <c r="L398" s="2">
        <f>K398*calibration_curve!$C$2</f>
        <v>116680</v>
      </c>
      <c r="M398" s="2">
        <f t="shared" si="26"/>
        <v>3889</v>
      </c>
      <c r="N398" s="2">
        <f t="shared" si="27"/>
        <v>233340</v>
      </c>
      <c r="O398" s="2">
        <f>ROUND(IF((N398-IF(B398=20,blank!$H$4,blank!$H$2))&lt;0,0,N398-IF(B398=20,blank!$H$4,blank!$H$2)),0)</f>
        <v>57320</v>
      </c>
      <c r="P398" s="16">
        <f>O398/(VLOOKUP(C398,key!A:H,8,FALSE)/10)</f>
        <v>6906.0240963855413</v>
      </c>
    </row>
    <row r="399" spans="1:16" x14ac:dyDescent="0.4">
      <c r="A399" s="2">
        <v>2</v>
      </c>
      <c r="B399" s="2">
        <v>30</v>
      </c>
      <c r="C399" s="2" t="s">
        <v>66</v>
      </c>
      <c r="D399" s="2" t="s">
        <v>171</v>
      </c>
      <c r="E399" s="2" t="s">
        <v>676</v>
      </c>
      <c r="F399" s="2" t="str">
        <f>VLOOKUP(C399,death!A:B,2,FALSE)</f>
        <v>no</v>
      </c>
      <c r="G399" s="3" t="str">
        <f t="shared" si="25"/>
        <v>T_desiccation_2</v>
      </c>
      <c r="H399" s="2">
        <v>30</v>
      </c>
      <c r="I399" s="2">
        <v>75</v>
      </c>
      <c r="J399" s="2">
        <v>60</v>
      </c>
      <c r="K399" s="2">
        <f t="shared" si="24"/>
        <v>15</v>
      </c>
      <c r="L399" s="2">
        <f>K399*calibration_curve!$C$2</f>
        <v>350040</v>
      </c>
      <c r="M399" s="2">
        <f t="shared" si="26"/>
        <v>11668</v>
      </c>
      <c r="N399" s="2">
        <f t="shared" si="27"/>
        <v>700080</v>
      </c>
      <c r="O399" s="2">
        <f>ROUND(IF((N399-IF(B399=20,blank!$H$4,blank!$H$2))&lt;0,0,N399-IF(B399=20,blank!$H$4,blank!$H$2)),0)</f>
        <v>524060</v>
      </c>
      <c r="P399" s="16">
        <f>O399/(VLOOKUP(C399,key!A:H,8,FALSE)/10)</f>
        <v>63909.756097560981</v>
      </c>
    </row>
    <row r="400" spans="1:16" x14ac:dyDescent="0.4">
      <c r="A400" s="2">
        <v>2</v>
      </c>
      <c r="B400" s="2">
        <v>30</v>
      </c>
      <c r="C400" s="2" t="s">
        <v>67</v>
      </c>
      <c r="D400" s="2" t="s">
        <v>171</v>
      </c>
      <c r="E400" s="2" t="s">
        <v>676</v>
      </c>
      <c r="F400" s="2" t="str">
        <f>VLOOKUP(C400,death!A:B,2,FALSE)</f>
        <v>no</v>
      </c>
      <c r="G400" s="3" t="str">
        <f t="shared" si="25"/>
        <v>T_desiccation_2</v>
      </c>
      <c r="H400" s="2">
        <v>30</v>
      </c>
      <c r="I400" s="2">
        <v>78</v>
      </c>
      <c r="J400" s="2">
        <v>61</v>
      </c>
      <c r="K400" s="2">
        <f t="shared" si="24"/>
        <v>17</v>
      </c>
      <c r="L400" s="2">
        <f>K400*calibration_curve!$C$2</f>
        <v>396712</v>
      </c>
      <c r="M400" s="2">
        <f t="shared" si="26"/>
        <v>13224</v>
      </c>
      <c r="N400" s="2">
        <f t="shared" si="27"/>
        <v>793440</v>
      </c>
      <c r="O400" s="2">
        <f>ROUND(IF((N400-IF(B400=20,blank!$H$4,blank!$H$2))&lt;0,0,N400-IF(B400=20,blank!$H$4,blank!$H$2)),0)</f>
        <v>617420</v>
      </c>
      <c r="P400" s="16">
        <f>O400/(VLOOKUP(C400,key!A:H,8,FALSE)/10)</f>
        <v>70967.816091954024</v>
      </c>
    </row>
    <row r="401" spans="1:16" x14ac:dyDescent="0.4">
      <c r="A401" s="2">
        <v>2</v>
      </c>
      <c r="B401" s="2">
        <v>30</v>
      </c>
      <c r="C401" s="2" t="s">
        <v>68</v>
      </c>
      <c r="D401" s="2" t="s">
        <v>171</v>
      </c>
      <c r="E401" s="2" t="s">
        <v>676</v>
      </c>
      <c r="F401" s="2" t="str">
        <f>VLOOKUP(C401,death!A:B,2,FALSE)</f>
        <v>no</v>
      </c>
      <c r="G401" s="3" t="str">
        <f t="shared" si="25"/>
        <v>T_desiccation_2</v>
      </c>
      <c r="H401" s="2">
        <v>30</v>
      </c>
      <c r="I401" s="2">
        <v>78</v>
      </c>
      <c r="J401" s="2">
        <v>74</v>
      </c>
      <c r="K401" s="2">
        <f t="shared" si="24"/>
        <v>4</v>
      </c>
      <c r="L401" s="2">
        <f>K401*calibration_curve!$C$2</f>
        <v>93344</v>
      </c>
      <c r="M401" s="2">
        <f t="shared" si="26"/>
        <v>3111</v>
      </c>
      <c r="N401" s="2">
        <f t="shared" si="27"/>
        <v>186660</v>
      </c>
      <c r="O401" s="2">
        <f>ROUND(IF((N401-IF(B401=20,blank!$H$4,blank!$H$2))&lt;0,0,N401-IF(B401=20,blank!$H$4,blank!$H$2)),0)</f>
        <v>10640</v>
      </c>
      <c r="P401" s="16">
        <f>O401/(VLOOKUP(C401,key!A:H,8,FALSE)/10)</f>
        <v>1313.5802469135804</v>
      </c>
    </row>
    <row r="402" spans="1:16" x14ac:dyDescent="0.4">
      <c r="A402" s="2">
        <v>2</v>
      </c>
      <c r="B402" s="2">
        <v>30</v>
      </c>
      <c r="C402" s="2" t="s">
        <v>69</v>
      </c>
      <c r="D402" s="2" t="s">
        <v>171</v>
      </c>
      <c r="E402" s="2" t="s">
        <v>676</v>
      </c>
      <c r="F402" s="2" t="str">
        <f>VLOOKUP(C402,death!A:B,2,FALSE)</f>
        <v>no</v>
      </c>
      <c r="G402" s="3" t="str">
        <f t="shared" si="25"/>
        <v>T_desiccation_2</v>
      </c>
      <c r="H402" s="2">
        <v>30</v>
      </c>
      <c r="I402" s="2">
        <v>77</v>
      </c>
      <c r="J402" s="2">
        <v>71</v>
      </c>
      <c r="K402" s="2">
        <f t="shared" si="24"/>
        <v>6</v>
      </c>
      <c r="L402" s="2">
        <f>K402*calibration_curve!$C$2</f>
        <v>140016</v>
      </c>
      <c r="M402" s="2">
        <f t="shared" si="26"/>
        <v>4667</v>
      </c>
      <c r="N402" s="2">
        <f t="shared" si="27"/>
        <v>280020</v>
      </c>
      <c r="O402" s="2">
        <f>ROUND(IF((N402-IF(B402=20,blank!$H$4,blank!$H$2))&lt;0,0,N402-IF(B402=20,blank!$H$4,blank!$H$2)),0)</f>
        <v>104000</v>
      </c>
      <c r="P402" s="16">
        <f>O402/(VLOOKUP(C402,key!A:H,8,FALSE)/10)</f>
        <v>12380.95238095238</v>
      </c>
    </row>
    <row r="403" spans="1:16" x14ac:dyDescent="0.4">
      <c r="A403" s="2">
        <v>2</v>
      </c>
      <c r="B403" s="2">
        <v>30</v>
      </c>
      <c r="C403" s="2" t="s">
        <v>70</v>
      </c>
      <c r="D403" s="2" t="s">
        <v>171</v>
      </c>
      <c r="E403" s="2" t="s">
        <v>676</v>
      </c>
      <c r="F403" s="2" t="str">
        <f>VLOOKUP(C403,death!A:B,2,FALSE)</f>
        <v>no</v>
      </c>
      <c r="G403" s="3" t="str">
        <f t="shared" si="25"/>
        <v>T_desiccation_2</v>
      </c>
      <c r="H403" s="2">
        <v>30</v>
      </c>
      <c r="I403" s="2">
        <v>75</v>
      </c>
      <c r="J403" s="2">
        <v>62</v>
      </c>
      <c r="K403" s="2">
        <f t="shared" si="24"/>
        <v>13</v>
      </c>
      <c r="L403" s="2">
        <f>K403*calibration_curve!$C$2</f>
        <v>303368</v>
      </c>
      <c r="M403" s="2">
        <f t="shared" si="26"/>
        <v>10112</v>
      </c>
      <c r="N403" s="2">
        <f t="shared" si="27"/>
        <v>606720</v>
      </c>
      <c r="O403" s="2">
        <f>ROUND(IF((N403-IF(B403=20,blank!$H$4,blank!$H$2))&lt;0,0,N403-IF(B403=20,blank!$H$4,blank!$H$2)),0)</f>
        <v>430700</v>
      </c>
      <c r="P403" s="16">
        <f>O403/(VLOOKUP(C403,key!A:H,8,FALSE)/10)</f>
        <v>57426.666666666664</v>
      </c>
    </row>
    <row r="404" spans="1:16" x14ac:dyDescent="0.4">
      <c r="A404" s="2">
        <v>2</v>
      </c>
      <c r="B404" s="2">
        <v>30</v>
      </c>
      <c r="C404" s="2" t="s">
        <v>71</v>
      </c>
      <c r="D404" s="2" t="s">
        <v>171</v>
      </c>
      <c r="E404" s="2" t="s">
        <v>676</v>
      </c>
      <c r="F404" s="2" t="str">
        <f>VLOOKUP(C404,death!A:B,2,FALSE)</f>
        <v>no</v>
      </c>
      <c r="G404" s="3" t="str">
        <f t="shared" si="25"/>
        <v>T_desiccation_2</v>
      </c>
      <c r="H404" s="2">
        <v>30</v>
      </c>
      <c r="I404" s="2">
        <v>78</v>
      </c>
      <c r="J404" s="2">
        <v>52</v>
      </c>
      <c r="K404" s="2">
        <f t="shared" si="24"/>
        <v>26</v>
      </c>
      <c r="L404" s="2">
        <f>K404*calibration_curve!$C$2</f>
        <v>606736</v>
      </c>
      <c r="M404" s="2">
        <f t="shared" si="26"/>
        <v>20225</v>
      </c>
      <c r="N404" s="2">
        <f t="shared" si="27"/>
        <v>1213500</v>
      </c>
      <c r="O404" s="2">
        <f>ROUND(IF((N404-IF(B404=20,blank!$H$4,blank!$H$2))&lt;0,0,N404-IF(B404=20,blank!$H$4,blank!$H$2)),0)</f>
        <v>1037480</v>
      </c>
      <c r="P404" s="16">
        <f>O404/(VLOOKUP(C404,key!A:H,8,FALSE)/10)</f>
        <v>136510.52631578947</v>
      </c>
    </row>
    <row r="405" spans="1:16" x14ac:dyDescent="0.4">
      <c r="A405" s="2">
        <v>2</v>
      </c>
      <c r="B405" s="2">
        <v>30</v>
      </c>
      <c r="C405" s="2" t="s">
        <v>72</v>
      </c>
      <c r="D405" s="2" t="s">
        <v>171</v>
      </c>
      <c r="E405" s="2" t="s">
        <v>676</v>
      </c>
      <c r="F405" s="2" t="str">
        <f>VLOOKUP(C405,death!A:B,2,FALSE)</f>
        <v>no</v>
      </c>
      <c r="G405" s="3" t="str">
        <f t="shared" si="25"/>
        <v>T_desiccation_2</v>
      </c>
      <c r="H405" s="2">
        <v>30</v>
      </c>
      <c r="I405" s="2">
        <v>77</v>
      </c>
      <c r="J405" s="2">
        <v>59</v>
      </c>
      <c r="K405" s="2">
        <f t="shared" si="24"/>
        <v>18</v>
      </c>
      <c r="L405" s="2">
        <f>K405*calibration_curve!$C$2</f>
        <v>420048</v>
      </c>
      <c r="M405" s="2">
        <f t="shared" si="26"/>
        <v>14002</v>
      </c>
      <c r="N405" s="2">
        <f t="shared" si="27"/>
        <v>840120</v>
      </c>
      <c r="O405" s="2">
        <f>ROUND(IF((N405-IF(B405=20,blank!$H$4,blank!$H$2))&lt;0,0,N405-IF(B405=20,blank!$H$4,blank!$H$2)),0)</f>
        <v>664100</v>
      </c>
      <c r="P405" s="16">
        <f>O405/(VLOOKUP(C405,key!A:H,8,FALSE)/10)</f>
        <v>87381.578947368427</v>
      </c>
    </row>
    <row r="406" spans="1:16" x14ac:dyDescent="0.4">
      <c r="A406" s="2">
        <v>2</v>
      </c>
      <c r="B406" s="2">
        <v>30</v>
      </c>
      <c r="C406" s="2" t="s">
        <v>73</v>
      </c>
      <c r="D406" s="2" t="s">
        <v>171</v>
      </c>
      <c r="E406" s="2" t="s">
        <v>676</v>
      </c>
      <c r="F406" s="2" t="str">
        <f>VLOOKUP(C406,death!A:B,2,FALSE)</f>
        <v>yes</v>
      </c>
      <c r="G406" s="3" t="str">
        <f t="shared" si="25"/>
        <v>T_desiccation_2</v>
      </c>
      <c r="H406" s="2">
        <v>30</v>
      </c>
      <c r="I406" s="2">
        <v>75</v>
      </c>
      <c r="J406" s="2">
        <v>64</v>
      </c>
      <c r="K406" s="2">
        <f t="shared" si="24"/>
        <v>11</v>
      </c>
      <c r="L406" s="2">
        <f>K406*calibration_curve!$C$2</f>
        <v>256696</v>
      </c>
      <c r="M406" s="2">
        <f t="shared" si="26"/>
        <v>8557</v>
      </c>
      <c r="N406" s="2">
        <f t="shared" si="27"/>
        <v>513420</v>
      </c>
      <c r="O406" s="2">
        <f>ROUND(IF((N406-IF(B406=20,blank!$H$4,blank!$H$2))&lt;0,0,N406-IF(B406=20,blank!$H$4,blank!$H$2)),0)</f>
        <v>337400</v>
      </c>
      <c r="P406" s="16">
        <f>O406/(VLOOKUP(C406,key!A:H,8,FALSE)/10)</f>
        <v>44394.736842105267</v>
      </c>
    </row>
    <row r="407" spans="1:16" x14ac:dyDescent="0.4">
      <c r="A407" s="2">
        <v>2</v>
      </c>
      <c r="B407" s="2">
        <v>30</v>
      </c>
      <c r="C407" s="2" t="s">
        <v>74</v>
      </c>
      <c r="D407" s="2" t="s">
        <v>171</v>
      </c>
      <c r="E407" s="2" t="s">
        <v>676</v>
      </c>
      <c r="F407" s="2" t="str">
        <f>VLOOKUP(C407,death!A:B,2,FALSE)</f>
        <v>no</v>
      </c>
      <c r="G407" s="3" t="str">
        <f t="shared" si="25"/>
        <v>T_desiccation_2</v>
      </c>
      <c r="H407" s="2">
        <v>30</v>
      </c>
      <c r="I407" s="2">
        <v>75</v>
      </c>
      <c r="J407" s="2">
        <v>73</v>
      </c>
      <c r="K407" s="2">
        <f t="shared" si="24"/>
        <v>2</v>
      </c>
      <c r="L407" s="2">
        <f>K407*calibration_curve!$C$2</f>
        <v>46672</v>
      </c>
      <c r="M407" s="2">
        <f t="shared" si="26"/>
        <v>1556</v>
      </c>
      <c r="N407" s="2">
        <f t="shared" si="27"/>
        <v>93360</v>
      </c>
      <c r="O407" s="2">
        <f>ROUND(IF((N407-IF(B407=20,blank!$H$4,blank!$H$2))&lt;0,0,N407-IF(B407=20,blank!$H$4,blank!$H$2)),0)</f>
        <v>0</v>
      </c>
      <c r="P407" s="16">
        <f>O407/(VLOOKUP(C407,key!A:H,8,FALSE)/10)</f>
        <v>0</v>
      </c>
    </row>
    <row r="408" spans="1:16" x14ac:dyDescent="0.4">
      <c r="A408" s="2">
        <v>2</v>
      </c>
      <c r="B408" s="2">
        <v>30</v>
      </c>
      <c r="C408" s="2" t="s">
        <v>75</v>
      </c>
      <c r="D408" s="2" t="s">
        <v>171</v>
      </c>
      <c r="E408" s="2" t="s">
        <v>676</v>
      </c>
      <c r="F408" s="2" t="str">
        <f>VLOOKUP(C408,death!A:B,2,FALSE)</f>
        <v>no</v>
      </c>
      <c r="G408" s="3" t="str">
        <f t="shared" si="25"/>
        <v>T_desiccation_2</v>
      </c>
      <c r="H408" s="2">
        <v>30</v>
      </c>
      <c r="I408" s="2">
        <v>77</v>
      </c>
      <c r="J408" s="2">
        <v>63</v>
      </c>
      <c r="K408" s="2">
        <f t="shared" si="24"/>
        <v>14</v>
      </c>
      <c r="L408" s="2">
        <f>K408*calibration_curve!$C$2</f>
        <v>326704</v>
      </c>
      <c r="M408" s="2">
        <f t="shared" si="26"/>
        <v>10890</v>
      </c>
      <c r="N408" s="2">
        <f t="shared" si="27"/>
        <v>653400</v>
      </c>
      <c r="O408" s="2">
        <f>ROUND(IF((N408-IF(B408=20,blank!$H$4,blank!$H$2))&lt;0,0,N408-IF(B408=20,blank!$H$4,blank!$H$2)),0)</f>
        <v>477380</v>
      </c>
      <c r="P408" s="16">
        <f>O408/(VLOOKUP(C408,key!A:H,8,FALSE)/10)</f>
        <v>57515.662650602404</v>
      </c>
    </row>
    <row r="409" spans="1:16" x14ac:dyDescent="0.4">
      <c r="A409" s="2">
        <v>2</v>
      </c>
      <c r="B409" s="2">
        <v>30</v>
      </c>
      <c r="C409" s="2" t="s">
        <v>76</v>
      </c>
      <c r="D409" s="2" t="s">
        <v>171</v>
      </c>
      <c r="E409" s="2" t="s">
        <v>676</v>
      </c>
      <c r="F409" s="2" t="str">
        <f>VLOOKUP(C409,death!A:B,2,FALSE)</f>
        <v>no</v>
      </c>
      <c r="G409" s="3" t="str">
        <f t="shared" si="25"/>
        <v>T_desiccation_2</v>
      </c>
      <c r="H409" s="2">
        <v>30</v>
      </c>
      <c r="I409" s="2">
        <v>78</v>
      </c>
      <c r="J409" s="2">
        <v>74</v>
      </c>
      <c r="K409" s="2">
        <f t="shared" si="24"/>
        <v>4</v>
      </c>
      <c r="L409" s="2">
        <f>K409*calibration_curve!$C$2</f>
        <v>93344</v>
      </c>
      <c r="M409" s="2">
        <f t="shared" si="26"/>
        <v>3111</v>
      </c>
      <c r="N409" s="2">
        <f t="shared" si="27"/>
        <v>186660</v>
      </c>
      <c r="O409" s="2">
        <f>ROUND(IF((N409-IF(B409=20,blank!$H$4,blank!$H$2))&lt;0,0,N409-IF(B409=20,blank!$H$4,blank!$H$2)),0)</f>
        <v>10640</v>
      </c>
      <c r="P409" s="16">
        <f>O409/(VLOOKUP(C409,key!A:H,8,FALSE)/10)</f>
        <v>1131.9148936170213</v>
      </c>
    </row>
    <row r="410" spans="1:16" x14ac:dyDescent="0.4">
      <c r="A410" s="2">
        <v>2</v>
      </c>
      <c r="B410" s="2">
        <v>30</v>
      </c>
      <c r="C410" s="2" t="s">
        <v>77</v>
      </c>
      <c r="D410" s="2" t="s">
        <v>171</v>
      </c>
      <c r="E410" s="2" t="s">
        <v>676</v>
      </c>
      <c r="F410" s="2" t="str">
        <f>VLOOKUP(C410,death!A:B,2,FALSE)</f>
        <v>no</v>
      </c>
      <c r="G410" s="3" t="str">
        <f t="shared" si="25"/>
        <v>T_desiccation_2</v>
      </c>
      <c r="H410" s="2">
        <v>30</v>
      </c>
      <c r="I410" s="2">
        <v>77</v>
      </c>
      <c r="J410" s="2">
        <v>44</v>
      </c>
      <c r="K410" s="2">
        <f t="shared" si="24"/>
        <v>33</v>
      </c>
      <c r="L410" s="2">
        <f>K410*calibration_curve!$C$2</f>
        <v>770088</v>
      </c>
      <c r="M410" s="2">
        <f t="shared" si="26"/>
        <v>25670</v>
      </c>
      <c r="N410" s="2">
        <f t="shared" si="27"/>
        <v>1540200</v>
      </c>
      <c r="O410" s="2">
        <f>ROUND(IF((N410-IF(B410=20,blank!$H$4,blank!$H$2))&lt;0,0,N410-IF(B410=20,blank!$H$4,blank!$H$2)),0)</f>
        <v>1364180</v>
      </c>
      <c r="P410" s="16">
        <f>O410/(VLOOKUP(C410,key!A:H,8,FALSE)/10)</f>
        <v>164359.03614457831</v>
      </c>
    </row>
    <row r="411" spans="1:16" x14ac:dyDescent="0.4">
      <c r="A411" s="2">
        <v>2</v>
      </c>
      <c r="B411" s="2">
        <v>30</v>
      </c>
      <c r="C411" s="2" t="s">
        <v>78</v>
      </c>
      <c r="D411" s="2" t="s">
        <v>171</v>
      </c>
      <c r="E411" s="2" t="s">
        <v>676</v>
      </c>
      <c r="F411" s="2" t="str">
        <f>VLOOKUP(C411,death!A:B,2,FALSE)</f>
        <v>no</v>
      </c>
      <c r="G411" s="3" t="str">
        <f t="shared" si="25"/>
        <v>T_desiccation_2</v>
      </c>
      <c r="H411" s="2">
        <v>30</v>
      </c>
      <c r="I411" s="2">
        <v>77</v>
      </c>
      <c r="J411" s="2">
        <v>64</v>
      </c>
      <c r="K411" s="2">
        <f t="shared" si="24"/>
        <v>13</v>
      </c>
      <c r="L411" s="2">
        <f>K411*calibration_curve!$C$2</f>
        <v>303368</v>
      </c>
      <c r="M411" s="2">
        <f t="shared" si="26"/>
        <v>10112</v>
      </c>
      <c r="N411" s="2">
        <f t="shared" si="27"/>
        <v>606720</v>
      </c>
      <c r="O411" s="2">
        <f>ROUND(IF((N411-IF(B411=20,blank!$H$4,blank!$H$2))&lt;0,0,N411-IF(B411=20,blank!$H$4,blank!$H$2)),0)</f>
        <v>430700</v>
      </c>
      <c r="P411" s="16">
        <f>O411/(VLOOKUP(C411,key!A:H,8,FALSE)/10)</f>
        <v>60661.971830985916</v>
      </c>
    </row>
    <row r="412" spans="1:16" x14ac:dyDescent="0.4">
      <c r="A412" s="2">
        <v>2</v>
      </c>
      <c r="B412" s="2">
        <v>30</v>
      </c>
      <c r="C412" s="2" t="s">
        <v>79</v>
      </c>
      <c r="D412" s="2" t="s">
        <v>171</v>
      </c>
      <c r="E412" s="2" t="s">
        <v>676</v>
      </c>
      <c r="F412" s="2" t="str">
        <f>VLOOKUP(C412,death!A:B,2,FALSE)</f>
        <v>no</v>
      </c>
      <c r="G412" s="3" t="str">
        <f t="shared" si="25"/>
        <v>T_desiccation_2</v>
      </c>
      <c r="H412" s="2">
        <v>30</v>
      </c>
      <c r="I412" s="2">
        <v>77</v>
      </c>
      <c r="J412" s="2">
        <v>72</v>
      </c>
      <c r="K412" s="2">
        <f t="shared" si="24"/>
        <v>5</v>
      </c>
      <c r="L412" s="2">
        <f>K412*calibration_curve!$C$2</f>
        <v>116680</v>
      </c>
      <c r="M412" s="2">
        <f t="shared" si="26"/>
        <v>3889</v>
      </c>
      <c r="N412" s="2">
        <f t="shared" si="27"/>
        <v>233340</v>
      </c>
      <c r="O412" s="2">
        <f>ROUND(IF((N412-IF(B412=20,blank!$H$4,blank!$H$2))&lt;0,0,N412-IF(B412=20,blank!$H$4,blank!$H$2)),0)</f>
        <v>57320</v>
      </c>
      <c r="P412" s="16">
        <f>O412/(VLOOKUP(C412,key!A:H,8,FALSE)/10)</f>
        <v>5619.6078431372553</v>
      </c>
    </row>
    <row r="413" spans="1:16" x14ac:dyDescent="0.4">
      <c r="A413" s="2">
        <v>2</v>
      </c>
      <c r="B413" s="2">
        <v>30</v>
      </c>
      <c r="C413" s="2" t="s">
        <v>80</v>
      </c>
      <c r="D413" s="2" t="s">
        <v>171</v>
      </c>
      <c r="E413" s="2" t="s">
        <v>676</v>
      </c>
      <c r="F413" s="2" t="str">
        <f>VLOOKUP(C413,death!A:B,2,FALSE)</f>
        <v>no</v>
      </c>
      <c r="G413" s="3" t="str">
        <f t="shared" si="25"/>
        <v>T_desiccation_2</v>
      </c>
      <c r="H413" s="2">
        <v>30</v>
      </c>
      <c r="I413" s="2">
        <v>78</v>
      </c>
      <c r="J413" s="2">
        <v>74</v>
      </c>
      <c r="K413" s="2">
        <f t="shared" si="24"/>
        <v>4</v>
      </c>
      <c r="L413" s="2">
        <f>K413*calibration_curve!$C$2</f>
        <v>93344</v>
      </c>
      <c r="M413" s="2">
        <f t="shared" si="26"/>
        <v>3111</v>
      </c>
      <c r="N413" s="2">
        <f t="shared" si="27"/>
        <v>186660</v>
      </c>
      <c r="O413" s="2">
        <f>ROUND(IF((N413-IF(B413=20,blank!$H$4,blank!$H$2))&lt;0,0,N413-IF(B413=20,blank!$H$4,blank!$H$2)),0)</f>
        <v>10640</v>
      </c>
      <c r="P413" s="16">
        <f>O413/(VLOOKUP(C413,key!A:H,8,FALSE)/10)</f>
        <v>1096.9072164948454</v>
      </c>
    </row>
    <row r="414" spans="1:16" x14ac:dyDescent="0.4">
      <c r="A414" s="2">
        <v>2</v>
      </c>
      <c r="B414" s="2">
        <v>30</v>
      </c>
      <c r="C414" s="2" t="s">
        <v>81</v>
      </c>
      <c r="D414" s="2" t="s">
        <v>171</v>
      </c>
      <c r="E414" s="2" t="s">
        <v>676</v>
      </c>
      <c r="F414" s="2" t="str">
        <f>VLOOKUP(C414,death!A:B,2,FALSE)</f>
        <v>no</v>
      </c>
      <c r="G414" s="3" t="str">
        <f t="shared" si="25"/>
        <v>T_desiccation_2</v>
      </c>
      <c r="H414" s="2">
        <v>30</v>
      </c>
      <c r="I414" s="2">
        <v>78</v>
      </c>
      <c r="J414" s="2">
        <v>73</v>
      </c>
      <c r="K414" s="2">
        <f t="shared" si="24"/>
        <v>5</v>
      </c>
      <c r="L414" s="2">
        <f>K414*calibration_curve!$C$2</f>
        <v>116680</v>
      </c>
      <c r="M414" s="2">
        <f t="shared" si="26"/>
        <v>3889</v>
      </c>
      <c r="N414" s="2">
        <f t="shared" si="27"/>
        <v>233340</v>
      </c>
      <c r="O414" s="2">
        <f>ROUND(IF((N414-IF(B414=20,blank!$H$4,blank!$H$2))&lt;0,0,N414-IF(B414=20,blank!$H$4,blank!$H$2)),0)</f>
        <v>57320</v>
      </c>
      <c r="P414" s="16">
        <f>O414/(VLOOKUP(C414,key!A:H,8,FALSE)/10)</f>
        <v>7348.7179487179492</v>
      </c>
    </row>
    <row r="415" spans="1:16" x14ac:dyDescent="0.4">
      <c r="A415" s="2">
        <v>2</v>
      </c>
      <c r="B415" s="2">
        <v>30</v>
      </c>
      <c r="C415" s="2" t="s">
        <v>585</v>
      </c>
      <c r="D415" s="2" t="s">
        <v>170</v>
      </c>
      <c r="E415" s="2" t="s">
        <v>586</v>
      </c>
      <c r="F415" s="2" t="s">
        <v>183</v>
      </c>
      <c r="G415" s="3" t="str">
        <f t="shared" si="25"/>
        <v>D_heat_only_2</v>
      </c>
      <c r="H415" s="2">
        <v>30</v>
      </c>
      <c r="I415" s="2">
        <v>93</v>
      </c>
      <c r="J415" s="2">
        <v>79</v>
      </c>
      <c r="K415" s="2">
        <f t="shared" si="24"/>
        <v>14</v>
      </c>
      <c r="L415" s="2">
        <f>K415*calibration_curve!$C$2</f>
        <v>326704</v>
      </c>
      <c r="M415" s="2">
        <f t="shared" si="26"/>
        <v>10890</v>
      </c>
      <c r="N415" s="2">
        <f t="shared" si="27"/>
        <v>653400</v>
      </c>
      <c r="O415" s="2">
        <f>ROUND(IF((N415-IF(B415=20,blank!$H$4,blank!$H$2))&lt;0,0,N415-IF(B415=20,blank!$H$4,blank!$H$2)),0)</f>
        <v>477380</v>
      </c>
      <c r="P415" s="16">
        <f>O415/(VLOOKUP(C415,key!A:H,8,FALSE)/10)</f>
        <v>56830.952380952382</v>
      </c>
    </row>
    <row r="416" spans="1:16" x14ac:dyDescent="0.4">
      <c r="A416" s="2">
        <v>2</v>
      </c>
      <c r="B416" s="2">
        <v>30</v>
      </c>
      <c r="C416" s="2" t="s">
        <v>587</v>
      </c>
      <c r="D416" s="2" t="s">
        <v>170</v>
      </c>
      <c r="E416" s="2" t="s">
        <v>586</v>
      </c>
      <c r="F416" s="2" t="s">
        <v>183</v>
      </c>
      <c r="G416" s="3" t="str">
        <f t="shared" si="25"/>
        <v>D_heat_only_2</v>
      </c>
      <c r="H416" s="2">
        <v>30</v>
      </c>
      <c r="I416" s="2">
        <v>98</v>
      </c>
      <c r="J416" s="2">
        <v>75</v>
      </c>
      <c r="K416" s="2">
        <f t="shared" si="24"/>
        <v>23</v>
      </c>
      <c r="L416" s="2">
        <f>K416*calibration_curve!$C$2</f>
        <v>536728</v>
      </c>
      <c r="M416" s="2">
        <f t="shared" si="26"/>
        <v>17891</v>
      </c>
      <c r="N416" s="2">
        <f t="shared" si="27"/>
        <v>1073460</v>
      </c>
      <c r="O416" s="2">
        <f>ROUND(IF((N416-IF(B416=20,blank!$H$4,blank!$H$2))&lt;0,0,N416-IF(B416=20,blank!$H$4,blank!$H$2)),0)</f>
        <v>897440</v>
      </c>
      <c r="P416" s="16">
        <f>O416/(VLOOKUP(C416,key!A:H,8,FALSE)/10)</f>
        <v>97547.826086956527</v>
      </c>
    </row>
    <row r="417" spans="1:16" x14ac:dyDescent="0.4">
      <c r="A417" s="2">
        <v>2</v>
      </c>
      <c r="B417" s="2">
        <v>30</v>
      </c>
      <c r="C417" s="2" t="s">
        <v>588</v>
      </c>
      <c r="D417" s="2" t="s">
        <v>170</v>
      </c>
      <c r="E417" s="2" t="s">
        <v>586</v>
      </c>
      <c r="F417" s="2" t="s">
        <v>183</v>
      </c>
      <c r="G417" s="3" t="str">
        <f t="shared" si="25"/>
        <v>D_heat_only_2</v>
      </c>
      <c r="H417" s="2">
        <v>30</v>
      </c>
      <c r="I417" s="2">
        <v>97</v>
      </c>
      <c r="J417" s="2">
        <v>62</v>
      </c>
      <c r="K417" s="2">
        <f t="shared" si="24"/>
        <v>35</v>
      </c>
      <c r="L417" s="2">
        <f>K417*calibration_curve!$C$2</f>
        <v>816760</v>
      </c>
      <c r="M417" s="2">
        <f t="shared" si="26"/>
        <v>27225</v>
      </c>
      <c r="N417" s="2">
        <f t="shared" si="27"/>
        <v>1633500</v>
      </c>
      <c r="O417" s="2">
        <f>ROUND(IF((N417-IF(B417=20,blank!$H$4,blank!$H$2))&lt;0,0,N417-IF(B417=20,blank!$H$4,blank!$H$2)),0)</f>
        <v>1457480</v>
      </c>
      <c r="P417" s="16">
        <f>O417/(VLOOKUP(C417,key!A:H,8,FALSE)/10)</f>
        <v>199654.79452054796</v>
      </c>
    </row>
    <row r="418" spans="1:16" x14ac:dyDescent="0.4">
      <c r="A418" s="2">
        <v>2</v>
      </c>
      <c r="B418" s="2">
        <v>30</v>
      </c>
      <c r="C418" s="2" t="s">
        <v>589</v>
      </c>
      <c r="D418" s="2" t="s">
        <v>170</v>
      </c>
      <c r="E418" s="2" t="s">
        <v>586</v>
      </c>
      <c r="F418" s="2" t="s">
        <v>183</v>
      </c>
      <c r="G418" s="3" t="str">
        <f t="shared" si="25"/>
        <v>D_heat_only_2</v>
      </c>
      <c r="H418" s="2">
        <v>30</v>
      </c>
      <c r="I418" s="2">
        <v>100</v>
      </c>
      <c r="J418" s="2">
        <v>71</v>
      </c>
      <c r="K418" s="2">
        <f t="shared" si="24"/>
        <v>29</v>
      </c>
      <c r="L418" s="2">
        <f>K418*calibration_curve!$C$2</f>
        <v>676744</v>
      </c>
      <c r="M418" s="2">
        <f t="shared" si="26"/>
        <v>22558</v>
      </c>
      <c r="N418" s="2">
        <f t="shared" si="27"/>
        <v>1353480</v>
      </c>
      <c r="O418" s="2">
        <f>ROUND(IF((N418-IF(B418=20,blank!$H$4,blank!$H$2))&lt;0,0,N418-IF(B418=20,blank!$H$4,blank!$H$2)),0)</f>
        <v>1177460</v>
      </c>
      <c r="P418" s="16">
        <f>O418/(VLOOKUP(C418,key!A:H,8,FALSE)/10)</f>
        <v>135340.22988505749</v>
      </c>
    </row>
    <row r="419" spans="1:16" x14ac:dyDescent="0.4">
      <c r="A419" s="2">
        <v>2</v>
      </c>
      <c r="B419" s="2">
        <v>30</v>
      </c>
      <c r="C419" s="2" t="s">
        <v>590</v>
      </c>
      <c r="D419" s="2" t="s">
        <v>170</v>
      </c>
      <c r="E419" s="2" t="s">
        <v>586</v>
      </c>
      <c r="F419" s="2" t="s">
        <v>183</v>
      </c>
      <c r="G419" s="3" t="str">
        <f t="shared" si="25"/>
        <v>D_heat_only_2</v>
      </c>
      <c r="H419" s="2">
        <v>30</v>
      </c>
      <c r="I419" s="2">
        <v>88</v>
      </c>
      <c r="J419" s="2">
        <v>73</v>
      </c>
      <c r="K419" s="2">
        <f t="shared" si="24"/>
        <v>15</v>
      </c>
      <c r="L419" s="2">
        <f>K419*calibration_curve!$C$2</f>
        <v>350040</v>
      </c>
      <c r="M419" s="2">
        <f t="shared" si="26"/>
        <v>11668</v>
      </c>
      <c r="N419" s="2">
        <f t="shared" si="27"/>
        <v>700080</v>
      </c>
      <c r="O419" s="2">
        <f>ROUND(IF((N419-IF(B419=20,blank!$H$4,blank!$H$2))&lt;0,0,N419-IF(B419=20,blank!$H$4,blank!$H$2)),0)</f>
        <v>524060</v>
      </c>
      <c r="P419" s="16">
        <f>O419/(VLOOKUP(C419,key!A:H,8,FALSE)/10)</f>
        <v>63909.756097560981</v>
      </c>
    </row>
    <row r="420" spans="1:16" x14ac:dyDescent="0.4">
      <c r="A420" s="2">
        <v>2</v>
      </c>
      <c r="B420" s="2">
        <v>30</v>
      </c>
      <c r="C420" s="2" t="s">
        <v>591</v>
      </c>
      <c r="D420" s="2" t="s">
        <v>170</v>
      </c>
      <c r="E420" s="2" t="s">
        <v>586</v>
      </c>
      <c r="F420" s="2" t="s">
        <v>183</v>
      </c>
      <c r="G420" s="3" t="str">
        <f t="shared" si="25"/>
        <v>D_heat_only_2</v>
      </c>
      <c r="H420" s="2">
        <v>30</v>
      </c>
      <c r="I420" s="2">
        <v>105</v>
      </c>
      <c r="J420" s="2">
        <v>62</v>
      </c>
      <c r="K420" s="2">
        <f t="shared" si="24"/>
        <v>43</v>
      </c>
      <c r="L420" s="2">
        <f>K420*calibration_curve!$C$2</f>
        <v>1003448</v>
      </c>
      <c r="M420" s="2">
        <f t="shared" si="26"/>
        <v>33448</v>
      </c>
      <c r="N420" s="2">
        <f t="shared" si="27"/>
        <v>2006880</v>
      </c>
      <c r="O420" s="2">
        <f>ROUND(IF((N420-IF(B420=20,blank!$H$4,blank!$H$2))&lt;0,0,N420-IF(B420=20,blank!$H$4,blank!$H$2)),0)</f>
        <v>1830860</v>
      </c>
      <c r="P420" s="16">
        <f>O420/(VLOOKUP(C420,key!A:H,8,FALSE)/10)</f>
        <v>226032.09876543211</v>
      </c>
    </row>
    <row r="421" spans="1:16" x14ac:dyDescent="0.4">
      <c r="A421" s="2">
        <v>2</v>
      </c>
      <c r="B421" s="2">
        <v>30</v>
      </c>
      <c r="C421" s="2" t="s">
        <v>593</v>
      </c>
      <c r="D421" s="2" t="s">
        <v>170</v>
      </c>
      <c r="E421" s="2" t="s">
        <v>586</v>
      </c>
      <c r="F421" s="2" t="s">
        <v>183</v>
      </c>
      <c r="G421" s="3" t="str">
        <f t="shared" si="25"/>
        <v>D_heat_only_2</v>
      </c>
      <c r="H421" s="2">
        <v>30</v>
      </c>
      <c r="I421" s="2">
        <v>87</v>
      </c>
      <c r="J421" s="2">
        <v>85</v>
      </c>
      <c r="K421" s="2">
        <f t="shared" si="24"/>
        <v>2</v>
      </c>
      <c r="L421" s="2">
        <f>K421*calibration_curve!$C$2</f>
        <v>46672</v>
      </c>
      <c r="M421" s="2">
        <f t="shared" si="26"/>
        <v>1556</v>
      </c>
      <c r="N421" s="2">
        <f t="shared" si="27"/>
        <v>93360</v>
      </c>
      <c r="O421" s="2">
        <f>ROUND(IF((N421-IF(B421=20,blank!$H$4,blank!$H$2))&lt;0,0,N421-IF(B421=20,blank!$H$4,blank!$H$2)),0)</f>
        <v>0</v>
      </c>
      <c r="P421" s="16">
        <f>O421/(VLOOKUP(C421,key!A:H,8,FALSE)/10)</f>
        <v>0</v>
      </c>
    </row>
    <row r="422" spans="1:16" x14ac:dyDescent="0.4">
      <c r="A422" s="2">
        <v>2</v>
      </c>
      <c r="B422" s="2">
        <v>30</v>
      </c>
      <c r="C422" s="2" t="s">
        <v>594</v>
      </c>
      <c r="D422" s="2" t="s">
        <v>170</v>
      </c>
      <c r="E422" s="2" t="s">
        <v>586</v>
      </c>
      <c r="F422" s="2" t="s">
        <v>183</v>
      </c>
      <c r="G422" s="3" t="str">
        <f t="shared" si="25"/>
        <v>D_heat_only_2</v>
      </c>
      <c r="H422" s="2">
        <v>30</v>
      </c>
      <c r="I422" s="2">
        <v>95</v>
      </c>
      <c r="J422" s="2">
        <v>71</v>
      </c>
      <c r="K422" s="2">
        <f t="shared" si="24"/>
        <v>24</v>
      </c>
      <c r="L422" s="2">
        <f>K422*calibration_curve!$C$2</f>
        <v>560064</v>
      </c>
      <c r="M422" s="2">
        <f t="shared" si="26"/>
        <v>18669</v>
      </c>
      <c r="N422" s="2">
        <f t="shared" si="27"/>
        <v>1120140</v>
      </c>
      <c r="O422" s="2">
        <f>ROUND(IF((N422-IF(B422=20,blank!$H$4,blank!$H$2))&lt;0,0,N422-IF(B422=20,blank!$H$4,blank!$H$2)),0)</f>
        <v>944120</v>
      </c>
      <c r="P422" s="16">
        <f>O422/(VLOOKUP(C422,key!A:H,8,FALSE)/10)</f>
        <v>99381.052631578947</v>
      </c>
    </row>
    <row r="423" spans="1:16" x14ac:dyDescent="0.4">
      <c r="A423" s="2">
        <v>2</v>
      </c>
      <c r="B423" s="2">
        <v>30</v>
      </c>
      <c r="C423" s="2" t="s">
        <v>596</v>
      </c>
      <c r="D423" s="2" t="s">
        <v>170</v>
      </c>
      <c r="E423" s="2" t="s">
        <v>586</v>
      </c>
      <c r="F423" s="2" t="s">
        <v>183</v>
      </c>
      <c r="G423" s="3" t="str">
        <f t="shared" si="25"/>
        <v>D_heat_only_2</v>
      </c>
      <c r="H423" s="2">
        <v>30</v>
      </c>
      <c r="I423" s="2">
        <v>104</v>
      </c>
      <c r="J423" s="2">
        <v>54</v>
      </c>
      <c r="K423" s="2">
        <f t="shared" si="24"/>
        <v>50</v>
      </c>
      <c r="L423" s="2">
        <f>K423*calibration_curve!$C$2</f>
        <v>1166800</v>
      </c>
      <c r="M423" s="2">
        <f t="shared" si="26"/>
        <v>38893</v>
      </c>
      <c r="N423" s="2">
        <f t="shared" si="27"/>
        <v>2333580</v>
      </c>
      <c r="O423" s="2">
        <f>ROUND(IF((N423-IF(B423=20,blank!$H$4,blank!$H$2))&lt;0,0,N423-IF(B423=20,blank!$H$4,blank!$H$2)),0)</f>
        <v>2157560</v>
      </c>
      <c r="P423" s="16">
        <f>O423/(VLOOKUP(C423,key!A:H,8,FALSE)/10)</f>
        <v>287674.66666666669</v>
      </c>
    </row>
    <row r="424" spans="1:16" x14ac:dyDescent="0.4">
      <c r="A424" s="2">
        <v>2</v>
      </c>
      <c r="B424" s="2">
        <v>30</v>
      </c>
      <c r="C424" s="2" t="s">
        <v>597</v>
      </c>
      <c r="D424" s="2" t="s">
        <v>170</v>
      </c>
      <c r="E424" s="2" t="s">
        <v>586</v>
      </c>
      <c r="F424" s="2" t="s">
        <v>183</v>
      </c>
      <c r="G424" s="3" t="str">
        <f t="shared" si="25"/>
        <v>D_heat_only_2</v>
      </c>
      <c r="H424" s="2">
        <v>30</v>
      </c>
      <c r="I424" s="2">
        <v>100</v>
      </c>
      <c r="J424" s="2">
        <v>51</v>
      </c>
      <c r="K424" s="2">
        <f t="shared" si="24"/>
        <v>49</v>
      </c>
      <c r="L424" s="2">
        <f>K424*calibration_curve!$C$2</f>
        <v>1143464</v>
      </c>
      <c r="M424" s="2">
        <f t="shared" si="26"/>
        <v>38115</v>
      </c>
      <c r="N424" s="2">
        <f t="shared" si="27"/>
        <v>2286900</v>
      </c>
      <c r="O424" s="2">
        <f>ROUND(IF((N424-IF(B424=20,blank!$H$4,blank!$H$2))&lt;0,0,N424-IF(B424=20,blank!$H$4,blank!$H$2)),0)</f>
        <v>2110880</v>
      </c>
      <c r="P424" s="16">
        <f>O424/(VLOOKUP(C424,key!A:H,8,FALSE)/10)</f>
        <v>239872.72727272726</v>
      </c>
    </row>
    <row r="425" spans="1:16" x14ac:dyDescent="0.4">
      <c r="A425" s="2">
        <v>2</v>
      </c>
      <c r="B425" s="2">
        <v>30</v>
      </c>
      <c r="C425" s="2" t="s">
        <v>598</v>
      </c>
      <c r="D425" s="2" t="s">
        <v>170</v>
      </c>
      <c r="E425" s="2" t="s">
        <v>586</v>
      </c>
      <c r="F425" s="2" t="s">
        <v>183</v>
      </c>
      <c r="G425" s="3" t="str">
        <f t="shared" si="25"/>
        <v>D_heat_only_2</v>
      </c>
      <c r="H425" s="2">
        <v>30</v>
      </c>
      <c r="I425" s="2">
        <v>100</v>
      </c>
      <c r="J425" s="2">
        <v>67</v>
      </c>
      <c r="K425" s="2">
        <f t="shared" si="24"/>
        <v>33</v>
      </c>
      <c r="L425" s="2">
        <f>K425*calibration_curve!$C$2</f>
        <v>770088</v>
      </c>
      <c r="M425" s="2">
        <f t="shared" si="26"/>
        <v>25670</v>
      </c>
      <c r="N425" s="2">
        <f t="shared" si="27"/>
        <v>1540200</v>
      </c>
      <c r="O425" s="2">
        <f>ROUND(IF((N425-IF(B425=20,blank!$H$4,blank!$H$2))&lt;0,0,N425-IF(B425=20,blank!$H$4,blank!$H$2)),0)</f>
        <v>1364180</v>
      </c>
      <c r="P425" s="16">
        <f>O425/(VLOOKUP(C425,key!A:H,8,FALSE)/10)</f>
        <v>170522.5</v>
      </c>
    </row>
    <row r="426" spans="1:16" x14ac:dyDescent="0.4">
      <c r="A426" s="2">
        <v>2</v>
      </c>
      <c r="B426" s="2">
        <v>30</v>
      </c>
      <c r="C426" s="2" t="s">
        <v>599</v>
      </c>
      <c r="D426" s="2" t="s">
        <v>170</v>
      </c>
      <c r="E426" s="2" t="s">
        <v>586</v>
      </c>
      <c r="F426" s="2" t="s">
        <v>183</v>
      </c>
      <c r="G426" s="3" t="str">
        <f t="shared" si="25"/>
        <v>D_heat_only_2</v>
      </c>
      <c r="H426" s="2">
        <v>30</v>
      </c>
      <c r="I426" s="2">
        <v>94</v>
      </c>
      <c r="J426" s="2">
        <v>73</v>
      </c>
      <c r="K426" s="2">
        <f t="shared" si="24"/>
        <v>21</v>
      </c>
      <c r="L426" s="2">
        <f>K426*calibration_curve!$C$2</f>
        <v>490056</v>
      </c>
      <c r="M426" s="2">
        <f t="shared" si="26"/>
        <v>16335</v>
      </c>
      <c r="N426" s="2">
        <f t="shared" si="27"/>
        <v>980100</v>
      </c>
      <c r="O426" s="2">
        <f>ROUND(IF((N426-IF(B426=20,blank!$H$4,blank!$H$2))&lt;0,0,N426-IF(B426=20,blank!$H$4,blank!$H$2)),0)</f>
        <v>804080</v>
      </c>
      <c r="P426" s="16">
        <f>O426/(VLOOKUP(C426,key!A:H,8,FALSE)/10)</f>
        <v>107210.66666666667</v>
      </c>
    </row>
    <row r="427" spans="1:16" x14ac:dyDescent="0.4">
      <c r="A427" s="2">
        <v>2</v>
      </c>
      <c r="B427" s="2">
        <v>30</v>
      </c>
      <c r="C427" s="2" t="s">
        <v>600</v>
      </c>
      <c r="D427" s="2" t="s">
        <v>170</v>
      </c>
      <c r="E427" s="2" t="s">
        <v>586</v>
      </c>
      <c r="F427" s="2" t="s">
        <v>183</v>
      </c>
      <c r="G427" s="3" t="str">
        <f t="shared" si="25"/>
        <v>D_heat_only_2</v>
      </c>
      <c r="H427" s="2">
        <v>30</v>
      </c>
      <c r="I427" s="2">
        <v>99</v>
      </c>
      <c r="J427" s="2">
        <v>81</v>
      </c>
      <c r="K427" s="2">
        <f t="shared" si="24"/>
        <v>18</v>
      </c>
      <c r="L427" s="2">
        <f>K427*calibration_curve!$C$2</f>
        <v>420048</v>
      </c>
      <c r="M427" s="2">
        <f t="shared" si="26"/>
        <v>14002</v>
      </c>
      <c r="N427" s="2">
        <f t="shared" si="27"/>
        <v>840120</v>
      </c>
      <c r="O427" s="2">
        <f>ROUND(IF((N427-IF(B427=20,blank!$H$4,blank!$H$2))&lt;0,0,N427-IF(B427=20,blank!$H$4,blank!$H$2)),0)</f>
        <v>664100</v>
      </c>
      <c r="P427" s="16">
        <f>O427/(VLOOKUP(C427,key!A:H,8,FALSE)/10)</f>
        <v>70648.936170212764</v>
      </c>
    </row>
    <row r="428" spans="1:16" x14ac:dyDescent="0.4">
      <c r="A428" s="2">
        <v>2</v>
      </c>
      <c r="B428" s="2">
        <v>30</v>
      </c>
      <c r="C428" s="2" t="s">
        <v>601</v>
      </c>
      <c r="D428" s="2" t="s">
        <v>170</v>
      </c>
      <c r="E428" s="2" t="s">
        <v>586</v>
      </c>
      <c r="F428" s="2" t="s">
        <v>183</v>
      </c>
      <c r="G428" s="3" t="str">
        <f t="shared" si="25"/>
        <v>D_heat_only_2</v>
      </c>
      <c r="H428" s="2">
        <v>30</v>
      </c>
      <c r="I428" s="2">
        <v>88</v>
      </c>
      <c r="J428" s="2">
        <v>78</v>
      </c>
      <c r="K428" s="2">
        <f t="shared" si="24"/>
        <v>10</v>
      </c>
      <c r="L428" s="2">
        <f>K428*calibration_curve!$C$2</f>
        <v>233360</v>
      </c>
      <c r="M428" s="2">
        <f t="shared" si="26"/>
        <v>7779</v>
      </c>
      <c r="N428" s="2">
        <f t="shared" si="27"/>
        <v>466740</v>
      </c>
      <c r="O428" s="2">
        <f>ROUND(IF((N428-IF(B428=20,blank!$H$4,blank!$H$2))&lt;0,0,N428-IF(B428=20,blank!$H$4,blank!$H$2)),0)</f>
        <v>290720</v>
      </c>
      <c r="P428" s="16">
        <f>O428/(VLOOKUP(C428,key!A:H,8,FALSE)/10)</f>
        <v>36340</v>
      </c>
    </row>
    <row r="429" spans="1:16" x14ac:dyDescent="0.4">
      <c r="A429" s="2">
        <v>2</v>
      </c>
      <c r="B429" s="2">
        <v>30</v>
      </c>
      <c r="C429" s="2" t="s">
        <v>602</v>
      </c>
      <c r="D429" s="2" t="s">
        <v>170</v>
      </c>
      <c r="E429" s="2" t="s">
        <v>586</v>
      </c>
      <c r="F429" s="2" t="s">
        <v>183</v>
      </c>
      <c r="G429" s="3" t="str">
        <f t="shared" si="25"/>
        <v>D_heat_only_2</v>
      </c>
      <c r="H429" s="2">
        <v>30</v>
      </c>
      <c r="I429" s="2">
        <v>100</v>
      </c>
      <c r="J429" s="2">
        <v>72</v>
      </c>
      <c r="K429" s="2">
        <f t="shared" si="24"/>
        <v>28</v>
      </c>
      <c r="L429" s="2">
        <f>K429*calibration_curve!$C$2</f>
        <v>653408</v>
      </c>
      <c r="M429" s="2">
        <f t="shared" si="26"/>
        <v>21780</v>
      </c>
      <c r="N429" s="2">
        <f t="shared" si="27"/>
        <v>1306800</v>
      </c>
      <c r="O429" s="2">
        <f>ROUND(IF((N429-IF(B429=20,blank!$H$4,blank!$H$2))&lt;0,0,N429-IF(B429=20,blank!$H$4,blank!$H$2)),0)</f>
        <v>1130780</v>
      </c>
      <c r="P429" s="16">
        <f>O429/(VLOOKUP(C429,key!A:H,8,FALSE)/10)</f>
        <v>128497.72727272726</v>
      </c>
    </row>
    <row r="430" spans="1:16" x14ac:dyDescent="0.4">
      <c r="A430" s="2">
        <v>2</v>
      </c>
      <c r="B430" s="2">
        <v>30</v>
      </c>
      <c r="C430" s="2" t="s">
        <v>603</v>
      </c>
      <c r="D430" s="2" t="s">
        <v>170</v>
      </c>
      <c r="E430" s="2" t="s">
        <v>586</v>
      </c>
      <c r="F430" s="2" t="s">
        <v>183</v>
      </c>
      <c r="G430" s="3" t="str">
        <f t="shared" si="25"/>
        <v>D_heat_only_2</v>
      </c>
      <c r="H430" s="2">
        <v>30</v>
      </c>
      <c r="I430" s="2">
        <v>89</v>
      </c>
      <c r="J430" s="2">
        <v>56</v>
      </c>
      <c r="K430" s="2">
        <f t="shared" si="24"/>
        <v>33</v>
      </c>
      <c r="L430" s="2">
        <f>K430*calibration_curve!$C$2</f>
        <v>770088</v>
      </c>
      <c r="M430" s="2">
        <f t="shared" si="26"/>
        <v>25670</v>
      </c>
      <c r="N430" s="2">
        <f t="shared" si="27"/>
        <v>1540200</v>
      </c>
      <c r="O430" s="2">
        <f>ROUND(IF((N430-IF(B430=20,blank!$H$4,blank!$H$2))&lt;0,0,N430-IF(B430=20,blank!$H$4,blank!$H$2)),0)</f>
        <v>1364180</v>
      </c>
      <c r="P430" s="16">
        <f>O430/(VLOOKUP(C430,key!A:H,8,FALSE)/10)</f>
        <v>192138.02816901408</v>
      </c>
    </row>
    <row r="431" spans="1:16" x14ac:dyDescent="0.4">
      <c r="A431" s="2">
        <v>2</v>
      </c>
      <c r="B431" s="2">
        <v>30</v>
      </c>
      <c r="C431" s="2" t="s">
        <v>604</v>
      </c>
      <c r="D431" s="2" t="s">
        <v>170</v>
      </c>
      <c r="E431" s="2" t="s">
        <v>586</v>
      </c>
      <c r="F431" s="2" t="s">
        <v>183</v>
      </c>
      <c r="G431" s="3" t="str">
        <f t="shared" si="25"/>
        <v>D_heat_only_2</v>
      </c>
      <c r="H431" s="2">
        <v>30</v>
      </c>
      <c r="I431" s="2">
        <v>106</v>
      </c>
      <c r="J431" s="2">
        <v>62</v>
      </c>
      <c r="K431" s="2">
        <f t="shared" si="24"/>
        <v>44</v>
      </c>
      <c r="L431" s="2">
        <f>K431*calibration_curve!$C$2</f>
        <v>1026784</v>
      </c>
      <c r="M431" s="2">
        <f t="shared" si="26"/>
        <v>34226</v>
      </c>
      <c r="N431" s="2">
        <f t="shared" si="27"/>
        <v>2053560</v>
      </c>
      <c r="O431" s="2">
        <f>ROUND(IF((N431-IF(B431=20,blank!$H$4,blank!$H$2))&lt;0,0,N431-IF(B431=20,blank!$H$4,blank!$H$2)),0)</f>
        <v>1877540</v>
      </c>
      <c r="P431" s="16">
        <f>O431/(VLOOKUP(C431,key!A:H,8,FALSE)/10)</f>
        <v>234692.5</v>
      </c>
    </row>
    <row r="432" spans="1:16" x14ac:dyDescent="0.4">
      <c r="A432" s="2">
        <v>2</v>
      </c>
      <c r="B432" s="2">
        <v>30</v>
      </c>
      <c r="C432" s="2" t="s">
        <v>605</v>
      </c>
      <c r="D432" s="2" t="s">
        <v>170</v>
      </c>
      <c r="E432" s="2" t="s">
        <v>586</v>
      </c>
      <c r="F432" s="2" t="s">
        <v>183</v>
      </c>
      <c r="G432" s="3" t="str">
        <f t="shared" si="25"/>
        <v>D_heat_only_2</v>
      </c>
      <c r="H432" s="2">
        <v>30</v>
      </c>
      <c r="I432" s="2">
        <v>106</v>
      </c>
      <c r="J432" s="2">
        <v>84</v>
      </c>
      <c r="K432" s="2">
        <f t="shared" si="24"/>
        <v>22</v>
      </c>
      <c r="L432" s="2">
        <f>K432*calibration_curve!$C$2</f>
        <v>513392</v>
      </c>
      <c r="M432" s="2">
        <f t="shared" si="26"/>
        <v>17113</v>
      </c>
      <c r="N432" s="2">
        <f t="shared" si="27"/>
        <v>1026780</v>
      </c>
      <c r="O432" s="2">
        <f>ROUND(IF((N432-IF(B432=20,blank!$H$4,blank!$H$2))&lt;0,0,N432-IF(B432=20,blank!$H$4,blank!$H$2)),0)</f>
        <v>850760</v>
      </c>
      <c r="P432" s="16">
        <f>O432/(VLOOKUP(C432,key!A:H,8,FALSE)/10)</f>
        <v>95591.011235955055</v>
      </c>
    </row>
    <row r="433" spans="1:16" x14ac:dyDescent="0.4">
      <c r="A433" s="2">
        <v>2</v>
      </c>
      <c r="B433" s="2">
        <v>30</v>
      </c>
      <c r="C433" s="2" t="s">
        <v>606</v>
      </c>
      <c r="D433" s="2" t="s">
        <v>170</v>
      </c>
      <c r="E433" s="2" t="s">
        <v>586</v>
      </c>
      <c r="F433" s="2" t="s">
        <v>183</v>
      </c>
      <c r="G433" s="3" t="str">
        <f t="shared" si="25"/>
        <v>D_heat_only_2</v>
      </c>
      <c r="H433" s="2">
        <v>30</v>
      </c>
      <c r="I433" s="2">
        <v>96</v>
      </c>
      <c r="J433" s="2">
        <v>57</v>
      </c>
      <c r="K433" s="2">
        <f t="shared" si="24"/>
        <v>39</v>
      </c>
      <c r="L433" s="2">
        <f>K433*calibration_curve!$C$2</f>
        <v>910104</v>
      </c>
      <c r="M433" s="2">
        <f t="shared" si="26"/>
        <v>30337</v>
      </c>
      <c r="N433" s="2">
        <f t="shared" si="27"/>
        <v>1820220</v>
      </c>
      <c r="O433" s="2">
        <f>ROUND(IF((N433-IF(B433=20,blank!$H$4,blank!$H$2))&lt;0,0,N433-IF(B433=20,blank!$H$4,blank!$H$2)),0)</f>
        <v>1644200</v>
      </c>
      <c r="P433" s="16">
        <f>O433/(VLOOKUP(C433,key!A:H,8,FALSE)/10)</f>
        <v>195738.09523809524</v>
      </c>
    </row>
    <row r="434" spans="1:16" x14ac:dyDescent="0.4">
      <c r="A434" s="2">
        <v>2</v>
      </c>
      <c r="B434" s="2">
        <v>30</v>
      </c>
      <c r="C434" s="2" t="s">
        <v>607</v>
      </c>
      <c r="D434" s="2" t="s">
        <v>170</v>
      </c>
      <c r="E434" s="2" t="s">
        <v>586</v>
      </c>
      <c r="F434" s="2" t="s">
        <v>183</v>
      </c>
      <c r="G434" s="3" t="str">
        <f t="shared" si="25"/>
        <v>D_heat_only_2</v>
      </c>
      <c r="H434" s="2">
        <v>30</v>
      </c>
      <c r="I434" s="2">
        <v>85</v>
      </c>
      <c r="J434" s="2">
        <v>87</v>
      </c>
      <c r="K434" s="2">
        <f t="shared" si="24"/>
        <v>-2</v>
      </c>
      <c r="L434" s="2">
        <f>K434*calibration_curve!$C$2</f>
        <v>-46672</v>
      </c>
      <c r="M434" s="2">
        <f t="shared" si="26"/>
        <v>-1556</v>
      </c>
      <c r="N434" s="2">
        <f t="shared" si="27"/>
        <v>-93360</v>
      </c>
      <c r="O434" s="2">
        <f>ROUND(IF((N434-IF(B434=20,blank!$H$4,blank!$H$2))&lt;0,0,N434-IF(B434=20,blank!$H$4,blank!$H$2)),0)</f>
        <v>0</v>
      </c>
      <c r="P434" s="16">
        <f>O434/(VLOOKUP(C434,key!A:H,8,FALSE)/10)</f>
        <v>0</v>
      </c>
    </row>
    <row r="435" spans="1:16" x14ac:dyDescent="0.4">
      <c r="A435" s="2">
        <v>2</v>
      </c>
      <c r="B435" s="2">
        <v>30</v>
      </c>
      <c r="C435" s="2" t="s">
        <v>608</v>
      </c>
      <c r="D435" s="2" t="s">
        <v>170</v>
      </c>
      <c r="E435" s="2" t="s">
        <v>586</v>
      </c>
      <c r="F435" s="2" t="s">
        <v>183</v>
      </c>
      <c r="G435" s="3" t="str">
        <f t="shared" si="25"/>
        <v>D_heat_only_2</v>
      </c>
      <c r="H435" s="2">
        <v>30</v>
      </c>
      <c r="I435" s="2">
        <v>87</v>
      </c>
      <c r="J435" s="2">
        <v>74</v>
      </c>
      <c r="K435" s="2">
        <f t="shared" si="24"/>
        <v>13</v>
      </c>
      <c r="L435" s="2">
        <f>K435*calibration_curve!$C$2</f>
        <v>303368</v>
      </c>
      <c r="M435" s="2">
        <f t="shared" si="26"/>
        <v>10112</v>
      </c>
      <c r="N435" s="2">
        <f t="shared" si="27"/>
        <v>606720</v>
      </c>
      <c r="O435" s="2">
        <f>ROUND(IF((N435-IF(B435=20,blank!$H$4,blank!$H$2))&lt;0,0,N435-IF(B435=20,blank!$H$4,blank!$H$2)),0)</f>
        <v>430700</v>
      </c>
      <c r="P435" s="16">
        <f>O435/(VLOOKUP(C435,key!A:H,8,FALSE)/10)</f>
        <v>41413.461538461539</v>
      </c>
    </row>
    <row r="436" spans="1:16" x14ac:dyDescent="0.4">
      <c r="A436" s="2">
        <v>2</v>
      </c>
      <c r="B436" s="2">
        <v>30</v>
      </c>
      <c r="C436" s="2" t="s">
        <v>609</v>
      </c>
      <c r="D436" s="2" t="s">
        <v>170</v>
      </c>
      <c r="E436" s="2" t="s">
        <v>586</v>
      </c>
      <c r="F436" s="2" t="s">
        <v>183</v>
      </c>
      <c r="G436" s="3" t="str">
        <f t="shared" si="25"/>
        <v>D_heat_only_2</v>
      </c>
      <c r="H436" s="2">
        <v>30</v>
      </c>
      <c r="I436" s="2">
        <v>96</v>
      </c>
      <c r="J436" s="2">
        <v>60</v>
      </c>
      <c r="K436" s="2">
        <f t="shared" si="24"/>
        <v>36</v>
      </c>
      <c r="L436" s="2">
        <f>K436*calibration_curve!$C$2</f>
        <v>840096</v>
      </c>
      <c r="M436" s="2">
        <f t="shared" si="26"/>
        <v>28003</v>
      </c>
      <c r="N436" s="2">
        <f t="shared" si="27"/>
        <v>1680180</v>
      </c>
      <c r="O436" s="2">
        <f>ROUND(IF((N436-IF(B436=20,blank!$H$4,blank!$H$2))&lt;0,0,N436-IF(B436=20,blank!$H$4,blank!$H$2)),0)</f>
        <v>1504160</v>
      </c>
      <c r="P436" s="16">
        <f>O436/(VLOOKUP(C436,key!A:H,8,FALSE)/10)</f>
        <v>169006.74157303371</v>
      </c>
    </row>
    <row r="437" spans="1:16" x14ac:dyDescent="0.4">
      <c r="A437" s="2">
        <v>2</v>
      </c>
      <c r="B437" s="2">
        <v>30</v>
      </c>
      <c r="C437" s="2" t="s">
        <v>610</v>
      </c>
      <c r="D437" s="2" t="s">
        <v>170</v>
      </c>
      <c r="E437" s="2" t="s">
        <v>586</v>
      </c>
      <c r="F437" s="2" t="s">
        <v>183</v>
      </c>
      <c r="G437" s="3" t="str">
        <f t="shared" si="25"/>
        <v>D_heat_only_2</v>
      </c>
      <c r="H437" s="2">
        <v>30</v>
      </c>
      <c r="I437" s="2">
        <v>92</v>
      </c>
      <c r="J437" s="2">
        <v>86</v>
      </c>
      <c r="K437" s="2">
        <f t="shared" si="24"/>
        <v>6</v>
      </c>
      <c r="L437" s="2">
        <f>K437*calibration_curve!$C$2</f>
        <v>140016</v>
      </c>
      <c r="M437" s="2">
        <f t="shared" si="26"/>
        <v>4667</v>
      </c>
      <c r="N437" s="2">
        <f t="shared" si="27"/>
        <v>280020</v>
      </c>
      <c r="O437" s="2">
        <f>ROUND(IF((N437-IF(B437=20,blank!$H$4,blank!$H$2))&lt;0,0,N437-IF(B437=20,blank!$H$4,blank!$H$2)),0)</f>
        <v>104000</v>
      </c>
      <c r="P437" s="16">
        <f>O437/(VLOOKUP(C437,key!A:H,8,FALSE)/10)</f>
        <v>12093.023255813954</v>
      </c>
    </row>
    <row r="438" spans="1:16" x14ac:dyDescent="0.4">
      <c r="A438" s="2">
        <v>2</v>
      </c>
      <c r="B438" s="2">
        <v>30</v>
      </c>
      <c r="C438" s="2" t="s">
        <v>611</v>
      </c>
      <c r="D438" s="2" t="s">
        <v>170</v>
      </c>
      <c r="E438" s="2" t="s">
        <v>586</v>
      </c>
      <c r="F438" s="2" t="s">
        <v>183</v>
      </c>
      <c r="G438" s="3" t="str">
        <f t="shared" si="25"/>
        <v>D_heat_only_2</v>
      </c>
      <c r="H438" s="2">
        <v>30</v>
      </c>
      <c r="I438" s="2">
        <v>88</v>
      </c>
      <c r="J438" s="2">
        <v>87</v>
      </c>
      <c r="K438" s="2">
        <f t="shared" si="24"/>
        <v>1</v>
      </c>
      <c r="L438" s="2">
        <f>K438*calibration_curve!$C$2</f>
        <v>23336</v>
      </c>
      <c r="M438" s="2">
        <f t="shared" si="26"/>
        <v>778</v>
      </c>
      <c r="N438" s="2">
        <f t="shared" si="27"/>
        <v>46680</v>
      </c>
      <c r="O438" s="2">
        <f>ROUND(IF((N438-IF(B438=20,blank!$H$4,blank!$H$2))&lt;0,0,N438-IF(B438=20,blank!$H$4,blank!$H$2)),0)</f>
        <v>0</v>
      </c>
      <c r="P438" s="16">
        <f>O438/(VLOOKUP(C438,key!A:H,8,FALSE)/10)</f>
        <v>0</v>
      </c>
    </row>
    <row r="439" spans="1:16" x14ac:dyDescent="0.4">
      <c r="A439" s="2">
        <v>2</v>
      </c>
      <c r="B439" s="2">
        <v>30</v>
      </c>
      <c r="C439" s="2" t="s">
        <v>612</v>
      </c>
      <c r="D439" s="2" t="s">
        <v>170</v>
      </c>
      <c r="E439" s="2" t="s">
        <v>586</v>
      </c>
      <c r="F439" s="2" t="s">
        <v>183</v>
      </c>
      <c r="G439" s="3" t="str">
        <f t="shared" si="25"/>
        <v>D_heat_only_2</v>
      </c>
      <c r="H439" s="2">
        <v>30</v>
      </c>
      <c r="I439" s="2">
        <v>88</v>
      </c>
      <c r="J439" s="2">
        <v>59</v>
      </c>
      <c r="K439" s="2">
        <f t="shared" si="24"/>
        <v>29</v>
      </c>
      <c r="L439" s="2">
        <f>K439*calibration_curve!$C$2</f>
        <v>676744</v>
      </c>
      <c r="M439" s="2">
        <f t="shared" si="26"/>
        <v>22558</v>
      </c>
      <c r="N439" s="2">
        <f t="shared" si="27"/>
        <v>1353480</v>
      </c>
      <c r="O439" s="2">
        <f>ROUND(IF((N439-IF(B439=20,blank!$H$4,blank!$H$2))&lt;0,0,N439-IF(B439=20,blank!$H$4,blank!$H$2)),0)</f>
        <v>1177460</v>
      </c>
      <c r="P439" s="16">
        <f>O439/(VLOOKUP(C439,key!A:H,8,FALSE)/10)</f>
        <v>130828.88888888889</v>
      </c>
    </row>
    <row r="440" spans="1:16" x14ac:dyDescent="0.4">
      <c r="A440" s="2">
        <v>2</v>
      </c>
      <c r="B440" s="2">
        <v>30</v>
      </c>
      <c r="C440" s="2" t="s">
        <v>616</v>
      </c>
      <c r="D440" s="2" t="s">
        <v>170</v>
      </c>
      <c r="E440" s="2" t="s">
        <v>586</v>
      </c>
      <c r="F440" s="2" t="s">
        <v>183</v>
      </c>
      <c r="G440" s="3" t="str">
        <f t="shared" si="25"/>
        <v>D_heat_only_2</v>
      </c>
      <c r="H440" s="2">
        <v>30</v>
      </c>
      <c r="I440" s="2">
        <v>102</v>
      </c>
      <c r="J440" s="2">
        <v>64</v>
      </c>
      <c r="K440" s="2">
        <f t="shared" si="24"/>
        <v>38</v>
      </c>
      <c r="L440" s="2">
        <f>K440*calibration_curve!$C$2</f>
        <v>886768</v>
      </c>
      <c r="M440" s="2">
        <f t="shared" si="26"/>
        <v>29559</v>
      </c>
      <c r="N440" s="2">
        <f t="shared" si="27"/>
        <v>1773540</v>
      </c>
      <c r="O440" s="2">
        <f>ROUND(IF((N440-IF(B440=20,blank!$H$4,blank!$H$2))&lt;0,0,N440-IF(B440=20,blank!$H$4,blank!$H$2)),0)</f>
        <v>1597520</v>
      </c>
      <c r="P440" s="16">
        <f>O440/(VLOOKUP(C440,key!A:H,8,FALSE)/10)</f>
        <v>175551.64835164836</v>
      </c>
    </row>
    <row r="441" spans="1:16" x14ac:dyDescent="0.4">
      <c r="A441" s="2">
        <v>2</v>
      </c>
      <c r="B441" s="2">
        <v>30</v>
      </c>
      <c r="C441" s="2" t="s">
        <v>617</v>
      </c>
      <c r="D441" s="2" t="s">
        <v>170</v>
      </c>
      <c r="E441" s="2" t="s">
        <v>586</v>
      </c>
      <c r="F441" s="2" t="s">
        <v>183</v>
      </c>
      <c r="G441" s="3" t="str">
        <f t="shared" si="25"/>
        <v>D_heat_only_2</v>
      </c>
      <c r="H441" s="2">
        <v>30</v>
      </c>
      <c r="I441" s="2">
        <v>92</v>
      </c>
      <c r="J441" s="2">
        <v>62</v>
      </c>
      <c r="K441" s="2">
        <f t="shared" si="24"/>
        <v>30</v>
      </c>
      <c r="L441" s="2">
        <f>K441*calibration_curve!$C$2</f>
        <v>700080</v>
      </c>
      <c r="M441" s="2">
        <f t="shared" si="26"/>
        <v>23336</v>
      </c>
      <c r="N441" s="2">
        <f t="shared" si="27"/>
        <v>1400160</v>
      </c>
      <c r="O441" s="2">
        <f>ROUND(IF((N441-IF(B441=20,blank!$H$4,blank!$H$2))&lt;0,0,N441-IF(B441=20,blank!$H$4,blank!$H$2)),0)</f>
        <v>1224140</v>
      </c>
      <c r="P441" s="16">
        <f>O441/(VLOOKUP(C441,key!A:H,8,FALSE)/10)</f>
        <v>133058.69565217392</v>
      </c>
    </row>
    <row r="442" spans="1:16" x14ac:dyDescent="0.4">
      <c r="A442" s="2">
        <v>2</v>
      </c>
      <c r="B442" s="2">
        <v>30</v>
      </c>
      <c r="C442" s="2" t="s">
        <v>620</v>
      </c>
      <c r="D442" s="2" t="s">
        <v>170</v>
      </c>
      <c r="E442" s="2" t="s">
        <v>586</v>
      </c>
      <c r="F442" s="2" t="s">
        <v>183</v>
      </c>
      <c r="G442" s="3" t="str">
        <f t="shared" si="25"/>
        <v>D_heat_only_2</v>
      </c>
      <c r="H442" s="2">
        <v>30</v>
      </c>
      <c r="I442" s="2">
        <v>98</v>
      </c>
      <c r="J442" s="2">
        <v>66</v>
      </c>
      <c r="K442" s="2">
        <f t="shared" si="24"/>
        <v>32</v>
      </c>
      <c r="L442" s="2">
        <f>K442*calibration_curve!$C$2</f>
        <v>746752</v>
      </c>
      <c r="M442" s="2">
        <f t="shared" si="26"/>
        <v>24892</v>
      </c>
      <c r="N442" s="2">
        <f t="shared" si="27"/>
        <v>1493520</v>
      </c>
      <c r="O442" s="2">
        <f>ROUND(IF((N442-IF(B442=20,blank!$H$4,blank!$H$2))&lt;0,0,N442-IF(B442=20,blank!$H$4,blank!$H$2)),0)</f>
        <v>1317500</v>
      </c>
      <c r="P442" s="16">
        <f>O442/(VLOOKUP(C442,key!A:H,8,FALSE)/10)</f>
        <v>151436.7816091954</v>
      </c>
    </row>
    <row r="443" spans="1:16" x14ac:dyDescent="0.4">
      <c r="A443" s="2">
        <v>2</v>
      </c>
      <c r="B443" s="2">
        <v>30</v>
      </c>
      <c r="C443" s="2" t="s">
        <v>621</v>
      </c>
      <c r="D443" s="2" t="s">
        <v>170</v>
      </c>
      <c r="E443" s="2" t="s">
        <v>586</v>
      </c>
      <c r="F443" s="2" t="s">
        <v>183</v>
      </c>
      <c r="G443" s="3" t="str">
        <f t="shared" si="25"/>
        <v>D_heat_only_2</v>
      </c>
      <c r="H443" s="2">
        <v>30</v>
      </c>
      <c r="I443" s="2">
        <v>106</v>
      </c>
      <c r="J443" s="2">
        <v>86</v>
      </c>
      <c r="K443" s="2">
        <f t="shared" si="24"/>
        <v>20</v>
      </c>
      <c r="L443" s="2">
        <f>K443*calibration_curve!$C$2</f>
        <v>466720</v>
      </c>
      <c r="M443" s="2">
        <f t="shared" si="26"/>
        <v>15557</v>
      </c>
      <c r="N443" s="2">
        <f t="shared" si="27"/>
        <v>933420</v>
      </c>
      <c r="O443" s="2">
        <f>ROUND(IF((N443-IF(B443=20,blank!$H$4,blank!$H$2))&lt;0,0,N443-IF(B443=20,blank!$H$4,blank!$H$2)),0)</f>
        <v>757400</v>
      </c>
      <c r="P443" s="16">
        <f>O443/(VLOOKUP(C443,key!A:H,8,FALSE)/10)</f>
        <v>85101.123595505618</v>
      </c>
    </row>
    <row r="444" spans="1:16" x14ac:dyDescent="0.4">
      <c r="A444" s="2">
        <v>2</v>
      </c>
      <c r="B444" s="2">
        <v>30</v>
      </c>
      <c r="C444" s="2" t="s">
        <v>622</v>
      </c>
      <c r="D444" s="2" t="s">
        <v>170</v>
      </c>
      <c r="E444" s="2" t="s">
        <v>586</v>
      </c>
      <c r="F444" s="2" t="s">
        <v>183</v>
      </c>
      <c r="G444" s="3" t="str">
        <f t="shared" si="25"/>
        <v>D_heat_only_2</v>
      </c>
      <c r="H444" s="2">
        <v>30</v>
      </c>
      <c r="I444" s="2">
        <v>92</v>
      </c>
      <c r="J444" s="2">
        <v>71</v>
      </c>
      <c r="K444" s="2">
        <f t="shared" si="24"/>
        <v>21</v>
      </c>
      <c r="L444" s="2">
        <f>K444*calibration_curve!$C$2</f>
        <v>490056</v>
      </c>
      <c r="M444" s="2">
        <f t="shared" si="26"/>
        <v>16335</v>
      </c>
      <c r="N444" s="2">
        <f t="shared" si="27"/>
        <v>980100</v>
      </c>
      <c r="O444" s="2">
        <f>ROUND(IF((N444-IF(B444=20,blank!$H$4,blank!$H$2))&lt;0,0,N444-IF(B444=20,blank!$H$4,blank!$H$2)),0)</f>
        <v>804080</v>
      </c>
      <c r="P444" s="16">
        <f>O444/(VLOOKUP(C444,key!A:H,8,FALSE)/10)</f>
        <v>100510</v>
      </c>
    </row>
    <row r="445" spans="1:16" x14ac:dyDescent="0.4">
      <c r="A445" s="2">
        <v>2</v>
      </c>
      <c r="B445" s="2">
        <v>30</v>
      </c>
      <c r="C445" s="2" t="s">
        <v>623</v>
      </c>
      <c r="D445" s="2" t="s">
        <v>170</v>
      </c>
      <c r="E445" s="2" t="s">
        <v>586</v>
      </c>
      <c r="F445" s="2" t="s">
        <v>183</v>
      </c>
      <c r="G445" s="3" t="str">
        <f t="shared" si="25"/>
        <v>D_heat_only_2</v>
      </c>
      <c r="H445" s="2">
        <v>30</v>
      </c>
      <c r="I445" s="2">
        <v>92</v>
      </c>
      <c r="J445" s="2">
        <v>60</v>
      </c>
      <c r="K445" s="2">
        <f t="shared" si="24"/>
        <v>32</v>
      </c>
      <c r="L445" s="2">
        <f>K445*calibration_curve!$C$2</f>
        <v>746752</v>
      </c>
      <c r="M445" s="2">
        <f t="shared" si="26"/>
        <v>24892</v>
      </c>
      <c r="N445" s="2">
        <f t="shared" si="27"/>
        <v>1493520</v>
      </c>
      <c r="O445" s="2">
        <f>ROUND(IF((N445-IF(B445=20,blank!$H$4,blank!$H$2))&lt;0,0,N445-IF(B445=20,blank!$H$4,blank!$H$2)),0)</f>
        <v>1317500</v>
      </c>
      <c r="P445" s="16">
        <f>O445/(VLOOKUP(C445,key!A:H,8,FALSE)/10)</f>
        <v>138684.21052631579</v>
      </c>
    </row>
    <row r="446" spans="1:16" x14ac:dyDescent="0.4">
      <c r="A446" s="2">
        <v>2</v>
      </c>
      <c r="B446" s="2">
        <v>30</v>
      </c>
      <c r="C446" s="2" t="s">
        <v>624</v>
      </c>
      <c r="D446" s="2" t="s">
        <v>170</v>
      </c>
      <c r="E446" s="2" t="s">
        <v>586</v>
      </c>
      <c r="F446" s="2" t="s">
        <v>183</v>
      </c>
      <c r="G446" s="3" t="str">
        <f t="shared" si="25"/>
        <v>D_heat_only_2</v>
      </c>
      <c r="H446" s="2">
        <v>30</v>
      </c>
      <c r="I446" s="2">
        <v>96</v>
      </c>
      <c r="J446" s="2">
        <v>63</v>
      </c>
      <c r="K446" s="2">
        <f t="shared" si="24"/>
        <v>33</v>
      </c>
      <c r="L446" s="2">
        <f>K446*calibration_curve!$C$2</f>
        <v>770088</v>
      </c>
      <c r="M446" s="2">
        <f t="shared" si="26"/>
        <v>25670</v>
      </c>
      <c r="N446" s="2">
        <f t="shared" si="27"/>
        <v>1540200</v>
      </c>
      <c r="O446" s="2">
        <f>ROUND(IF((N446-IF(B446=20,blank!$H$4,blank!$H$2))&lt;0,0,N446-IF(B446=20,blank!$H$4,blank!$H$2)),0)</f>
        <v>1364180</v>
      </c>
      <c r="P446" s="16">
        <f>O446/(VLOOKUP(C446,key!A:H,8,FALSE)/10)</f>
        <v>153278.65168539324</v>
      </c>
    </row>
    <row r="447" spans="1:16" x14ac:dyDescent="0.4">
      <c r="A447" s="2">
        <v>2</v>
      </c>
      <c r="B447" s="2">
        <v>30</v>
      </c>
      <c r="C447" s="2" t="s">
        <v>625</v>
      </c>
      <c r="D447" s="2" t="s">
        <v>170</v>
      </c>
      <c r="E447" s="2" t="s">
        <v>586</v>
      </c>
      <c r="F447" s="2" t="s">
        <v>183</v>
      </c>
      <c r="G447" s="3" t="str">
        <f t="shared" si="25"/>
        <v>D_heat_only_2</v>
      </c>
      <c r="H447" s="2">
        <v>30</v>
      </c>
      <c r="I447" s="2">
        <v>94</v>
      </c>
      <c r="J447" s="2">
        <v>79</v>
      </c>
      <c r="K447" s="2">
        <f t="shared" si="24"/>
        <v>15</v>
      </c>
      <c r="L447" s="2">
        <f>K447*calibration_curve!$C$2</f>
        <v>350040</v>
      </c>
      <c r="M447" s="2">
        <f t="shared" si="26"/>
        <v>11668</v>
      </c>
      <c r="N447" s="2">
        <f t="shared" si="27"/>
        <v>700080</v>
      </c>
      <c r="O447" s="2">
        <f>ROUND(IF((N447-IF(B447=20,blank!$H$4,blank!$H$2))&lt;0,0,N447-IF(B447=20,blank!$H$4,blank!$H$2)),0)</f>
        <v>524060</v>
      </c>
      <c r="P447" s="16">
        <f>O447/(VLOOKUP(C447,key!A:H,8,FALSE)/10)</f>
        <v>58228.888888888891</v>
      </c>
    </row>
    <row r="448" spans="1:16" x14ac:dyDescent="0.4">
      <c r="A448" s="2">
        <v>2</v>
      </c>
      <c r="B448" s="2">
        <v>30</v>
      </c>
      <c r="C448" s="2" t="s">
        <v>626</v>
      </c>
      <c r="D448" s="2" t="s">
        <v>170</v>
      </c>
      <c r="E448" s="2" t="s">
        <v>586</v>
      </c>
      <c r="F448" s="2" t="s">
        <v>183</v>
      </c>
      <c r="G448" s="3" t="str">
        <f t="shared" si="25"/>
        <v>D_heat_only_2</v>
      </c>
      <c r="H448" s="2">
        <v>30</v>
      </c>
      <c r="I448" s="2">
        <v>100</v>
      </c>
      <c r="J448" s="2">
        <v>74</v>
      </c>
      <c r="K448" s="2">
        <f t="shared" si="24"/>
        <v>26</v>
      </c>
      <c r="L448" s="2">
        <f>K448*calibration_curve!$C$2</f>
        <v>606736</v>
      </c>
      <c r="M448" s="2">
        <f t="shared" si="26"/>
        <v>20225</v>
      </c>
      <c r="N448" s="2">
        <f t="shared" si="27"/>
        <v>1213500</v>
      </c>
      <c r="O448" s="2">
        <f>ROUND(IF((N448-IF(B448=20,blank!$H$4,blank!$H$2))&lt;0,0,N448-IF(B448=20,blank!$H$4,blank!$H$2)),0)</f>
        <v>1037480</v>
      </c>
      <c r="P448" s="16">
        <f>O448/(VLOOKUP(C448,key!A:H,8,FALSE)/10)</f>
        <v>138330.66666666666</v>
      </c>
    </row>
    <row r="449" spans="1:16" x14ac:dyDescent="0.4">
      <c r="A449" s="2">
        <v>2</v>
      </c>
      <c r="B449" s="2">
        <v>30</v>
      </c>
      <c r="C449" s="2" t="s">
        <v>627</v>
      </c>
      <c r="D449" s="2" t="s">
        <v>170</v>
      </c>
      <c r="E449" s="2" t="s">
        <v>586</v>
      </c>
      <c r="F449" s="2" t="s">
        <v>183</v>
      </c>
      <c r="G449" s="3" t="str">
        <f t="shared" si="25"/>
        <v>D_heat_only_2</v>
      </c>
      <c r="H449" s="2">
        <v>30</v>
      </c>
      <c r="I449" s="2">
        <v>88</v>
      </c>
      <c r="J449" s="2">
        <v>69</v>
      </c>
      <c r="K449" s="2">
        <f t="shared" si="24"/>
        <v>19</v>
      </c>
      <c r="L449" s="2">
        <f>K449*calibration_curve!$C$2</f>
        <v>443384</v>
      </c>
      <c r="M449" s="2">
        <f t="shared" si="26"/>
        <v>14779</v>
      </c>
      <c r="N449" s="2">
        <f t="shared" si="27"/>
        <v>886740</v>
      </c>
      <c r="O449" s="2">
        <f>ROUND(IF((N449-IF(B449=20,blank!$H$4,blank!$H$2))&lt;0,0,N449-IF(B449=20,blank!$H$4,blank!$H$2)),0)</f>
        <v>710720</v>
      </c>
      <c r="P449" s="16">
        <f>O449/(VLOOKUP(C449,key!A:H,8,FALSE)/10)</f>
        <v>87743.209876543217</v>
      </c>
    </row>
    <row r="450" spans="1:16" x14ac:dyDescent="0.4">
      <c r="A450" s="2">
        <v>2</v>
      </c>
      <c r="B450" s="2">
        <v>30</v>
      </c>
      <c r="C450" s="2" t="s">
        <v>628</v>
      </c>
      <c r="D450" s="2" t="s">
        <v>170</v>
      </c>
      <c r="E450" s="2" t="s">
        <v>586</v>
      </c>
      <c r="F450" s="2" t="s">
        <v>183</v>
      </c>
      <c r="G450" s="3" t="str">
        <f t="shared" si="25"/>
        <v>D_heat_only_2</v>
      </c>
      <c r="H450" s="2">
        <v>30</v>
      </c>
      <c r="I450" s="2">
        <v>101</v>
      </c>
      <c r="J450" s="2">
        <v>53</v>
      </c>
      <c r="K450" s="2">
        <f t="shared" ref="K450:K513" si="28">I450-J450</f>
        <v>48</v>
      </c>
      <c r="L450" s="2">
        <f>K450*calibration_curve!$C$2</f>
        <v>1120128</v>
      </c>
      <c r="M450" s="2">
        <f t="shared" si="26"/>
        <v>37338</v>
      </c>
      <c r="N450" s="2">
        <f t="shared" si="27"/>
        <v>2240280</v>
      </c>
      <c r="O450" s="2">
        <f>ROUND(IF((N450-IF(B450=20,blank!$H$4,blank!$H$2))&lt;0,0,N450-IF(B450=20,blank!$H$4,blank!$H$2)),0)</f>
        <v>2064260</v>
      </c>
      <c r="P450" s="16">
        <f>O450/(VLOOKUP(C450,key!A:H,8,FALSE)/10)</f>
        <v>221963.44086021505</v>
      </c>
    </row>
    <row r="451" spans="1:16" x14ac:dyDescent="0.4">
      <c r="A451" s="2">
        <v>2</v>
      </c>
      <c r="B451" s="2">
        <v>30</v>
      </c>
      <c r="C451" s="2" t="s">
        <v>629</v>
      </c>
      <c r="D451" s="2" t="s">
        <v>170</v>
      </c>
      <c r="E451" s="2" t="s">
        <v>586</v>
      </c>
      <c r="F451" s="2" t="s">
        <v>183</v>
      </c>
      <c r="G451" s="3" t="str">
        <f t="shared" ref="G451:G514" si="29">D451&amp;"_"&amp;E451&amp;"_"&amp;A451</f>
        <v>D_heat_only_2</v>
      </c>
      <c r="H451" s="2">
        <v>30</v>
      </c>
      <c r="I451" s="2">
        <v>87</v>
      </c>
      <c r="J451" s="2">
        <v>66</v>
      </c>
      <c r="K451" s="2">
        <f t="shared" si="28"/>
        <v>21</v>
      </c>
      <c r="L451" s="2">
        <f>K451*calibration_curve!$C$2</f>
        <v>490056</v>
      </c>
      <c r="M451" s="2">
        <f t="shared" ref="M451:M514" si="30">ROUND(L451/H451,0)</f>
        <v>16335</v>
      </c>
      <c r="N451" s="2">
        <f t="shared" ref="N451:N514" si="31">M451*60</f>
        <v>980100</v>
      </c>
      <c r="O451" s="2">
        <f>ROUND(IF((N451-IF(B451=20,blank!$H$4,blank!$H$2))&lt;0,0,N451-IF(B451=20,blank!$H$4,blank!$H$2)),0)</f>
        <v>804080</v>
      </c>
      <c r="P451" s="16">
        <f>O451/(VLOOKUP(C451,key!A:H,8,FALSE)/10)</f>
        <v>131816.39344262297</v>
      </c>
    </row>
    <row r="452" spans="1:16" x14ac:dyDescent="0.4">
      <c r="A452" s="2">
        <v>2</v>
      </c>
      <c r="B452" s="2">
        <v>30</v>
      </c>
      <c r="C452" s="2" t="s">
        <v>630</v>
      </c>
      <c r="D452" s="2" t="s">
        <v>170</v>
      </c>
      <c r="E452" s="2" t="s">
        <v>586</v>
      </c>
      <c r="F452" s="2" t="s">
        <v>183</v>
      </c>
      <c r="G452" s="3" t="str">
        <f t="shared" si="29"/>
        <v>D_heat_only_2</v>
      </c>
      <c r="H452" s="2">
        <v>30</v>
      </c>
      <c r="I452" s="2">
        <v>91</v>
      </c>
      <c r="J452" s="2">
        <v>72</v>
      </c>
      <c r="K452" s="2">
        <f t="shared" si="28"/>
        <v>19</v>
      </c>
      <c r="L452" s="2">
        <f>K452*calibration_curve!$C$2</f>
        <v>443384</v>
      </c>
      <c r="M452" s="2">
        <f t="shared" si="30"/>
        <v>14779</v>
      </c>
      <c r="N452" s="2">
        <f t="shared" si="31"/>
        <v>886740</v>
      </c>
      <c r="O452" s="2">
        <f>ROUND(IF((N452-IF(B452=20,blank!$H$4,blank!$H$2))&lt;0,0,N452-IF(B452=20,blank!$H$4,blank!$H$2)),0)</f>
        <v>710720</v>
      </c>
      <c r="P452" s="16">
        <f>O452/(VLOOKUP(C452,key!A:H,8,FALSE)/10)</f>
        <v>97358.904109589042</v>
      </c>
    </row>
    <row r="453" spans="1:16" x14ac:dyDescent="0.4">
      <c r="A453" s="2">
        <v>2</v>
      </c>
      <c r="B453" s="2">
        <v>30</v>
      </c>
      <c r="C453" s="2" t="s">
        <v>631</v>
      </c>
      <c r="D453" s="2" t="s">
        <v>171</v>
      </c>
      <c r="E453" s="2" t="s">
        <v>586</v>
      </c>
      <c r="F453" s="2" t="s">
        <v>183</v>
      </c>
      <c r="G453" s="3" t="str">
        <f t="shared" si="29"/>
        <v>T_heat_only_2</v>
      </c>
      <c r="H453" s="2">
        <v>30</v>
      </c>
      <c r="I453" s="2">
        <v>89</v>
      </c>
      <c r="J453" s="2">
        <v>69</v>
      </c>
      <c r="K453" s="2">
        <f t="shared" si="28"/>
        <v>20</v>
      </c>
      <c r="L453" s="2">
        <f>K453*calibration_curve!$C$2</f>
        <v>466720</v>
      </c>
      <c r="M453" s="2">
        <f t="shared" si="30"/>
        <v>15557</v>
      </c>
      <c r="N453" s="2">
        <f t="shared" si="31"/>
        <v>933420</v>
      </c>
      <c r="O453" s="2">
        <f>ROUND(IF((N453-IF(B453=20,blank!$H$4,blank!$H$2))&lt;0,0,N453-IF(B453=20,blank!$H$4,blank!$H$2)),0)</f>
        <v>757400</v>
      </c>
      <c r="P453" s="16">
        <f>O453/(VLOOKUP(C453,key!A:H,8,FALSE)/10)</f>
        <v>95873.417721518985</v>
      </c>
    </row>
    <row r="454" spans="1:16" x14ac:dyDescent="0.4">
      <c r="A454" s="2">
        <v>2</v>
      </c>
      <c r="B454" s="2">
        <v>30</v>
      </c>
      <c r="C454" s="2" t="s">
        <v>632</v>
      </c>
      <c r="D454" s="2" t="s">
        <v>171</v>
      </c>
      <c r="E454" s="2" t="s">
        <v>586</v>
      </c>
      <c r="F454" s="2" t="s">
        <v>183</v>
      </c>
      <c r="G454" s="3" t="str">
        <f t="shared" si="29"/>
        <v>T_heat_only_2</v>
      </c>
      <c r="H454" s="2">
        <v>30</v>
      </c>
      <c r="I454" s="2">
        <v>88</v>
      </c>
      <c r="J454" s="2">
        <v>72</v>
      </c>
      <c r="K454" s="2">
        <f t="shared" si="28"/>
        <v>16</v>
      </c>
      <c r="L454" s="2">
        <f>K454*calibration_curve!$C$2</f>
        <v>373376</v>
      </c>
      <c r="M454" s="2">
        <f t="shared" si="30"/>
        <v>12446</v>
      </c>
      <c r="N454" s="2">
        <f t="shared" si="31"/>
        <v>746760</v>
      </c>
      <c r="O454" s="2">
        <f>ROUND(IF((N454-IF(B454=20,blank!$H$4,blank!$H$2))&lt;0,0,N454-IF(B454=20,blank!$H$4,blank!$H$2)),0)</f>
        <v>570740</v>
      </c>
      <c r="P454" s="16">
        <f>O454/(VLOOKUP(C454,key!A:H,8,FALSE)/10)</f>
        <v>64128.089887640446</v>
      </c>
    </row>
    <row r="455" spans="1:16" x14ac:dyDescent="0.4">
      <c r="A455" s="2">
        <v>2</v>
      </c>
      <c r="B455" s="2">
        <v>30</v>
      </c>
      <c r="C455" s="2" t="s">
        <v>633</v>
      </c>
      <c r="D455" s="2" t="s">
        <v>171</v>
      </c>
      <c r="E455" s="2" t="s">
        <v>586</v>
      </c>
      <c r="F455" s="2" t="s">
        <v>183</v>
      </c>
      <c r="G455" s="3" t="str">
        <f t="shared" si="29"/>
        <v>T_heat_only_2</v>
      </c>
      <c r="H455" s="2">
        <v>30</v>
      </c>
      <c r="I455" s="2">
        <v>85</v>
      </c>
      <c r="J455" s="2">
        <v>78</v>
      </c>
      <c r="K455" s="2">
        <f t="shared" si="28"/>
        <v>7</v>
      </c>
      <c r="L455" s="2">
        <f>K455*calibration_curve!$C$2</f>
        <v>163352</v>
      </c>
      <c r="M455" s="2">
        <f t="shared" si="30"/>
        <v>5445</v>
      </c>
      <c r="N455" s="2">
        <f t="shared" si="31"/>
        <v>326700</v>
      </c>
      <c r="O455" s="2">
        <f>ROUND(IF((N455-IF(B455=20,blank!$H$4,blank!$H$2))&lt;0,0,N455-IF(B455=20,blank!$H$4,blank!$H$2)),0)</f>
        <v>150680</v>
      </c>
      <c r="P455" s="16">
        <f>O455/(VLOOKUP(C455,key!A:H,8,FALSE)/10)</f>
        <v>14918.81188118812</v>
      </c>
    </row>
    <row r="456" spans="1:16" x14ac:dyDescent="0.4">
      <c r="A456" s="2">
        <v>2</v>
      </c>
      <c r="B456" s="2">
        <v>30</v>
      </c>
      <c r="C456" s="2" t="s">
        <v>634</v>
      </c>
      <c r="D456" s="2" t="s">
        <v>171</v>
      </c>
      <c r="E456" s="2" t="s">
        <v>586</v>
      </c>
      <c r="F456" s="2" t="s">
        <v>183</v>
      </c>
      <c r="G456" s="3" t="str">
        <f t="shared" si="29"/>
        <v>T_heat_only_2</v>
      </c>
      <c r="H456" s="2">
        <v>30</v>
      </c>
      <c r="I456" s="2">
        <v>100</v>
      </c>
      <c r="J456" s="2">
        <v>75</v>
      </c>
      <c r="K456" s="2">
        <f t="shared" si="28"/>
        <v>25</v>
      </c>
      <c r="L456" s="2">
        <f>K456*calibration_curve!$C$2</f>
        <v>583400</v>
      </c>
      <c r="M456" s="2">
        <f t="shared" si="30"/>
        <v>19447</v>
      </c>
      <c r="N456" s="2">
        <f t="shared" si="31"/>
        <v>1166820</v>
      </c>
      <c r="O456" s="2">
        <f>ROUND(IF((N456-IF(B456=20,blank!$H$4,blank!$H$2))&lt;0,0,N456-IF(B456=20,blank!$H$4,blank!$H$2)),0)</f>
        <v>990800</v>
      </c>
      <c r="P456" s="16">
        <f>O456/(VLOOKUP(C456,key!A:H,8,FALSE)/10)</f>
        <v>125417.72151898734</v>
      </c>
    </row>
    <row r="457" spans="1:16" x14ac:dyDescent="0.4">
      <c r="A457" s="2">
        <v>2</v>
      </c>
      <c r="B457" s="2">
        <v>30</v>
      </c>
      <c r="C457" s="2" t="s">
        <v>635</v>
      </c>
      <c r="D457" s="2" t="s">
        <v>171</v>
      </c>
      <c r="E457" s="2" t="s">
        <v>586</v>
      </c>
      <c r="F457" s="2" t="s">
        <v>183</v>
      </c>
      <c r="G457" s="3" t="str">
        <f t="shared" si="29"/>
        <v>T_heat_only_2</v>
      </c>
      <c r="H457" s="2">
        <v>30</v>
      </c>
      <c r="I457" s="2">
        <v>103</v>
      </c>
      <c r="J457" s="2">
        <v>86</v>
      </c>
      <c r="K457" s="2">
        <f t="shared" si="28"/>
        <v>17</v>
      </c>
      <c r="L457" s="2">
        <f>K457*calibration_curve!$C$2</f>
        <v>396712</v>
      </c>
      <c r="M457" s="2">
        <f t="shared" si="30"/>
        <v>13224</v>
      </c>
      <c r="N457" s="2">
        <f t="shared" si="31"/>
        <v>793440</v>
      </c>
      <c r="O457" s="2">
        <f>ROUND(IF((N457-IF(B457=20,blank!$H$4,blank!$H$2))&lt;0,0,N457-IF(B457=20,blank!$H$4,blank!$H$2)),0)</f>
        <v>617420</v>
      </c>
      <c r="P457" s="16">
        <f>O457/(VLOOKUP(C457,key!A:H,8,FALSE)/10)</f>
        <v>72637.647058823524</v>
      </c>
    </row>
    <row r="458" spans="1:16" x14ac:dyDescent="0.4">
      <c r="A458" s="2">
        <v>2</v>
      </c>
      <c r="B458" s="2">
        <v>30</v>
      </c>
      <c r="C458" s="2" t="s">
        <v>636</v>
      </c>
      <c r="D458" s="2" t="s">
        <v>171</v>
      </c>
      <c r="E458" s="2" t="s">
        <v>586</v>
      </c>
      <c r="F458" s="2" t="s">
        <v>183</v>
      </c>
      <c r="G458" s="3" t="str">
        <f t="shared" si="29"/>
        <v>T_heat_only_2</v>
      </c>
      <c r="H458" s="2">
        <v>30</v>
      </c>
      <c r="I458" s="2">
        <v>91</v>
      </c>
      <c r="J458" s="2">
        <v>80</v>
      </c>
      <c r="K458" s="2">
        <f t="shared" si="28"/>
        <v>11</v>
      </c>
      <c r="L458" s="2">
        <f>K458*calibration_curve!$C$2</f>
        <v>256696</v>
      </c>
      <c r="M458" s="2">
        <f t="shared" si="30"/>
        <v>8557</v>
      </c>
      <c r="N458" s="2">
        <f t="shared" si="31"/>
        <v>513420</v>
      </c>
      <c r="O458" s="2">
        <f>ROUND(IF((N458-IF(B458=20,blank!$H$4,blank!$H$2))&lt;0,0,N458-IF(B458=20,blank!$H$4,blank!$H$2)),0)</f>
        <v>337400</v>
      </c>
      <c r="P458" s="16">
        <f>O458/(VLOOKUP(C458,key!A:H,8,FALSE)/10)</f>
        <v>37488.888888888891</v>
      </c>
    </row>
    <row r="459" spans="1:16" x14ac:dyDescent="0.4">
      <c r="A459" s="2">
        <v>2</v>
      </c>
      <c r="B459" s="2">
        <v>30</v>
      </c>
      <c r="C459" s="2" t="s">
        <v>637</v>
      </c>
      <c r="D459" s="2" t="s">
        <v>171</v>
      </c>
      <c r="E459" s="2" t="s">
        <v>586</v>
      </c>
      <c r="F459" s="2" t="s">
        <v>183</v>
      </c>
      <c r="G459" s="3" t="str">
        <f t="shared" si="29"/>
        <v>T_heat_only_2</v>
      </c>
      <c r="H459" s="2">
        <v>30</v>
      </c>
      <c r="I459" s="2">
        <v>102</v>
      </c>
      <c r="J459" s="2">
        <v>74</v>
      </c>
      <c r="K459" s="2">
        <f t="shared" si="28"/>
        <v>28</v>
      </c>
      <c r="L459" s="2">
        <f>K459*calibration_curve!$C$2</f>
        <v>653408</v>
      </c>
      <c r="M459" s="2">
        <f t="shared" si="30"/>
        <v>21780</v>
      </c>
      <c r="N459" s="2">
        <f t="shared" si="31"/>
        <v>1306800</v>
      </c>
      <c r="O459" s="2">
        <f>ROUND(IF((N459-IF(B459=20,blank!$H$4,blank!$H$2))&lt;0,0,N459-IF(B459=20,blank!$H$4,blank!$H$2)),0)</f>
        <v>1130780</v>
      </c>
      <c r="P459" s="16">
        <f>O459/(VLOOKUP(C459,key!A:H,8,FALSE)/10)</f>
        <v>119029.47368421052</v>
      </c>
    </row>
    <row r="460" spans="1:16" x14ac:dyDescent="0.4">
      <c r="A460" s="2">
        <v>2</v>
      </c>
      <c r="B460" s="2">
        <v>30</v>
      </c>
      <c r="C460" s="2" t="s">
        <v>638</v>
      </c>
      <c r="D460" s="2" t="s">
        <v>171</v>
      </c>
      <c r="E460" s="2" t="s">
        <v>586</v>
      </c>
      <c r="F460" s="2" t="s">
        <v>183</v>
      </c>
      <c r="G460" s="3" t="str">
        <f t="shared" si="29"/>
        <v>T_heat_only_2</v>
      </c>
      <c r="H460" s="2">
        <v>30</v>
      </c>
      <c r="I460" s="2">
        <v>102</v>
      </c>
      <c r="J460" s="2">
        <v>71</v>
      </c>
      <c r="K460" s="2">
        <f t="shared" si="28"/>
        <v>31</v>
      </c>
      <c r="L460" s="2">
        <f>K460*calibration_curve!$C$2</f>
        <v>723416</v>
      </c>
      <c r="M460" s="2">
        <f t="shared" si="30"/>
        <v>24114</v>
      </c>
      <c r="N460" s="2">
        <f t="shared" si="31"/>
        <v>1446840</v>
      </c>
      <c r="O460" s="2">
        <f>ROUND(IF((N460-IF(B460=20,blank!$H$4,blank!$H$2))&lt;0,0,N460-IF(B460=20,blank!$H$4,blank!$H$2)),0)</f>
        <v>1270820</v>
      </c>
      <c r="P460" s="16">
        <f>O460/(VLOOKUP(C460,key!A:H,8,FALSE)/10)</f>
        <v>151288.09523809524</v>
      </c>
    </row>
    <row r="461" spans="1:16" x14ac:dyDescent="0.4">
      <c r="A461" s="2">
        <v>2</v>
      </c>
      <c r="B461" s="2">
        <v>30</v>
      </c>
      <c r="C461" s="2" t="s">
        <v>639</v>
      </c>
      <c r="D461" s="2" t="s">
        <v>171</v>
      </c>
      <c r="E461" s="2" t="s">
        <v>586</v>
      </c>
      <c r="F461" s="2" t="s">
        <v>183</v>
      </c>
      <c r="G461" s="3" t="str">
        <f t="shared" si="29"/>
        <v>T_heat_only_2</v>
      </c>
      <c r="H461" s="2">
        <v>30</v>
      </c>
      <c r="I461" s="2">
        <v>94</v>
      </c>
      <c r="J461" s="2">
        <v>67</v>
      </c>
      <c r="K461" s="2">
        <f t="shared" si="28"/>
        <v>27</v>
      </c>
      <c r="L461" s="2">
        <f>K461*calibration_curve!$C$2</f>
        <v>630072</v>
      </c>
      <c r="M461" s="2">
        <f t="shared" si="30"/>
        <v>21002</v>
      </c>
      <c r="N461" s="2">
        <f t="shared" si="31"/>
        <v>1260120</v>
      </c>
      <c r="O461" s="2">
        <f>ROUND(IF((N461-IF(B461=20,blank!$H$4,blank!$H$2))&lt;0,0,N461-IF(B461=20,blank!$H$4,blank!$H$2)),0)</f>
        <v>1084100</v>
      </c>
      <c r="P461" s="16">
        <f>O461/(VLOOKUP(C461,key!A:H,8,FALSE)/10)</f>
        <v>137227.84810126582</v>
      </c>
    </row>
    <row r="462" spans="1:16" x14ac:dyDescent="0.4">
      <c r="A462" s="2">
        <v>2</v>
      </c>
      <c r="B462" s="2">
        <v>30</v>
      </c>
      <c r="C462" s="2" t="s">
        <v>640</v>
      </c>
      <c r="D462" s="2" t="s">
        <v>171</v>
      </c>
      <c r="E462" s="2" t="s">
        <v>586</v>
      </c>
      <c r="F462" s="2" t="s">
        <v>183</v>
      </c>
      <c r="G462" s="3" t="str">
        <f t="shared" si="29"/>
        <v>T_heat_only_2</v>
      </c>
      <c r="H462" s="2">
        <v>30</v>
      </c>
      <c r="I462" s="2">
        <v>105</v>
      </c>
      <c r="J462" s="2">
        <v>68</v>
      </c>
      <c r="K462" s="2">
        <f t="shared" si="28"/>
        <v>37</v>
      </c>
      <c r="L462" s="2">
        <f>K462*calibration_curve!$C$2</f>
        <v>863432</v>
      </c>
      <c r="M462" s="2">
        <f t="shared" si="30"/>
        <v>28781</v>
      </c>
      <c r="N462" s="2">
        <f t="shared" si="31"/>
        <v>1726860</v>
      </c>
      <c r="O462" s="2">
        <f>ROUND(IF((N462-IF(B462=20,blank!$H$4,blank!$H$2))&lt;0,0,N462-IF(B462=20,blank!$H$4,blank!$H$2)),0)</f>
        <v>1550840</v>
      </c>
      <c r="P462" s="16">
        <f>O462/(VLOOKUP(C462,key!A:H,8,FALSE)/10)</f>
        <v>191461.72839506174</v>
      </c>
    </row>
    <row r="463" spans="1:16" x14ac:dyDescent="0.4">
      <c r="A463" s="2">
        <v>2</v>
      </c>
      <c r="B463" s="2">
        <v>30</v>
      </c>
      <c r="C463" s="2" t="s">
        <v>641</v>
      </c>
      <c r="D463" s="2" t="s">
        <v>171</v>
      </c>
      <c r="E463" s="2" t="s">
        <v>586</v>
      </c>
      <c r="F463" s="2" t="s">
        <v>183</v>
      </c>
      <c r="G463" s="3" t="str">
        <f t="shared" si="29"/>
        <v>T_heat_only_2</v>
      </c>
      <c r="H463" s="2">
        <v>30</v>
      </c>
      <c r="I463" s="2">
        <v>92</v>
      </c>
      <c r="J463" s="2">
        <v>76</v>
      </c>
      <c r="K463" s="2">
        <f t="shared" si="28"/>
        <v>16</v>
      </c>
      <c r="L463" s="2">
        <f>K463*calibration_curve!$C$2</f>
        <v>373376</v>
      </c>
      <c r="M463" s="2">
        <f t="shared" si="30"/>
        <v>12446</v>
      </c>
      <c r="N463" s="2">
        <f t="shared" si="31"/>
        <v>746760</v>
      </c>
      <c r="O463" s="2">
        <f>ROUND(IF((N463-IF(B463=20,blank!$H$4,blank!$H$2))&lt;0,0,N463-IF(B463=20,blank!$H$4,blank!$H$2)),0)</f>
        <v>570740</v>
      </c>
      <c r="P463" s="16">
        <f>O463/(VLOOKUP(C463,key!A:H,8,FALSE)/10)</f>
        <v>79269.444444444438</v>
      </c>
    </row>
    <row r="464" spans="1:16" x14ac:dyDescent="0.4">
      <c r="A464" s="2">
        <v>2</v>
      </c>
      <c r="B464" s="2">
        <v>30</v>
      </c>
      <c r="C464" s="2" t="s">
        <v>642</v>
      </c>
      <c r="D464" s="2" t="s">
        <v>171</v>
      </c>
      <c r="E464" s="2" t="s">
        <v>586</v>
      </c>
      <c r="F464" s="2" t="s">
        <v>183</v>
      </c>
      <c r="G464" s="3" t="str">
        <f t="shared" si="29"/>
        <v>T_heat_only_2</v>
      </c>
      <c r="H464" s="2">
        <v>30</v>
      </c>
      <c r="I464" s="2">
        <v>99</v>
      </c>
      <c r="J464" s="2">
        <v>62</v>
      </c>
      <c r="K464" s="2">
        <f t="shared" si="28"/>
        <v>37</v>
      </c>
      <c r="L464" s="2">
        <f>K464*calibration_curve!$C$2</f>
        <v>863432</v>
      </c>
      <c r="M464" s="2">
        <f t="shared" si="30"/>
        <v>28781</v>
      </c>
      <c r="N464" s="2">
        <f t="shared" si="31"/>
        <v>1726860</v>
      </c>
      <c r="O464" s="2">
        <f>ROUND(IF((N464-IF(B464=20,blank!$H$4,blank!$H$2))&lt;0,0,N464-IF(B464=20,blank!$H$4,blank!$H$2)),0)</f>
        <v>1550840</v>
      </c>
      <c r="P464" s="16">
        <f>O464/(VLOOKUP(C464,key!A:H,8,FALSE)/10)</f>
        <v>180330.23255813954</v>
      </c>
    </row>
    <row r="465" spans="1:16" x14ac:dyDescent="0.4">
      <c r="A465" s="2">
        <v>2</v>
      </c>
      <c r="B465" s="2">
        <v>30</v>
      </c>
      <c r="C465" s="2" t="s">
        <v>643</v>
      </c>
      <c r="D465" s="2" t="s">
        <v>171</v>
      </c>
      <c r="E465" s="2" t="s">
        <v>586</v>
      </c>
      <c r="F465" s="2" t="s">
        <v>183</v>
      </c>
      <c r="G465" s="3" t="str">
        <f t="shared" si="29"/>
        <v>T_heat_only_2</v>
      </c>
      <c r="H465" s="2">
        <v>30</v>
      </c>
      <c r="I465" s="2">
        <v>86</v>
      </c>
      <c r="J465" s="2">
        <v>60</v>
      </c>
      <c r="K465" s="2">
        <f t="shared" si="28"/>
        <v>26</v>
      </c>
      <c r="L465" s="2">
        <f>K465*calibration_curve!$C$2</f>
        <v>606736</v>
      </c>
      <c r="M465" s="2">
        <f t="shared" si="30"/>
        <v>20225</v>
      </c>
      <c r="N465" s="2">
        <f t="shared" si="31"/>
        <v>1213500</v>
      </c>
      <c r="O465" s="2">
        <f>ROUND(IF((N465-IF(B465=20,blank!$H$4,blank!$H$2))&lt;0,0,N465-IF(B465=20,blank!$H$4,blank!$H$2)),0)</f>
        <v>1037480</v>
      </c>
      <c r="P465" s="16">
        <f>O465/(VLOOKUP(C465,key!A:H,8,FALSE)/10)</f>
        <v>138330.66666666666</v>
      </c>
    </row>
    <row r="466" spans="1:16" x14ac:dyDescent="0.4">
      <c r="A466" s="2">
        <v>2</v>
      </c>
      <c r="B466" s="2">
        <v>30</v>
      </c>
      <c r="C466" s="2" t="s">
        <v>644</v>
      </c>
      <c r="D466" s="2" t="s">
        <v>171</v>
      </c>
      <c r="E466" s="2" t="s">
        <v>586</v>
      </c>
      <c r="F466" s="2" t="s">
        <v>183</v>
      </c>
      <c r="G466" s="3" t="str">
        <f t="shared" si="29"/>
        <v>T_heat_only_2</v>
      </c>
      <c r="H466" s="2">
        <v>30</v>
      </c>
      <c r="I466" s="2">
        <v>90</v>
      </c>
      <c r="J466" s="2">
        <v>65</v>
      </c>
      <c r="K466" s="2">
        <f t="shared" si="28"/>
        <v>25</v>
      </c>
      <c r="L466" s="2">
        <f>K466*calibration_curve!$C$2</f>
        <v>583400</v>
      </c>
      <c r="M466" s="2">
        <f t="shared" si="30"/>
        <v>19447</v>
      </c>
      <c r="N466" s="2">
        <f t="shared" si="31"/>
        <v>1166820</v>
      </c>
      <c r="O466" s="2">
        <f>ROUND(IF((N466-IF(B466=20,blank!$H$4,blank!$H$2))&lt;0,0,N466-IF(B466=20,blank!$H$4,blank!$H$2)),0)</f>
        <v>990800</v>
      </c>
      <c r="P466" s="16">
        <f>O466/(VLOOKUP(C466,key!A:H,8,FALSE)/10)</f>
        <v>132106.66666666666</v>
      </c>
    </row>
    <row r="467" spans="1:16" x14ac:dyDescent="0.4">
      <c r="A467" s="2">
        <v>2</v>
      </c>
      <c r="B467" s="2">
        <v>30</v>
      </c>
      <c r="C467" s="2" t="s">
        <v>645</v>
      </c>
      <c r="D467" s="2" t="s">
        <v>171</v>
      </c>
      <c r="E467" s="2" t="s">
        <v>586</v>
      </c>
      <c r="F467" s="2" t="s">
        <v>183</v>
      </c>
      <c r="G467" s="3" t="str">
        <f t="shared" si="29"/>
        <v>T_heat_only_2</v>
      </c>
      <c r="H467" s="2">
        <v>30</v>
      </c>
      <c r="I467" s="2">
        <v>93</v>
      </c>
      <c r="J467" s="2">
        <v>66</v>
      </c>
      <c r="K467" s="2">
        <f t="shared" si="28"/>
        <v>27</v>
      </c>
      <c r="L467" s="2">
        <f>K467*calibration_curve!$C$2</f>
        <v>630072</v>
      </c>
      <c r="M467" s="2">
        <f t="shared" si="30"/>
        <v>21002</v>
      </c>
      <c r="N467" s="2">
        <f t="shared" si="31"/>
        <v>1260120</v>
      </c>
      <c r="O467" s="2">
        <f>ROUND(IF((N467-IF(B467=20,blank!$H$4,blank!$H$2))&lt;0,0,N467-IF(B467=20,blank!$H$4,blank!$H$2)),0)</f>
        <v>1084100</v>
      </c>
      <c r="P467" s="16">
        <f>O467/(VLOOKUP(C467,key!A:H,8,FALSE)/10)</f>
        <v>127541.17647058824</v>
      </c>
    </row>
    <row r="468" spans="1:16" x14ac:dyDescent="0.4">
      <c r="A468" s="2">
        <v>2</v>
      </c>
      <c r="B468" s="2">
        <v>30</v>
      </c>
      <c r="C468" s="2" t="s">
        <v>646</v>
      </c>
      <c r="D468" s="2" t="s">
        <v>171</v>
      </c>
      <c r="E468" s="2" t="s">
        <v>586</v>
      </c>
      <c r="F468" s="2" t="s">
        <v>183</v>
      </c>
      <c r="G468" s="3" t="str">
        <f t="shared" si="29"/>
        <v>T_heat_only_2</v>
      </c>
      <c r="H468" s="2">
        <v>30</v>
      </c>
      <c r="I468" s="2">
        <v>92</v>
      </c>
      <c r="J468" s="2">
        <v>61</v>
      </c>
      <c r="K468" s="2">
        <f t="shared" si="28"/>
        <v>31</v>
      </c>
      <c r="L468" s="2">
        <f>K468*calibration_curve!$C$2</f>
        <v>723416</v>
      </c>
      <c r="M468" s="2">
        <f t="shared" si="30"/>
        <v>24114</v>
      </c>
      <c r="N468" s="2">
        <f t="shared" si="31"/>
        <v>1446840</v>
      </c>
      <c r="O468" s="2">
        <f>ROUND(IF((N468-IF(B468=20,blank!$H$4,blank!$H$2))&lt;0,0,N468-IF(B468=20,blank!$H$4,blank!$H$2)),0)</f>
        <v>1270820</v>
      </c>
      <c r="P468" s="16">
        <f>O468/(VLOOKUP(C468,key!A:H,8,FALSE)/10)</f>
        <v>167213.15789473685</v>
      </c>
    </row>
    <row r="469" spans="1:16" x14ac:dyDescent="0.4">
      <c r="A469" s="2">
        <v>2</v>
      </c>
      <c r="B469" s="2">
        <v>30</v>
      </c>
      <c r="C469" s="2" t="s">
        <v>647</v>
      </c>
      <c r="D469" s="2" t="s">
        <v>171</v>
      </c>
      <c r="E469" s="2" t="s">
        <v>586</v>
      </c>
      <c r="F469" s="2" t="s">
        <v>183</v>
      </c>
      <c r="G469" s="3" t="str">
        <f t="shared" si="29"/>
        <v>T_heat_only_2</v>
      </c>
      <c r="H469" s="2">
        <v>30</v>
      </c>
      <c r="I469" s="2">
        <v>103</v>
      </c>
      <c r="J469" s="2">
        <v>82</v>
      </c>
      <c r="K469" s="2">
        <f t="shared" si="28"/>
        <v>21</v>
      </c>
      <c r="L469" s="2">
        <f>K469*calibration_curve!$C$2</f>
        <v>490056</v>
      </c>
      <c r="M469" s="2">
        <f t="shared" si="30"/>
        <v>16335</v>
      </c>
      <c r="N469" s="2">
        <f t="shared" si="31"/>
        <v>980100</v>
      </c>
      <c r="O469" s="2">
        <f>ROUND(IF((N469-IF(B469=20,blank!$H$4,blank!$H$2))&lt;0,0,N469-IF(B469=20,blank!$H$4,blank!$H$2)),0)</f>
        <v>804080</v>
      </c>
      <c r="P469" s="16">
        <f>O469/(VLOOKUP(C469,key!A:H,8,FALSE)/10)</f>
        <v>103087.17948717948</v>
      </c>
    </row>
    <row r="470" spans="1:16" x14ac:dyDescent="0.4">
      <c r="A470" s="2">
        <v>2</v>
      </c>
      <c r="B470" s="2">
        <v>30</v>
      </c>
      <c r="C470" s="2" t="s">
        <v>648</v>
      </c>
      <c r="D470" s="2" t="s">
        <v>171</v>
      </c>
      <c r="E470" s="2" t="s">
        <v>586</v>
      </c>
      <c r="F470" s="2" t="s">
        <v>183</v>
      </c>
      <c r="G470" s="3" t="str">
        <f t="shared" si="29"/>
        <v>T_heat_only_2</v>
      </c>
      <c r="H470" s="2">
        <v>30</v>
      </c>
      <c r="I470" s="2">
        <v>104</v>
      </c>
      <c r="J470" s="2">
        <v>84</v>
      </c>
      <c r="K470" s="2">
        <f t="shared" si="28"/>
        <v>20</v>
      </c>
      <c r="L470" s="2">
        <f>K470*calibration_curve!$C$2</f>
        <v>466720</v>
      </c>
      <c r="M470" s="2">
        <f t="shared" si="30"/>
        <v>15557</v>
      </c>
      <c r="N470" s="2">
        <f t="shared" si="31"/>
        <v>933420</v>
      </c>
      <c r="O470" s="2">
        <f>ROUND(IF((N470-IF(B470=20,blank!$H$4,blank!$H$2))&lt;0,0,N470-IF(B470=20,blank!$H$4,blank!$H$2)),0)</f>
        <v>757400</v>
      </c>
      <c r="P470" s="16">
        <f>O470/(VLOOKUP(C470,key!A:H,8,FALSE)/10)</f>
        <v>79726.31578947368</v>
      </c>
    </row>
    <row r="471" spans="1:16" x14ac:dyDescent="0.4">
      <c r="A471" s="2">
        <v>2</v>
      </c>
      <c r="B471" s="2">
        <v>30</v>
      </c>
      <c r="C471" s="2" t="s">
        <v>649</v>
      </c>
      <c r="D471" s="2" t="s">
        <v>171</v>
      </c>
      <c r="E471" s="2" t="s">
        <v>586</v>
      </c>
      <c r="F471" s="2" t="s">
        <v>183</v>
      </c>
      <c r="G471" s="3" t="str">
        <f t="shared" si="29"/>
        <v>T_heat_only_2</v>
      </c>
      <c r="H471" s="2">
        <v>30</v>
      </c>
      <c r="I471" s="2">
        <v>100</v>
      </c>
      <c r="J471" s="2">
        <v>63</v>
      </c>
      <c r="K471" s="2">
        <f t="shared" si="28"/>
        <v>37</v>
      </c>
      <c r="L471" s="2">
        <f>K471*calibration_curve!$C$2</f>
        <v>863432</v>
      </c>
      <c r="M471" s="2">
        <f t="shared" si="30"/>
        <v>28781</v>
      </c>
      <c r="N471" s="2">
        <f t="shared" si="31"/>
        <v>1726860</v>
      </c>
      <c r="O471" s="2">
        <f>ROUND(IF((N471-IF(B471=20,blank!$H$4,blank!$H$2))&lt;0,0,N471-IF(B471=20,blank!$H$4,blank!$H$2)),0)</f>
        <v>1550840</v>
      </c>
      <c r="P471" s="16">
        <f>O471/(VLOOKUP(C471,key!A:H,8,FALSE)/10)</f>
        <v>178257.47126436784</v>
      </c>
    </row>
    <row r="472" spans="1:16" x14ac:dyDescent="0.4">
      <c r="A472" s="2">
        <v>2</v>
      </c>
      <c r="B472" s="2">
        <v>30</v>
      </c>
      <c r="C472" s="2" t="s">
        <v>650</v>
      </c>
      <c r="D472" s="2" t="s">
        <v>171</v>
      </c>
      <c r="E472" s="2" t="s">
        <v>586</v>
      </c>
      <c r="F472" s="2" t="s">
        <v>183</v>
      </c>
      <c r="G472" s="3" t="str">
        <f t="shared" si="29"/>
        <v>T_heat_only_2</v>
      </c>
      <c r="H472" s="2">
        <v>30</v>
      </c>
      <c r="I472" s="2">
        <v>98</v>
      </c>
      <c r="J472" s="2">
        <v>88</v>
      </c>
      <c r="K472" s="2">
        <f t="shared" si="28"/>
        <v>10</v>
      </c>
      <c r="L472" s="2">
        <f>K472*calibration_curve!$C$2</f>
        <v>233360</v>
      </c>
      <c r="M472" s="2">
        <f t="shared" si="30"/>
        <v>7779</v>
      </c>
      <c r="N472" s="2">
        <f t="shared" si="31"/>
        <v>466740</v>
      </c>
      <c r="O472" s="2">
        <f>ROUND(IF((N472-IF(B472=20,blank!$H$4,blank!$H$2))&lt;0,0,N472-IF(B472=20,blank!$H$4,blank!$H$2)),0)</f>
        <v>290720</v>
      </c>
      <c r="P472" s="16">
        <f>O472/(VLOOKUP(C472,key!A:H,8,FALSE)/10)</f>
        <v>37271.794871794875</v>
      </c>
    </row>
    <row r="473" spans="1:16" x14ac:dyDescent="0.4">
      <c r="A473" s="2">
        <v>2</v>
      </c>
      <c r="B473" s="2">
        <v>30</v>
      </c>
      <c r="C473" s="2" t="s">
        <v>651</v>
      </c>
      <c r="D473" s="2" t="s">
        <v>171</v>
      </c>
      <c r="E473" s="2" t="s">
        <v>586</v>
      </c>
      <c r="F473" s="2" t="s">
        <v>183</v>
      </c>
      <c r="G473" s="3" t="str">
        <f t="shared" si="29"/>
        <v>T_heat_only_2</v>
      </c>
      <c r="H473" s="2">
        <v>30</v>
      </c>
      <c r="I473" s="2">
        <v>101</v>
      </c>
      <c r="J473" s="2">
        <v>74</v>
      </c>
      <c r="K473" s="2">
        <f t="shared" si="28"/>
        <v>27</v>
      </c>
      <c r="L473" s="2">
        <f>K473*calibration_curve!$C$2</f>
        <v>630072</v>
      </c>
      <c r="M473" s="2">
        <f t="shared" si="30"/>
        <v>21002</v>
      </c>
      <c r="N473" s="2">
        <f t="shared" si="31"/>
        <v>1260120</v>
      </c>
      <c r="O473" s="2">
        <f>ROUND(IF((N473-IF(B473=20,blank!$H$4,blank!$H$2))&lt;0,0,N473-IF(B473=20,blank!$H$4,blank!$H$2)),0)</f>
        <v>1084100</v>
      </c>
      <c r="P473" s="16">
        <f>O473/(VLOOKUP(C473,key!A:H,8,FALSE)/10)</f>
        <v>120455.55555555556</v>
      </c>
    </row>
    <row r="474" spans="1:16" x14ac:dyDescent="0.4">
      <c r="A474" s="2">
        <v>2</v>
      </c>
      <c r="B474" s="2">
        <v>30</v>
      </c>
      <c r="C474" s="2" t="s">
        <v>652</v>
      </c>
      <c r="D474" s="2" t="s">
        <v>171</v>
      </c>
      <c r="E474" s="2" t="s">
        <v>586</v>
      </c>
      <c r="F474" s="2" t="s">
        <v>183</v>
      </c>
      <c r="G474" s="3" t="str">
        <f t="shared" si="29"/>
        <v>T_heat_only_2</v>
      </c>
      <c r="H474" s="2">
        <v>30</v>
      </c>
      <c r="I474" s="2">
        <v>106</v>
      </c>
      <c r="J474" s="2">
        <v>74</v>
      </c>
      <c r="K474" s="2">
        <f t="shared" si="28"/>
        <v>32</v>
      </c>
      <c r="L474" s="2">
        <f>K474*calibration_curve!$C$2</f>
        <v>746752</v>
      </c>
      <c r="M474" s="2">
        <f t="shared" si="30"/>
        <v>24892</v>
      </c>
      <c r="N474" s="2">
        <f t="shared" si="31"/>
        <v>1493520</v>
      </c>
      <c r="O474" s="2">
        <f>ROUND(IF((N474-IF(B474=20,blank!$H$4,blank!$H$2))&lt;0,0,N474-IF(B474=20,blank!$H$4,blank!$H$2)),0)</f>
        <v>1317500</v>
      </c>
      <c r="P474" s="16">
        <f>O474/(VLOOKUP(C474,key!A:H,8,FALSE)/10)</f>
        <v>135824.74226804124</v>
      </c>
    </row>
    <row r="475" spans="1:16" x14ac:dyDescent="0.4">
      <c r="A475" s="2">
        <v>2</v>
      </c>
      <c r="B475" s="2">
        <v>30</v>
      </c>
      <c r="C475" s="2" t="s">
        <v>653</v>
      </c>
      <c r="D475" s="2" t="s">
        <v>171</v>
      </c>
      <c r="E475" s="2" t="s">
        <v>586</v>
      </c>
      <c r="F475" s="2" t="s">
        <v>183</v>
      </c>
      <c r="G475" s="3" t="str">
        <f t="shared" si="29"/>
        <v>T_heat_only_2</v>
      </c>
      <c r="H475" s="2">
        <v>30</v>
      </c>
      <c r="I475" s="2">
        <v>87</v>
      </c>
      <c r="J475" s="2">
        <v>70</v>
      </c>
      <c r="K475" s="2">
        <f t="shared" si="28"/>
        <v>17</v>
      </c>
      <c r="L475" s="2">
        <f>K475*calibration_curve!$C$2</f>
        <v>396712</v>
      </c>
      <c r="M475" s="2">
        <f t="shared" si="30"/>
        <v>13224</v>
      </c>
      <c r="N475" s="2">
        <f t="shared" si="31"/>
        <v>793440</v>
      </c>
      <c r="O475" s="2">
        <f>ROUND(IF((N475-IF(B475=20,blank!$H$4,blank!$H$2))&lt;0,0,N475-IF(B475=20,blank!$H$4,blank!$H$2)),0)</f>
        <v>617420</v>
      </c>
      <c r="P475" s="16">
        <f>O475/(VLOOKUP(C475,key!A:H,8,FALSE)/10)</f>
        <v>83435.135135135133</v>
      </c>
    </row>
    <row r="476" spans="1:16" x14ac:dyDescent="0.4">
      <c r="A476" s="2">
        <v>2</v>
      </c>
      <c r="B476" s="2">
        <v>30</v>
      </c>
      <c r="C476" s="2" t="s">
        <v>654</v>
      </c>
      <c r="D476" s="2" t="s">
        <v>171</v>
      </c>
      <c r="E476" s="2" t="s">
        <v>586</v>
      </c>
      <c r="F476" s="2" t="s">
        <v>183</v>
      </c>
      <c r="G476" s="3" t="str">
        <f t="shared" si="29"/>
        <v>T_heat_only_2</v>
      </c>
      <c r="H476" s="2">
        <v>30</v>
      </c>
      <c r="I476" s="2">
        <v>91</v>
      </c>
      <c r="J476" s="2">
        <v>69</v>
      </c>
      <c r="K476" s="2">
        <f t="shared" si="28"/>
        <v>22</v>
      </c>
      <c r="L476" s="2">
        <f>K476*calibration_curve!$C$2</f>
        <v>513392</v>
      </c>
      <c r="M476" s="2">
        <f t="shared" si="30"/>
        <v>17113</v>
      </c>
      <c r="N476" s="2">
        <f t="shared" si="31"/>
        <v>1026780</v>
      </c>
      <c r="O476" s="2">
        <f>ROUND(IF((N476-IF(B476=20,blank!$H$4,blank!$H$2))&lt;0,0,N476-IF(B476=20,blank!$H$4,blank!$H$2)),0)</f>
        <v>850760</v>
      </c>
      <c r="P476" s="16">
        <f>O476/(VLOOKUP(C476,key!A:H,8,FALSE)/10)</f>
        <v>113434.66666666667</v>
      </c>
    </row>
    <row r="477" spans="1:16" x14ac:dyDescent="0.4">
      <c r="A477" s="2">
        <v>2</v>
      </c>
      <c r="B477" s="2">
        <v>30</v>
      </c>
      <c r="C477" s="2" t="s">
        <v>655</v>
      </c>
      <c r="D477" s="2" t="s">
        <v>171</v>
      </c>
      <c r="E477" s="2" t="s">
        <v>586</v>
      </c>
      <c r="F477" s="2" t="s">
        <v>183</v>
      </c>
      <c r="G477" s="3" t="str">
        <f t="shared" si="29"/>
        <v>T_heat_only_2</v>
      </c>
      <c r="H477" s="2">
        <v>30</v>
      </c>
      <c r="I477" s="2">
        <v>91</v>
      </c>
      <c r="J477" s="2">
        <v>77</v>
      </c>
      <c r="K477" s="2">
        <f t="shared" si="28"/>
        <v>14</v>
      </c>
      <c r="L477" s="2">
        <f>K477*calibration_curve!$C$2</f>
        <v>326704</v>
      </c>
      <c r="M477" s="2">
        <f t="shared" si="30"/>
        <v>10890</v>
      </c>
      <c r="N477" s="2">
        <f t="shared" si="31"/>
        <v>653400</v>
      </c>
      <c r="O477" s="2">
        <f>ROUND(IF((N477-IF(B477=20,blank!$H$4,blank!$H$2))&lt;0,0,N477-IF(B477=20,blank!$H$4,blank!$H$2)),0)</f>
        <v>477380</v>
      </c>
      <c r="P477" s="16">
        <f>O477/(VLOOKUP(C477,key!A:H,8,FALSE)/10)</f>
        <v>59672.5</v>
      </c>
    </row>
    <row r="478" spans="1:16" x14ac:dyDescent="0.4">
      <c r="A478" s="2">
        <v>2</v>
      </c>
      <c r="B478" s="2">
        <v>30</v>
      </c>
      <c r="C478" s="2" t="s">
        <v>656</v>
      </c>
      <c r="D478" s="2" t="s">
        <v>171</v>
      </c>
      <c r="E478" s="2" t="s">
        <v>586</v>
      </c>
      <c r="F478" s="2" t="s">
        <v>183</v>
      </c>
      <c r="G478" s="3" t="str">
        <f t="shared" si="29"/>
        <v>T_heat_only_2</v>
      </c>
      <c r="H478" s="2">
        <v>30</v>
      </c>
      <c r="I478" s="2">
        <v>106</v>
      </c>
      <c r="J478" s="2">
        <v>59</v>
      </c>
      <c r="K478" s="2">
        <f t="shared" si="28"/>
        <v>47</v>
      </c>
      <c r="L478" s="2">
        <f>K478*calibration_curve!$C$2</f>
        <v>1096792</v>
      </c>
      <c r="M478" s="2">
        <f t="shared" si="30"/>
        <v>36560</v>
      </c>
      <c r="N478" s="2">
        <f t="shared" si="31"/>
        <v>2193600</v>
      </c>
      <c r="O478" s="2">
        <f>ROUND(IF((N478-IF(B478=20,blank!$H$4,blank!$H$2))&lt;0,0,N478-IF(B478=20,blank!$H$4,blank!$H$2)),0)</f>
        <v>2017580</v>
      </c>
      <c r="P478" s="16">
        <f>O478/(VLOOKUP(C478,key!A:H,8,FALSE)/10)</f>
        <v>226694.38202247189</v>
      </c>
    </row>
    <row r="479" spans="1:16" x14ac:dyDescent="0.4">
      <c r="A479" s="2">
        <v>2</v>
      </c>
      <c r="B479" s="2">
        <v>30</v>
      </c>
      <c r="C479" s="2" t="s">
        <v>657</v>
      </c>
      <c r="D479" s="2" t="s">
        <v>171</v>
      </c>
      <c r="E479" s="2" t="s">
        <v>586</v>
      </c>
      <c r="F479" s="2" t="s">
        <v>183</v>
      </c>
      <c r="G479" s="3" t="str">
        <f t="shared" si="29"/>
        <v>T_heat_only_2</v>
      </c>
      <c r="H479" s="2">
        <v>30</v>
      </c>
      <c r="I479" s="2">
        <v>91</v>
      </c>
      <c r="J479" s="2">
        <v>71</v>
      </c>
      <c r="K479" s="2">
        <f t="shared" si="28"/>
        <v>20</v>
      </c>
      <c r="L479" s="2">
        <f>K479*calibration_curve!$C$2</f>
        <v>466720</v>
      </c>
      <c r="M479" s="2">
        <f t="shared" si="30"/>
        <v>15557</v>
      </c>
      <c r="N479" s="2">
        <f t="shared" si="31"/>
        <v>933420</v>
      </c>
      <c r="O479" s="2">
        <f>ROUND(IF((N479-IF(B479=20,blank!$H$4,blank!$H$2))&lt;0,0,N479-IF(B479=20,blank!$H$4,blank!$H$2)),0)</f>
        <v>757400</v>
      </c>
      <c r="P479" s="16">
        <f>O479/(VLOOKUP(C479,key!A:H,8,FALSE)/10)</f>
        <v>98363.636363636368</v>
      </c>
    </row>
    <row r="480" spans="1:16" x14ac:dyDescent="0.4">
      <c r="A480" s="2">
        <v>2</v>
      </c>
      <c r="B480" s="2">
        <v>30</v>
      </c>
      <c r="C480" s="2" t="s">
        <v>658</v>
      </c>
      <c r="D480" s="2" t="s">
        <v>171</v>
      </c>
      <c r="E480" s="2" t="s">
        <v>586</v>
      </c>
      <c r="F480" s="2" t="s">
        <v>183</v>
      </c>
      <c r="G480" s="3" t="str">
        <f t="shared" si="29"/>
        <v>T_heat_only_2</v>
      </c>
      <c r="H480" s="2">
        <v>30</v>
      </c>
      <c r="I480" s="2">
        <v>94</v>
      </c>
      <c r="J480" s="2">
        <v>70</v>
      </c>
      <c r="K480" s="2">
        <f t="shared" si="28"/>
        <v>24</v>
      </c>
      <c r="L480" s="2">
        <f>K480*calibration_curve!$C$2</f>
        <v>560064</v>
      </c>
      <c r="M480" s="2">
        <f t="shared" si="30"/>
        <v>18669</v>
      </c>
      <c r="N480" s="2">
        <f t="shared" si="31"/>
        <v>1120140</v>
      </c>
      <c r="O480" s="2">
        <f>ROUND(IF((N480-IF(B480=20,blank!$H$4,blank!$H$2))&lt;0,0,N480-IF(B480=20,blank!$H$4,blank!$H$2)),0)</f>
        <v>944120</v>
      </c>
      <c r="P480" s="16">
        <f>O480/(VLOOKUP(C480,key!A:H,8,FALSE)/10)</f>
        <v>112395.23809523809</v>
      </c>
    </row>
    <row r="481" spans="1:16" x14ac:dyDescent="0.4">
      <c r="A481" s="2">
        <v>2</v>
      </c>
      <c r="B481" s="2">
        <v>30</v>
      </c>
      <c r="C481" s="2" t="s">
        <v>659</v>
      </c>
      <c r="D481" s="2" t="s">
        <v>171</v>
      </c>
      <c r="E481" s="2" t="s">
        <v>586</v>
      </c>
      <c r="F481" s="2" t="s">
        <v>183</v>
      </c>
      <c r="G481" s="3" t="str">
        <f t="shared" si="29"/>
        <v>T_heat_only_2</v>
      </c>
      <c r="H481" s="2">
        <v>30</v>
      </c>
      <c r="I481" s="2">
        <v>86</v>
      </c>
      <c r="J481" s="2">
        <v>62</v>
      </c>
      <c r="K481" s="2">
        <f t="shared" si="28"/>
        <v>24</v>
      </c>
      <c r="L481" s="2">
        <f>K481*calibration_curve!$C$2</f>
        <v>560064</v>
      </c>
      <c r="M481" s="2">
        <f t="shared" si="30"/>
        <v>18669</v>
      </c>
      <c r="N481" s="2">
        <f t="shared" si="31"/>
        <v>1120140</v>
      </c>
      <c r="O481" s="2">
        <f>ROUND(IF((N481-IF(B481=20,blank!$H$4,blank!$H$2))&lt;0,0,N481-IF(B481=20,blank!$H$4,blank!$H$2)),0)</f>
        <v>944120</v>
      </c>
      <c r="P481" s="16">
        <f>O481/(VLOOKUP(C481,key!A:H,8,FALSE)/10)</f>
        <v>100438.29787234042</v>
      </c>
    </row>
    <row r="482" spans="1:16" x14ac:dyDescent="0.4">
      <c r="A482" s="2">
        <v>2</v>
      </c>
      <c r="B482" s="2">
        <v>30</v>
      </c>
      <c r="C482" s="2" t="s">
        <v>660</v>
      </c>
      <c r="D482" s="2" t="s">
        <v>171</v>
      </c>
      <c r="E482" s="2" t="s">
        <v>586</v>
      </c>
      <c r="F482" s="2" t="s">
        <v>183</v>
      </c>
      <c r="G482" s="3" t="str">
        <f t="shared" si="29"/>
        <v>T_heat_only_2</v>
      </c>
      <c r="H482" s="2">
        <v>30</v>
      </c>
      <c r="I482" s="2">
        <v>91</v>
      </c>
      <c r="J482" s="2">
        <v>71</v>
      </c>
      <c r="K482" s="2">
        <f t="shared" si="28"/>
        <v>20</v>
      </c>
      <c r="L482" s="2">
        <f>K482*calibration_curve!$C$2</f>
        <v>466720</v>
      </c>
      <c r="M482" s="2">
        <f t="shared" si="30"/>
        <v>15557</v>
      </c>
      <c r="N482" s="2">
        <f t="shared" si="31"/>
        <v>933420</v>
      </c>
      <c r="O482" s="2">
        <f>ROUND(IF((N482-IF(B482=20,blank!$H$4,blank!$H$2))&lt;0,0,N482-IF(B482=20,blank!$H$4,blank!$H$2)),0)</f>
        <v>757400</v>
      </c>
      <c r="P482" s="16">
        <f>O482/(VLOOKUP(C482,key!A:H,8,FALSE)/10)</f>
        <v>89105.882352941175</v>
      </c>
    </row>
    <row r="483" spans="1:16" x14ac:dyDescent="0.4">
      <c r="A483" s="2">
        <v>2</v>
      </c>
      <c r="B483" s="2">
        <v>30</v>
      </c>
      <c r="C483" s="2" t="s">
        <v>661</v>
      </c>
      <c r="D483" s="2" t="s">
        <v>171</v>
      </c>
      <c r="E483" s="2" t="s">
        <v>586</v>
      </c>
      <c r="F483" s="2" t="s">
        <v>183</v>
      </c>
      <c r="G483" s="3" t="str">
        <f t="shared" si="29"/>
        <v>T_heat_only_2</v>
      </c>
      <c r="H483" s="2">
        <v>30</v>
      </c>
      <c r="I483" s="2">
        <v>94</v>
      </c>
      <c r="J483" s="2">
        <v>63</v>
      </c>
      <c r="K483" s="2">
        <f t="shared" si="28"/>
        <v>31</v>
      </c>
      <c r="L483" s="2">
        <f>K483*calibration_curve!$C$2</f>
        <v>723416</v>
      </c>
      <c r="M483" s="2">
        <f t="shared" si="30"/>
        <v>24114</v>
      </c>
      <c r="N483" s="2">
        <f t="shared" si="31"/>
        <v>1446840</v>
      </c>
      <c r="O483" s="2">
        <f>ROUND(IF((N483-IF(B483=20,blank!$H$4,blank!$H$2))&lt;0,0,N483-IF(B483=20,blank!$H$4,blank!$H$2)),0)</f>
        <v>1270820</v>
      </c>
      <c r="P483" s="16">
        <f>O483/(VLOOKUP(C483,key!A:H,8,FALSE)/10)</f>
        <v>162925.64102564103</v>
      </c>
    </row>
    <row r="484" spans="1:16" x14ac:dyDescent="0.4">
      <c r="A484" s="2">
        <v>2</v>
      </c>
      <c r="B484" s="2">
        <v>30</v>
      </c>
      <c r="C484" s="2" t="s">
        <v>662</v>
      </c>
      <c r="D484" s="2" t="s">
        <v>171</v>
      </c>
      <c r="E484" s="2" t="s">
        <v>586</v>
      </c>
      <c r="F484" s="2" t="s">
        <v>183</v>
      </c>
      <c r="G484" s="3" t="str">
        <f t="shared" si="29"/>
        <v>T_heat_only_2</v>
      </c>
      <c r="H484" s="2">
        <v>30</v>
      </c>
      <c r="I484" s="2">
        <v>97</v>
      </c>
      <c r="J484" s="2">
        <v>76</v>
      </c>
      <c r="K484" s="2">
        <f t="shared" si="28"/>
        <v>21</v>
      </c>
      <c r="L484" s="2">
        <f>K484*calibration_curve!$C$2</f>
        <v>490056</v>
      </c>
      <c r="M484" s="2">
        <f t="shared" si="30"/>
        <v>16335</v>
      </c>
      <c r="N484" s="2">
        <f t="shared" si="31"/>
        <v>980100</v>
      </c>
      <c r="O484" s="2">
        <f>ROUND(IF((N484-IF(B484=20,blank!$H$4,blank!$H$2))&lt;0,0,N484-IF(B484=20,blank!$H$4,blank!$H$2)),0)</f>
        <v>804080</v>
      </c>
      <c r="P484" s="16">
        <f>O484/(VLOOKUP(C484,key!A:H,8,FALSE)/10)</f>
        <v>94597.647058823524</v>
      </c>
    </row>
    <row r="485" spans="1:16" x14ac:dyDescent="0.4">
      <c r="A485" s="2">
        <v>2</v>
      </c>
      <c r="B485" s="2">
        <v>30</v>
      </c>
      <c r="C485" s="2" t="s">
        <v>663</v>
      </c>
      <c r="D485" s="2" t="s">
        <v>171</v>
      </c>
      <c r="E485" s="2" t="s">
        <v>586</v>
      </c>
      <c r="F485" s="2" t="s">
        <v>183</v>
      </c>
      <c r="G485" s="3" t="str">
        <f t="shared" si="29"/>
        <v>T_heat_only_2</v>
      </c>
      <c r="H485" s="2">
        <v>30</v>
      </c>
      <c r="I485" s="2">
        <v>96</v>
      </c>
      <c r="J485" s="2">
        <v>73</v>
      </c>
      <c r="K485" s="2">
        <f t="shared" si="28"/>
        <v>23</v>
      </c>
      <c r="L485" s="2">
        <f>K485*calibration_curve!$C$2</f>
        <v>536728</v>
      </c>
      <c r="M485" s="2">
        <f t="shared" si="30"/>
        <v>17891</v>
      </c>
      <c r="N485" s="2">
        <f t="shared" si="31"/>
        <v>1073460</v>
      </c>
      <c r="O485" s="2">
        <f>ROUND(IF((N485-IF(B485=20,blank!$H$4,blank!$H$2))&lt;0,0,N485-IF(B485=20,blank!$H$4,blank!$H$2)),0)</f>
        <v>897440</v>
      </c>
      <c r="P485" s="16">
        <f>O485/(VLOOKUP(C485,key!A:H,8,FALSE)/10)</f>
        <v>99715.555555555562</v>
      </c>
    </row>
    <row r="486" spans="1:16" x14ac:dyDescent="0.4">
      <c r="A486" s="2">
        <v>2</v>
      </c>
      <c r="B486" s="2">
        <v>30</v>
      </c>
      <c r="C486" s="2" t="s">
        <v>664</v>
      </c>
      <c r="D486" s="2" t="s">
        <v>171</v>
      </c>
      <c r="E486" s="2" t="s">
        <v>586</v>
      </c>
      <c r="F486" s="2" t="s">
        <v>183</v>
      </c>
      <c r="G486" s="3" t="str">
        <f t="shared" si="29"/>
        <v>T_heat_only_2</v>
      </c>
      <c r="H486" s="2">
        <v>30</v>
      </c>
      <c r="I486" s="2">
        <v>99</v>
      </c>
      <c r="J486" s="2">
        <v>64</v>
      </c>
      <c r="K486" s="2">
        <f t="shared" si="28"/>
        <v>35</v>
      </c>
      <c r="L486" s="2">
        <f>K486*calibration_curve!$C$2</f>
        <v>816760</v>
      </c>
      <c r="M486" s="2">
        <f t="shared" si="30"/>
        <v>27225</v>
      </c>
      <c r="N486" s="2">
        <f t="shared" si="31"/>
        <v>1633500</v>
      </c>
      <c r="O486" s="2">
        <f>ROUND(IF((N486-IF(B486=20,blank!$H$4,blank!$H$2))&lt;0,0,N486-IF(B486=20,blank!$H$4,blank!$H$2)),0)</f>
        <v>1457480</v>
      </c>
      <c r="P486" s="16">
        <f>O486/(VLOOKUP(C486,key!A:H,8,FALSE)/10)</f>
        <v>175599.99999999997</v>
      </c>
    </row>
    <row r="487" spans="1:16" x14ac:dyDescent="0.4">
      <c r="A487" s="2">
        <v>2</v>
      </c>
      <c r="B487" s="2">
        <v>30</v>
      </c>
      <c r="C487" s="2" t="s">
        <v>665</v>
      </c>
      <c r="D487" s="2" t="s">
        <v>171</v>
      </c>
      <c r="E487" s="2" t="s">
        <v>586</v>
      </c>
      <c r="F487" s="2" t="s">
        <v>183</v>
      </c>
      <c r="G487" s="3" t="str">
        <f t="shared" si="29"/>
        <v>T_heat_only_2</v>
      </c>
      <c r="H487" s="2">
        <v>30</v>
      </c>
      <c r="I487" s="2">
        <v>92</v>
      </c>
      <c r="J487" s="2">
        <v>79</v>
      </c>
      <c r="K487" s="2">
        <f t="shared" si="28"/>
        <v>13</v>
      </c>
      <c r="L487" s="2">
        <f>K487*calibration_curve!$C$2</f>
        <v>303368</v>
      </c>
      <c r="M487" s="2">
        <f t="shared" si="30"/>
        <v>10112</v>
      </c>
      <c r="N487" s="2">
        <f t="shared" si="31"/>
        <v>606720</v>
      </c>
      <c r="O487" s="2">
        <f>ROUND(IF((N487-IF(B487=20,blank!$H$4,blank!$H$2))&lt;0,0,N487-IF(B487=20,blank!$H$4,blank!$H$2)),0)</f>
        <v>430700</v>
      </c>
      <c r="P487" s="16">
        <f>O487/(VLOOKUP(C487,key!A:H,8,FALSE)/10)</f>
        <v>53837.5</v>
      </c>
    </row>
    <row r="488" spans="1:16" x14ac:dyDescent="0.4">
      <c r="A488" s="2">
        <v>2</v>
      </c>
      <c r="B488" s="2">
        <v>30</v>
      </c>
      <c r="C488" s="2" t="s">
        <v>666</v>
      </c>
      <c r="D488" s="2" t="s">
        <v>171</v>
      </c>
      <c r="E488" s="2" t="s">
        <v>586</v>
      </c>
      <c r="F488" s="2" t="s">
        <v>183</v>
      </c>
      <c r="G488" s="3" t="str">
        <f t="shared" si="29"/>
        <v>T_heat_only_2</v>
      </c>
      <c r="H488" s="2">
        <v>30</v>
      </c>
      <c r="I488" s="2">
        <v>86</v>
      </c>
      <c r="J488" s="2">
        <v>62</v>
      </c>
      <c r="K488" s="2">
        <f t="shared" si="28"/>
        <v>24</v>
      </c>
      <c r="L488" s="2">
        <f>K488*calibration_curve!$C$2</f>
        <v>560064</v>
      </c>
      <c r="M488" s="2">
        <f t="shared" si="30"/>
        <v>18669</v>
      </c>
      <c r="N488" s="2">
        <f t="shared" si="31"/>
        <v>1120140</v>
      </c>
      <c r="O488" s="2">
        <f>ROUND(IF((N488-IF(B488=20,blank!$H$4,blank!$H$2))&lt;0,0,N488-IF(B488=20,blank!$H$4,blank!$H$2)),0)</f>
        <v>944120</v>
      </c>
      <c r="P488" s="16">
        <f>O488/(VLOOKUP(C488,key!A:H,8,FALSE)/10)</f>
        <v>96338.775510204068</v>
      </c>
    </row>
    <row r="489" spans="1:16" x14ac:dyDescent="0.4">
      <c r="A489" s="2">
        <v>2</v>
      </c>
      <c r="B489" s="2">
        <v>30</v>
      </c>
      <c r="C489" s="2" t="s">
        <v>667</v>
      </c>
      <c r="D489" s="2" t="s">
        <v>171</v>
      </c>
      <c r="E489" s="2" t="s">
        <v>586</v>
      </c>
      <c r="F489" s="2" t="s">
        <v>183</v>
      </c>
      <c r="G489" s="3" t="str">
        <f t="shared" si="29"/>
        <v>T_heat_only_2</v>
      </c>
      <c r="H489" s="2">
        <v>30</v>
      </c>
      <c r="I489" s="2">
        <v>100</v>
      </c>
      <c r="J489" s="2">
        <v>75</v>
      </c>
      <c r="K489" s="2">
        <f t="shared" si="28"/>
        <v>25</v>
      </c>
      <c r="L489" s="2">
        <f>K489*calibration_curve!$C$2</f>
        <v>583400</v>
      </c>
      <c r="M489" s="2">
        <f t="shared" si="30"/>
        <v>19447</v>
      </c>
      <c r="N489" s="2">
        <f t="shared" si="31"/>
        <v>1166820</v>
      </c>
      <c r="O489" s="2">
        <f>ROUND(IF((N489-IF(B489=20,blank!$H$4,blank!$H$2))&lt;0,0,N489-IF(B489=20,blank!$H$4,blank!$H$2)),0)</f>
        <v>990800</v>
      </c>
      <c r="P489" s="16">
        <f>O489/(VLOOKUP(C489,key!A:H,8,FALSE)/10)</f>
        <v>96194.174757281551</v>
      </c>
    </row>
    <row r="490" spans="1:16" x14ac:dyDescent="0.4">
      <c r="A490" s="2">
        <v>2</v>
      </c>
      <c r="B490" s="2">
        <v>30</v>
      </c>
      <c r="C490" s="2" t="s">
        <v>668</v>
      </c>
      <c r="D490" s="2" t="s">
        <v>171</v>
      </c>
      <c r="E490" s="2" t="s">
        <v>586</v>
      </c>
      <c r="F490" s="2" t="s">
        <v>183</v>
      </c>
      <c r="G490" s="3" t="str">
        <f t="shared" si="29"/>
        <v>T_heat_only_2</v>
      </c>
      <c r="H490" s="2">
        <v>30</v>
      </c>
      <c r="I490" s="2">
        <v>89</v>
      </c>
      <c r="J490" s="2">
        <v>65</v>
      </c>
      <c r="K490" s="2">
        <f t="shared" si="28"/>
        <v>24</v>
      </c>
      <c r="L490" s="2">
        <f>K490*calibration_curve!$C$2</f>
        <v>560064</v>
      </c>
      <c r="M490" s="2">
        <f t="shared" si="30"/>
        <v>18669</v>
      </c>
      <c r="N490" s="2">
        <f t="shared" si="31"/>
        <v>1120140</v>
      </c>
      <c r="O490" s="2">
        <f>ROUND(IF((N490-IF(B490=20,blank!$H$4,blank!$H$2))&lt;0,0,N490-IF(B490=20,blank!$H$4,blank!$H$2)),0)</f>
        <v>944120</v>
      </c>
      <c r="P490" s="16">
        <f>O490/(VLOOKUP(C490,key!A:H,8,FALSE)/10)</f>
        <v>121041.02564102564</v>
      </c>
    </row>
    <row r="491" spans="1:16" x14ac:dyDescent="0.4">
      <c r="A491" s="2">
        <v>2</v>
      </c>
      <c r="B491" s="2">
        <v>30</v>
      </c>
      <c r="C491" s="2" t="s">
        <v>669</v>
      </c>
      <c r="D491" s="2" t="s">
        <v>171</v>
      </c>
      <c r="E491" s="2" t="s">
        <v>586</v>
      </c>
      <c r="F491" s="2" t="s">
        <v>183</v>
      </c>
      <c r="G491" s="3" t="str">
        <f t="shared" si="29"/>
        <v>T_heat_only_2</v>
      </c>
      <c r="H491" s="2">
        <v>30</v>
      </c>
      <c r="I491" s="2">
        <v>104</v>
      </c>
      <c r="J491" s="2">
        <v>74</v>
      </c>
      <c r="K491" s="2">
        <f t="shared" si="28"/>
        <v>30</v>
      </c>
      <c r="L491" s="2">
        <f>K491*calibration_curve!$C$2</f>
        <v>700080</v>
      </c>
      <c r="M491" s="2">
        <f t="shared" si="30"/>
        <v>23336</v>
      </c>
      <c r="N491" s="2">
        <f t="shared" si="31"/>
        <v>1400160</v>
      </c>
      <c r="O491" s="2">
        <f>ROUND(IF((N491-IF(B491=20,blank!$H$4,blank!$H$2))&lt;0,0,N491-IF(B491=20,blank!$H$4,blank!$H$2)),0)</f>
        <v>1224140</v>
      </c>
      <c r="P491" s="16">
        <f>O491/(VLOOKUP(C491,key!A:H,8,FALSE)/10)</f>
        <v>145730.95238095237</v>
      </c>
    </row>
    <row r="492" spans="1:16" x14ac:dyDescent="0.4">
      <c r="A492" s="2">
        <v>2</v>
      </c>
      <c r="B492" s="2">
        <v>30</v>
      </c>
      <c r="C492" s="2" t="s">
        <v>670</v>
      </c>
      <c r="D492" s="2" t="s">
        <v>171</v>
      </c>
      <c r="E492" s="2" t="s">
        <v>586</v>
      </c>
      <c r="F492" s="2" t="s">
        <v>183</v>
      </c>
      <c r="G492" s="3" t="str">
        <f t="shared" si="29"/>
        <v>T_heat_only_2</v>
      </c>
      <c r="H492" s="2">
        <v>30</v>
      </c>
      <c r="I492" s="2">
        <v>98</v>
      </c>
      <c r="J492" s="2">
        <v>84</v>
      </c>
      <c r="K492" s="2">
        <f t="shared" si="28"/>
        <v>14</v>
      </c>
      <c r="L492" s="2">
        <f>K492*calibration_curve!$C$2</f>
        <v>326704</v>
      </c>
      <c r="M492" s="2">
        <f t="shared" si="30"/>
        <v>10890</v>
      </c>
      <c r="N492" s="2">
        <f t="shared" si="31"/>
        <v>653400</v>
      </c>
      <c r="O492" s="2">
        <f>ROUND(IF((N492-IF(B492=20,blank!$H$4,blank!$H$2))&lt;0,0,N492-IF(B492=20,blank!$H$4,blank!$H$2)),0)</f>
        <v>477380</v>
      </c>
      <c r="P492" s="16">
        <f>O492/(VLOOKUP(C492,key!A:H,8,FALSE)/10)</f>
        <v>49727.083333333336</v>
      </c>
    </row>
    <row r="493" spans="1:16" x14ac:dyDescent="0.4">
      <c r="A493" s="2">
        <v>2</v>
      </c>
      <c r="B493" s="2">
        <v>30</v>
      </c>
      <c r="C493" s="2" t="s">
        <v>671</v>
      </c>
      <c r="D493" s="2" t="s">
        <v>171</v>
      </c>
      <c r="E493" s="2" t="s">
        <v>586</v>
      </c>
      <c r="F493" s="2" t="s">
        <v>183</v>
      </c>
      <c r="G493" s="3" t="str">
        <f t="shared" si="29"/>
        <v>T_heat_only_2</v>
      </c>
      <c r="H493" s="2">
        <v>30</v>
      </c>
      <c r="I493" s="2">
        <v>98</v>
      </c>
      <c r="J493" s="2">
        <v>65</v>
      </c>
      <c r="K493" s="2">
        <f t="shared" si="28"/>
        <v>33</v>
      </c>
      <c r="L493" s="2">
        <f>K493*calibration_curve!$C$2</f>
        <v>770088</v>
      </c>
      <c r="M493" s="2">
        <f t="shared" si="30"/>
        <v>25670</v>
      </c>
      <c r="N493" s="2">
        <f t="shared" si="31"/>
        <v>1540200</v>
      </c>
      <c r="O493" s="2">
        <f>ROUND(IF((N493-IF(B493=20,blank!$H$4,blank!$H$2))&lt;0,0,N493-IF(B493=20,blank!$H$4,blank!$H$2)),0)</f>
        <v>1364180</v>
      </c>
      <c r="P493" s="16">
        <f>O493/(VLOOKUP(C493,key!A:H,8,FALSE)/10)</f>
        <v>197707.24637681158</v>
      </c>
    </row>
    <row r="494" spans="1:16" x14ac:dyDescent="0.4">
      <c r="A494" s="2">
        <v>2</v>
      </c>
      <c r="B494" s="2">
        <v>30</v>
      </c>
      <c r="C494" s="2" t="s">
        <v>672</v>
      </c>
      <c r="D494" s="2" t="s">
        <v>171</v>
      </c>
      <c r="E494" s="2" t="s">
        <v>586</v>
      </c>
      <c r="F494" s="2" t="s">
        <v>183</v>
      </c>
      <c r="G494" s="3" t="str">
        <f t="shared" si="29"/>
        <v>T_heat_only_2</v>
      </c>
      <c r="H494" s="2">
        <v>30</v>
      </c>
      <c r="I494" s="2">
        <v>101</v>
      </c>
      <c r="J494" s="2">
        <v>63</v>
      </c>
      <c r="K494" s="2">
        <f t="shared" si="28"/>
        <v>38</v>
      </c>
      <c r="L494" s="2">
        <f>K494*calibration_curve!$C$2</f>
        <v>886768</v>
      </c>
      <c r="M494" s="2">
        <f t="shared" si="30"/>
        <v>29559</v>
      </c>
      <c r="N494" s="2">
        <f t="shared" si="31"/>
        <v>1773540</v>
      </c>
      <c r="O494" s="2">
        <f>ROUND(IF((N494-IF(B494=20,blank!$H$4,blank!$H$2))&lt;0,0,N494-IF(B494=20,blank!$H$4,blank!$H$2)),0)</f>
        <v>1597520</v>
      </c>
      <c r="P494" s="16">
        <f>O494/(VLOOKUP(C494,key!A:H,8,FALSE)/10)</f>
        <v>197224.69135802469</v>
      </c>
    </row>
    <row r="495" spans="1:16" x14ac:dyDescent="0.4">
      <c r="A495" s="2">
        <v>2</v>
      </c>
      <c r="B495" s="2">
        <v>30</v>
      </c>
      <c r="C495" s="2" t="s">
        <v>673</v>
      </c>
      <c r="D495" s="2" t="s">
        <v>171</v>
      </c>
      <c r="E495" s="2" t="s">
        <v>586</v>
      </c>
      <c r="F495" s="2" t="s">
        <v>183</v>
      </c>
      <c r="G495" s="3" t="str">
        <f t="shared" si="29"/>
        <v>T_heat_only_2</v>
      </c>
      <c r="H495" s="2">
        <v>30</v>
      </c>
      <c r="I495" s="2">
        <v>105</v>
      </c>
      <c r="J495" s="2">
        <v>76</v>
      </c>
      <c r="K495" s="2">
        <f t="shared" si="28"/>
        <v>29</v>
      </c>
      <c r="L495" s="2">
        <f>K495*calibration_curve!$C$2</f>
        <v>676744</v>
      </c>
      <c r="M495" s="2">
        <f t="shared" si="30"/>
        <v>22558</v>
      </c>
      <c r="N495" s="2">
        <f t="shared" si="31"/>
        <v>1353480</v>
      </c>
      <c r="O495" s="2">
        <f>ROUND(IF((N495-IF(B495=20,blank!$H$4,blank!$H$2))&lt;0,0,N495-IF(B495=20,blank!$H$4,blank!$H$2)),0)</f>
        <v>1177460</v>
      </c>
      <c r="P495" s="16">
        <f>O495/(VLOOKUP(C495,key!A:H,8,FALSE)/10)</f>
        <v>165839.43661971833</v>
      </c>
    </row>
    <row r="496" spans="1:16" x14ac:dyDescent="0.4">
      <c r="A496" s="2">
        <v>2</v>
      </c>
      <c r="B496" s="2">
        <v>30</v>
      </c>
      <c r="C496" s="2" t="s">
        <v>674</v>
      </c>
      <c r="D496" s="2" t="s">
        <v>171</v>
      </c>
      <c r="E496" s="2" t="s">
        <v>586</v>
      </c>
      <c r="F496" s="2" t="s">
        <v>183</v>
      </c>
      <c r="G496" s="3" t="str">
        <f t="shared" si="29"/>
        <v>T_heat_only_2</v>
      </c>
      <c r="H496" s="2">
        <v>30</v>
      </c>
      <c r="I496" s="2">
        <v>101</v>
      </c>
      <c r="J496" s="2">
        <v>79</v>
      </c>
      <c r="K496" s="2">
        <f t="shared" si="28"/>
        <v>22</v>
      </c>
      <c r="L496" s="2">
        <f>K496*calibration_curve!$C$2</f>
        <v>513392</v>
      </c>
      <c r="M496" s="2">
        <f t="shared" si="30"/>
        <v>17113</v>
      </c>
      <c r="N496" s="2">
        <f t="shared" si="31"/>
        <v>1026780</v>
      </c>
      <c r="O496" s="2">
        <f>ROUND(IF((N496-IF(B496=20,blank!$H$4,blank!$H$2))&lt;0,0,N496-IF(B496=20,blank!$H$4,blank!$H$2)),0)</f>
        <v>850760</v>
      </c>
      <c r="P496" s="16">
        <f>O496/(VLOOKUP(C496,key!A:H,8,FALSE)/10)</f>
        <v>119825.35211267606</v>
      </c>
    </row>
    <row r="497" spans="1:16" x14ac:dyDescent="0.4">
      <c r="A497" s="2">
        <v>2</v>
      </c>
      <c r="B497" s="2">
        <v>30</v>
      </c>
      <c r="C497" s="2" t="s">
        <v>675</v>
      </c>
      <c r="D497" s="2" t="s">
        <v>171</v>
      </c>
      <c r="E497" s="2" t="s">
        <v>586</v>
      </c>
      <c r="F497" s="2" t="s">
        <v>183</v>
      </c>
      <c r="G497" s="3" t="str">
        <f t="shared" si="29"/>
        <v>T_heat_only_2</v>
      </c>
      <c r="H497" s="2">
        <v>30</v>
      </c>
      <c r="I497" s="2">
        <v>97</v>
      </c>
      <c r="J497" s="2">
        <v>86</v>
      </c>
      <c r="K497" s="2">
        <f t="shared" si="28"/>
        <v>11</v>
      </c>
      <c r="L497" s="2">
        <f>K497*calibration_curve!$C$2</f>
        <v>256696</v>
      </c>
      <c r="M497" s="2">
        <f t="shared" si="30"/>
        <v>8557</v>
      </c>
      <c r="N497" s="2">
        <f t="shared" si="31"/>
        <v>513420</v>
      </c>
      <c r="O497" s="2">
        <f>ROUND(IF((N497-IF(B497=20,blank!$H$4,blank!$H$2))&lt;0,0,N497-IF(B497=20,blank!$H$4,blank!$H$2)),0)</f>
        <v>337400</v>
      </c>
      <c r="P497" s="16">
        <f>O497/(VLOOKUP(C497,key!A:H,8,FALSE)/10)</f>
        <v>44394.736842105267</v>
      </c>
    </row>
    <row r="498" spans="1:16" x14ac:dyDescent="0.4">
      <c r="A498" s="2">
        <v>6</v>
      </c>
      <c r="B498" s="2">
        <v>30</v>
      </c>
      <c r="C498" s="2" t="s">
        <v>428</v>
      </c>
      <c r="D498" s="2" t="s">
        <v>170</v>
      </c>
      <c r="E498" s="2" t="s">
        <v>676</v>
      </c>
      <c r="F498" s="2" t="str">
        <f>VLOOKUP(C498,death!A:B,2,FALSE)</f>
        <v>no</v>
      </c>
      <c r="G498" s="3" t="str">
        <f t="shared" si="29"/>
        <v>D_desiccation_6</v>
      </c>
      <c r="H498" s="2">
        <v>30</v>
      </c>
      <c r="I498" s="2">
        <v>104</v>
      </c>
      <c r="J498" s="2">
        <v>52</v>
      </c>
      <c r="K498" s="2">
        <f t="shared" si="28"/>
        <v>52</v>
      </c>
      <c r="L498" s="2">
        <f>K498*calibration_curve!$C$2</f>
        <v>1213472</v>
      </c>
      <c r="M498" s="2">
        <f t="shared" si="30"/>
        <v>40449</v>
      </c>
      <c r="N498" s="2">
        <f t="shared" si="31"/>
        <v>2426940</v>
      </c>
      <c r="O498" s="2">
        <f>ROUND(IF((N498-IF(B498=20,blank!$H$4,blank!$H$2))&lt;0,0,N498-IF(B498=20,blank!$H$4,blank!$H$2)),0)</f>
        <v>2250920</v>
      </c>
      <c r="P498" s="16">
        <f>O498/(VLOOKUP(C498,key!A:H,8,FALSE)/10)</f>
        <v>304178.37837837834</v>
      </c>
    </row>
    <row r="499" spans="1:16" x14ac:dyDescent="0.4">
      <c r="A499" s="2">
        <v>6</v>
      </c>
      <c r="B499" s="2">
        <v>30</v>
      </c>
      <c r="C499" s="2" t="s">
        <v>429</v>
      </c>
      <c r="D499" s="2" t="s">
        <v>170</v>
      </c>
      <c r="E499" s="2" t="s">
        <v>676</v>
      </c>
      <c r="F499" s="2" t="str">
        <f>VLOOKUP(C499,death!A:B,2,FALSE)</f>
        <v>no</v>
      </c>
      <c r="G499" s="3" t="str">
        <f t="shared" si="29"/>
        <v>D_desiccation_6</v>
      </c>
      <c r="H499" s="2">
        <v>30</v>
      </c>
      <c r="I499" s="2">
        <v>100</v>
      </c>
      <c r="J499" s="2">
        <v>71</v>
      </c>
      <c r="K499" s="2">
        <f t="shared" si="28"/>
        <v>29</v>
      </c>
      <c r="L499" s="2">
        <f>K499*calibration_curve!$C$2</f>
        <v>676744</v>
      </c>
      <c r="M499" s="2">
        <f t="shared" si="30"/>
        <v>22558</v>
      </c>
      <c r="N499" s="2">
        <f t="shared" si="31"/>
        <v>1353480</v>
      </c>
      <c r="O499" s="2">
        <f>ROUND(IF((N499-IF(B499=20,blank!$H$4,blank!$H$2))&lt;0,0,N499-IF(B499=20,blank!$H$4,blank!$H$2)),0)</f>
        <v>1177460</v>
      </c>
      <c r="P499" s="16">
        <f>O499/(VLOOKUP(C499,key!A:H,8,FALSE)/10)</f>
        <v>140173.80952380953</v>
      </c>
    </row>
    <row r="500" spans="1:16" x14ac:dyDescent="0.4">
      <c r="A500" s="2">
        <v>6</v>
      </c>
      <c r="B500" s="2">
        <v>30</v>
      </c>
      <c r="C500" s="2" t="s">
        <v>430</v>
      </c>
      <c r="D500" s="2" t="s">
        <v>170</v>
      </c>
      <c r="E500" s="2" t="s">
        <v>676</v>
      </c>
      <c r="F500" s="2" t="str">
        <f>VLOOKUP(C500,death!A:B,2,FALSE)</f>
        <v>no</v>
      </c>
      <c r="G500" s="3" t="str">
        <f t="shared" si="29"/>
        <v>D_desiccation_6</v>
      </c>
      <c r="H500" s="2">
        <v>30</v>
      </c>
      <c r="I500" s="2">
        <v>103</v>
      </c>
      <c r="J500" s="2">
        <v>65</v>
      </c>
      <c r="K500" s="2">
        <f t="shared" si="28"/>
        <v>38</v>
      </c>
      <c r="L500" s="2">
        <f>K500*calibration_curve!$C$2</f>
        <v>886768</v>
      </c>
      <c r="M500" s="2">
        <f t="shared" si="30"/>
        <v>29559</v>
      </c>
      <c r="N500" s="2">
        <f t="shared" si="31"/>
        <v>1773540</v>
      </c>
      <c r="O500" s="2">
        <f>ROUND(IF((N500-IF(B500=20,blank!$H$4,blank!$H$2))&lt;0,0,N500-IF(B500=20,blank!$H$4,blank!$H$2)),0)</f>
        <v>1597520</v>
      </c>
      <c r="P500" s="16">
        <f>O500/(VLOOKUP(C500,key!A:H,8,FALSE)/10)</f>
        <v>169948.93617021275</v>
      </c>
    </row>
    <row r="501" spans="1:16" x14ac:dyDescent="0.4">
      <c r="A501" s="2">
        <v>6</v>
      </c>
      <c r="B501" s="2">
        <v>30</v>
      </c>
      <c r="C501" s="2" t="s">
        <v>431</v>
      </c>
      <c r="D501" s="2" t="s">
        <v>170</v>
      </c>
      <c r="E501" s="2" t="s">
        <v>676</v>
      </c>
      <c r="F501" s="2" t="str">
        <f>VLOOKUP(C501,death!A:B,2,FALSE)</f>
        <v>no</v>
      </c>
      <c r="G501" s="3" t="str">
        <f t="shared" si="29"/>
        <v>D_desiccation_6</v>
      </c>
      <c r="H501" s="2">
        <v>30</v>
      </c>
      <c r="I501" s="2">
        <v>103</v>
      </c>
      <c r="J501" s="2">
        <v>41</v>
      </c>
      <c r="K501" s="2">
        <f t="shared" si="28"/>
        <v>62</v>
      </c>
      <c r="L501" s="2">
        <f>K501*calibration_curve!$C$2</f>
        <v>1446832</v>
      </c>
      <c r="M501" s="2">
        <f t="shared" si="30"/>
        <v>48228</v>
      </c>
      <c r="N501" s="2">
        <f t="shared" si="31"/>
        <v>2893680</v>
      </c>
      <c r="O501" s="2">
        <f>ROUND(IF((N501-IF(B501=20,blank!$H$4,blank!$H$2))&lt;0,0,N501-IF(B501=20,blank!$H$4,blank!$H$2)),0)</f>
        <v>2717660</v>
      </c>
      <c r="P501" s="16">
        <f>O501/(VLOOKUP(C501,key!A:H,8,FALSE)/10)</f>
        <v>289112.76595744677</v>
      </c>
    </row>
    <row r="502" spans="1:16" x14ac:dyDescent="0.4">
      <c r="A502" s="2">
        <v>6</v>
      </c>
      <c r="B502" s="2">
        <v>30</v>
      </c>
      <c r="C502" s="2" t="s">
        <v>432</v>
      </c>
      <c r="D502" s="2" t="s">
        <v>170</v>
      </c>
      <c r="E502" s="2" t="s">
        <v>676</v>
      </c>
      <c r="F502" s="2" t="str">
        <f>VLOOKUP(C502,death!A:B,2,FALSE)</f>
        <v>no</v>
      </c>
      <c r="G502" s="3" t="str">
        <f t="shared" si="29"/>
        <v>D_desiccation_6</v>
      </c>
      <c r="H502" s="2">
        <v>30</v>
      </c>
      <c r="I502" s="2">
        <v>104</v>
      </c>
      <c r="J502" s="2">
        <v>59</v>
      </c>
      <c r="K502" s="2">
        <f t="shared" si="28"/>
        <v>45</v>
      </c>
      <c r="L502" s="2">
        <f>K502*calibration_curve!$C$2</f>
        <v>1050120</v>
      </c>
      <c r="M502" s="2">
        <f t="shared" si="30"/>
        <v>35004</v>
      </c>
      <c r="N502" s="2">
        <f t="shared" si="31"/>
        <v>2100240</v>
      </c>
      <c r="O502" s="2">
        <f>ROUND(IF((N502-IF(B502=20,blank!$H$4,blank!$H$2))&lt;0,0,N502-IF(B502=20,blank!$H$4,blank!$H$2)),0)</f>
        <v>1924220</v>
      </c>
      <c r="P502" s="16">
        <f>O502/(VLOOKUP(C502,key!A:H,8,FALSE)/10)</f>
        <v>216204.49438202247</v>
      </c>
    </row>
    <row r="503" spans="1:16" x14ac:dyDescent="0.4">
      <c r="A503" s="2">
        <v>6</v>
      </c>
      <c r="B503" s="2">
        <v>30</v>
      </c>
      <c r="C503" s="2" t="s">
        <v>433</v>
      </c>
      <c r="D503" s="2" t="s">
        <v>170</v>
      </c>
      <c r="E503" s="2" t="s">
        <v>676</v>
      </c>
      <c r="F503" s="2" t="str">
        <f>VLOOKUP(C503,death!A:B,2,FALSE)</f>
        <v>no</v>
      </c>
      <c r="G503" s="3" t="str">
        <f t="shared" si="29"/>
        <v>D_desiccation_6</v>
      </c>
      <c r="H503" s="2">
        <v>30</v>
      </c>
      <c r="I503" s="2">
        <v>104</v>
      </c>
      <c r="J503" s="2">
        <v>49</v>
      </c>
      <c r="K503" s="2">
        <f t="shared" si="28"/>
        <v>55</v>
      </c>
      <c r="L503" s="2">
        <f>K503*calibration_curve!$C$2</f>
        <v>1283480</v>
      </c>
      <c r="M503" s="2">
        <f t="shared" si="30"/>
        <v>42783</v>
      </c>
      <c r="N503" s="2">
        <f t="shared" si="31"/>
        <v>2566980</v>
      </c>
      <c r="O503" s="2">
        <f>ROUND(IF((N503-IF(B503=20,blank!$H$4,blank!$H$2))&lt;0,0,N503-IF(B503=20,blank!$H$4,blank!$H$2)),0)</f>
        <v>2390960</v>
      </c>
      <c r="P503" s="16">
        <f>O503/(VLOOKUP(C503,key!A:H,8,FALSE)/10)</f>
        <v>314600</v>
      </c>
    </row>
    <row r="504" spans="1:16" x14ac:dyDescent="0.4">
      <c r="A504" s="2">
        <v>6</v>
      </c>
      <c r="B504" s="2">
        <v>30</v>
      </c>
      <c r="C504" s="2" t="s">
        <v>434</v>
      </c>
      <c r="D504" s="2" t="s">
        <v>170</v>
      </c>
      <c r="E504" s="2" t="s">
        <v>676</v>
      </c>
      <c r="F504" s="2" t="str">
        <f>VLOOKUP(C504,death!A:B,2,FALSE)</f>
        <v>no</v>
      </c>
      <c r="G504" s="3" t="str">
        <f t="shared" si="29"/>
        <v>D_desiccation_6</v>
      </c>
      <c r="H504" s="2">
        <v>30</v>
      </c>
      <c r="I504" s="2">
        <v>118</v>
      </c>
      <c r="J504" s="2">
        <v>41</v>
      </c>
      <c r="K504" s="2">
        <f t="shared" si="28"/>
        <v>77</v>
      </c>
      <c r="L504" s="2">
        <f>K504*calibration_curve!$C$2</f>
        <v>1796872</v>
      </c>
      <c r="M504" s="2">
        <f t="shared" si="30"/>
        <v>59896</v>
      </c>
      <c r="N504" s="2">
        <f t="shared" si="31"/>
        <v>3593760</v>
      </c>
      <c r="O504" s="2">
        <f>ROUND(IF((N504-IF(B504=20,blank!$H$4,blank!$H$2))&lt;0,0,N504-IF(B504=20,blank!$H$4,blank!$H$2)),0)</f>
        <v>3417740</v>
      </c>
      <c r="P504" s="16">
        <f>O504/(VLOOKUP(C504,key!A:H,8,FALSE)/10)</f>
        <v>335072.54901960789</v>
      </c>
    </row>
    <row r="505" spans="1:16" x14ac:dyDescent="0.4">
      <c r="A505" s="2">
        <v>6</v>
      </c>
      <c r="B505" s="2">
        <v>30</v>
      </c>
      <c r="C505" s="2" t="s">
        <v>435</v>
      </c>
      <c r="D505" s="2" t="s">
        <v>170</v>
      </c>
      <c r="E505" s="2" t="s">
        <v>676</v>
      </c>
      <c r="F505" s="2" t="str">
        <f>VLOOKUP(C505,death!A:B,2,FALSE)</f>
        <v>no</v>
      </c>
      <c r="G505" s="3" t="str">
        <f t="shared" si="29"/>
        <v>D_desiccation_6</v>
      </c>
      <c r="H505" s="2">
        <v>30</v>
      </c>
      <c r="I505" s="2">
        <v>120</v>
      </c>
      <c r="J505" s="2">
        <v>38</v>
      </c>
      <c r="K505" s="2">
        <f t="shared" si="28"/>
        <v>82</v>
      </c>
      <c r="L505" s="2">
        <f>K505*calibration_curve!$C$2</f>
        <v>1913552</v>
      </c>
      <c r="M505" s="2">
        <f t="shared" si="30"/>
        <v>63785</v>
      </c>
      <c r="N505" s="2">
        <f t="shared" si="31"/>
        <v>3827100</v>
      </c>
      <c r="O505" s="2">
        <f>ROUND(IF((N505-IF(B505=20,blank!$H$4,blank!$H$2))&lt;0,0,N505-IF(B505=20,blank!$H$4,blank!$H$2)),0)</f>
        <v>3651080</v>
      </c>
      <c r="P505" s="16">
        <f>O505/(VLOOKUP(C505,key!A:H,8,FALSE)/10)</f>
        <v>410233.70786516852</v>
      </c>
    </row>
    <row r="506" spans="1:16" x14ac:dyDescent="0.4">
      <c r="A506" s="2">
        <v>6</v>
      </c>
      <c r="B506" s="2">
        <v>30</v>
      </c>
      <c r="C506" s="2" t="s">
        <v>436</v>
      </c>
      <c r="D506" s="2" t="s">
        <v>170</v>
      </c>
      <c r="E506" s="2" t="s">
        <v>676</v>
      </c>
      <c r="F506" s="2" t="str">
        <f>VLOOKUP(C506,death!A:B,2,FALSE)</f>
        <v>no</v>
      </c>
      <c r="G506" s="3" t="str">
        <f t="shared" si="29"/>
        <v>D_desiccation_6</v>
      </c>
      <c r="H506" s="2">
        <v>30</v>
      </c>
      <c r="I506" s="2">
        <v>119</v>
      </c>
      <c r="J506" s="2">
        <v>37</v>
      </c>
      <c r="K506" s="2">
        <f t="shared" si="28"/>
        <v>82</v>
      </c>
      <c r="L506" s="2">
        <f>K506*calibration_curve!$C$2</f>
        <v>1913552</v>
      </c>
      <c r="M506" s="2">
        <f t="shared" si="30"/>
        <v>63785</v>
      </c>
      <c r="N506" s="2">
        <f t="shared" si="31"/>
        <v>3827100</v>
      </c>
      <c r="O506" s="2">
        <f>ROUND(IF((N506-IF(B506=20,blank!$H$4,blank!$H$2))&lt;0,0,N506-IF(B506=20,blank!$H$4,blank!$H$2)),0)</f>
        <v>3651080</v>
      </c>
      <c r="P506" s="16">
        <f>O506/(VLOOKUP(C506,key!A:H,8,FALSE)/10)</f>
        <v>414895.45454545453</v>
      </c>
    </row>
    <row r="507" spans="1:16" x14ac:dyDescent="0.4">
      <c r="A507" s="2">
        <v>6</v>
      </c>
      <c r="B507" s="2">
        <v>30</v>
      </c>
      <c r="C507" s="2" t="s">
        <v>225</v>
      </c>
      <c r="D507" s="2" t="s">
        <v>170</v>
      </c>
      <c r="E507" s="2" t="s">
        <v>676</v>
      </c>
      <c r="F507" s="2" t="str">
        <f>VLOOKUP(C507,death!A:B,2,FALSE)</f>
        <v>no</v>
      </c>
      <c r="G507" s="3" t="str">
        <f t="shared" si="29"/>
        <v>D_desiccation_6</v>
      </c>
      <c r="H507" s="2">
        <v>30</v>
      </c>
      <c r="I507" s="2">
        <v>102</v>
      </c>
      <c r="J507" s="2">
        <v>79</v>
      </c>
      <c r="K507" s="2">
        <f t="shared" si="28"/>
        <v>23</v>
      </c>
      <c r="L507" s="2">
        <f>K507*calibration_curve!$C$2</f>
        <v>536728</v>
      </c>
      <c r="M507" s="2">
        <f t="shared" si="30"/>
        <v>17891</v>
      </c>
      <c r="N507" s="2">
        <f t="shared" si="31"/>
        <v>1073460</v>
      </c>
      <c r="O507" s="2">
        <f>ROUND(IF((N507-IF(B507=20,blank!$H$4,blank!$H$2))&lt;0,0,N507-IF(B507=20,blank!$H$4,blank!$H$2)),0)</f>
        <v>897440</v>
      </c>
      <c r="P507" s="16">
        <f>O507/(VLOOKUP(C507,key!A:H,8,FALSE)/10)</f>
        <v>96498.924731182793</v>
      </c>
    </row>
    <row r="508" spans="1:16" x14ac:dyDescent="0.4">
      <c r="A508" s="2">
        <v>6</v>
      </c>
      <c r="B508" s="2">
        <v>30</v>
      </c>
      <c r="C508" s="2" t="s">
        <v>437</v>
      </c>
      <c r="D508" s="2" t="s">
        <v>170</v>
      </c>
      <c r="E508" s="2" t="s">
        <v>676</v>
      </c>
      <c r="F508" s="2" t="str">
        <f>VLOOKUP(C508,death!A:B,2,FALSE)</f>
        <v>no</v>
      </c>
      <c r="G508" s="3" t="str">
        <f t="shared" si="29"/>
        <v>D_desiccation_6</v>
      </c>
      <c r="H508" s="2">
        <v>30</v>
      </c>
      <c r="I508" s="2">
        <v>103</v>
      </c>
      <c r="J508" s="2">
        <v>70</v>
      </c>
      <c r="K508" s="2">
        <f t="shared" si="28"/>
        <v>33</v>
      </c>
      <c r="L508" s="2">
        <f>K508*calibration_curve!$C$2</f>
        <v>770088</v>
      </c>
      <c r="M508" s="2">
        <f t="shared" si="30"/>
        <v>25670</v>
      </c>
      <c r="N508" s="2">
        <f t="shared" si="31"/>
        <v>1540200</v>
      </c>
      <c r="O508" s="2">
        <f>ROUND(IF((N508-IF(B508=20,blank!$H$4,blank!$H$2))&lt;0,0,N508-IF(B508=20,blank!$H$4,blank!$H$2)),0)</f>
        <v>1364180</v>
      </c>
      <c r="P508" s="16">
        <f>O508/(VLOOKUP(C508,key!A:H,8,FALSE)/10)</f>
        <v>166363.41463414635</v>
      </c>
    </row>
    <row r="509" spans="1:16" x14ac:dyDescent="0.4">
      <c r="A509" s="2">
        <v>6</v>
      </c>
      <c r="B509" s="2">
        <v>30</v>
      </c>
      <c r="C509" s="2" t="s">
        <v>226</v>
      </c>
      <c r="D509" s="2" t="s">
        <v>170</v>
      </c>
      <c r="E509" s="2" t="s">
        <v>676</v>
      </c>
      <c r="F509" s="2" t="str">
        <f>VLOOKUP(C509,death!A:B,2,FALSE)</f>
        <v>no</v>
      </c>
      <c r="G509" s="3" t="str">
        <f t="shared" si="29"/>
        <v>D_desiccation_6</v>
      </c>
      <c r="H509" s="2">
        <v>30</v>
      </c>
      <c r="I509" s="2">
        <v>103</v>
      </c>
      <c r="J509" s="2">
        <v>49</v>
      </c>
      <c r="K509" s="2">
        <f t="shared" si="28"/>
        <v>54</v>
      </c>
      <c r="L509" s="2">
        <f>K509*calibration_curve!$C$2</f>
        <v>1260144</v>
      </c>
      <c r="M509" s="2">
        <f t="shared" si="30"/>
        <v>42005</v>
      </c>
      <c r="N509" s="2">
        <f t="shared" si="31"/>
        <v>2520300</v>
      </c>
      <c r="O509" s="2">
        <f>ROUND(IF((N509-IF(B509=20,blank!$H$4,blank!$H$2))&lt;0,0,N509-IF(B509=20,blank!$H$4,blank!$H$2)),0)</f>
        <v>2344280</v>
      </c>
      <c r="P509" s="16">
        <f>O509/(VLOOKUP(C509,key!A:H,8,FALSE)/10)</f>
        <v>263402.24719101121</v>
      </c>
    </row>
    <row r="510" spans="1:16" x14ac:dyDescent="0.4">
      <c r="A510" s="2">
        <v>6</v>
      </c>
      <c r="B510" s="2">
        <v>30</v>
      </c>
      <c r="C510" s="2" t="s">
        <v>438</v>
      </c>
      <c r="D510" s="2" t="s">
        <v>170</v>
      </c>
      <c r="E510" s="2" t="s">
        <v>676</v>
      </c>
      <c r="F510" s="2" t="str">
        <f>VLOOKUP(C510,death!A:B,2,FALSE)</f>
        <v>no</v>
      </c>
      <c r="G510" s="3" t="str">
        <f t="shared" si="29"/>
        <v>D_desiccation_6</v>
      </c>
      <c r="H510" s="2">
        <v>30</v>
      </c>
      <c r="I510" s="2">
        <v>103</v>
      </c>
      <c r="J510" s="2">
        <v>72</v>
      </c>
      <c r="K510" s="2">
        <f t="shared" si="28"/>
        <v>31</v>
      </c>
      <c r="L510" s="2">
        <f>K510*calibration_curve!$C$2</f>
        <v>723416</v>
      </c>
      <c r="M510" s="2">
        <f t="shared" si="30"/>
        <v>24114</v>
      </c>
      <c r="N510" s="2">
        <f t="shared" si="31"/>
        <v>1446840</v>
      </c>
      <c r="O510" s="2">
        <f>ROUND(IF((N510-IF(B510=20,blank!$H$4,blank!$H$2))&lt;0,0,N510-IF(B510=20,blank!$H$4,blank!$H$2)),0)</f>
        <v>1270820</v>
      </c>
      <c r="P510" s="16">
        <f>O510/(VLOOKUP(C510,key!A:H,8,FALSE)/10)</f>
        <v>131012.37113402062</v>
      </c>
    </row>
    <row r="511" spans="1:16" x14ac:dyDescent="0.4">
      <c r="A511" s="2">
        <v>6</v>
      </c>
      <c r="B511" s="2">
        <v>30</v>
      </c>
      <c r="C511" s="2" t="s">
        <v>439</v>
      </c>
      <c r="D511" s="2" t="s">
        <v>170</v>
      </c>
      <c r="E511" s="2" t="s">
        <v>676</v>
      </c>
      <c r="F511" s="2" t="str">
        <f>VLOOKUP(C511,death!A:B,2,FALSE)</f>
        <v>no</v>
      </c>
      <c r="G511" s="3" t="str">
        <f t="shared" si="29"/>
        <v>D_desiccation_6</v>
      </c>
      <c r="H511" s="2">
        <v>30</v>
      </c>
      <c r="I511" s="2">
        <v>101</v>
      </c>
      <c r="J511" s="2">
        <v>68</v>
      </c>
      <c r="K511" s="2">
        <f t="shared" si="28"/>
        <v>33</v>
      </c>
      <c r="L511" s="2">
        <f>K511*calibration_curve!$C$2</f>
        <v>770088</v>
      </c>
      <c r="M511" s="2">
        <f t="shared" si="30"/>
        <v>25670</v>
      </c>
      <c r="N511" s="2">
        <f t="shared" si="31"/>
        <v>1540200</v>
      </c>
      <c r="O511" s="2">
        <f>ROUND(IF((N511-IF(B511=20,blank!$H$4,blank!$H$2))&lt;0,0,N511-IF(B511=20,blank!$H$4,blank!$H$2)),0)</f>
        <v>1364180</v>
      </c>
      <c r="P511" s="16">
        <f>O511/(VLOOKUP(C511,key!A:H,8,FALSE)/10)</f>
        <v>148280.4347826087</v>
      </c>
    </row>
    <row r="512" spans="1:16" x14ac:dyDescent="0.4">
      <c r="A512" s="2">
        <v>6</v>
      </c>
      <c r="B512" s="2">
        <v>30</v>
      </c>
      <c r="C512" s="2" t="s">
        <v>440</v>
      </c>
      <c r="D512" s="2" t="s">
        <v>170</v>
      </c>
      <c r="E512" s="2" t="s">
        <v>676</v>
      </c>
      <c r="F512" s="2" t="str">
        <f>VLOOKUP(C512,death!A:B,2,FALSE)</f>
        <v>no</v>
      </c>
      <c r="G512" s="3" t="str">
        <f t="shared" si="29"/>
        <v>D_desiccation_6</v>
      </c>
      <c r="H512" s="2">
        <v>30</v>
      </c>
      <c r="I512" s="2">
        <v>101</v>
      </c>
      <c r="J512" s="2">
        <v>44</v>
      </c>
      <c r="K512" s="2">
        <f t="shared" si="28"/>
        <v>57</v>
      </c>
      <c r="L512" s="2">
        <f>K512*calibration_curve!$C$2</f>
        <v>1330152</v>
      </c>
      <c r="M512" s="2">
        <f t="shared" si="30"/>
        <v>44338</v>
      </c>
      <c r="N512" s="2">
        <f t="shared" si="31"/>
        <v>2660280</v>
      </c>
      <c r="O512" s="2">
        <f>ROUND(IF((N512-IF(B512=20,blank!$H$4,blank!$H$2))&lt;0,0,N512-IF(B512=20,blank!$H$4,blank!$H$2)),0)</f>
        <v>2484260</v>
      </c>
      <c r="P512" s="16">
        <f>O512/(VLOOKUP(C512,key!A:H,8,FALSE)/10)</f>
        <v>306698.76543209876</v>
      </c>
    </row>
    <row r="513" spans="1:16" x14ac:dyDescent="0.4">
      <c r="A513" s="2">
        <v>6</v>
      </c>
      <c r="B513" s="2">
        <v>30</v>
      </c>
      <c r="C513" s="2" t="s">
        <v>441</v>
      </c>
      <c r="D513" s="2" t="s">
        <v>170</v>
      </c>
      <c r="E513" s="2" t="s">
        <v>676</v>
      </c>
      <c r="F513" s="2" t="str">
        <f>VLOOKUP(C513,death!A:B,2,FALSE)</f>
        <v>no</v>
      </c>
      <c r="G513" s="3" t="str">
        <f t="shared" si="29"/>
        <v>D_desiccation_6</v>
      </c>
      <c r="H513" s="2">
        <v>30</v>
      </c>
      <c r="I513" s="2">
        <v>119</v>
      </c>
      <c r="J513" s="2">
        <v>72</v>
      </c>
      <c r="K513" s="2">
        <f t="shared" si="28"/>
        <v>47</v>
      </c>
      <c r="L513" s="2">
        <f>K513*calibration_curve!$C$2</f>
        <v>1096792</v>
      </c>
      <c r="M513" s="2">
        <f t="shared" si="30"/>
        <v>36560</v>
      </c>
      <c r="N513" s="2">
        <f t="shared" si="31"/>
        <v>2193600</v>
      </c>
      <c r="O513" s="2">
        <f>ROUND(IF((N513-IF(B513=20,blank!$H$4,blank!$H$2))&lt;0,0,N513-IF(B513=20,blank!$H$4,blank!$H$2)),0)</f>
        <v>2017580</v>
      </c>
      <c r="P513" s="16">
        <f>O513/(VLOOKUP(C513,key!A:H,8,FALSE)/10)</f>
        <v>237362.35294117648</v>
      </c>
    </row>
    <row r="514" spans="1:16" x14ac:dyDescent="0.4">
      <c r="A514" s="2">
        <v>6</v>
      </c>
      <c r="B514" s="2">
        <v>30</v>
      </c>
      <c r="C514" s="2" t="s">
        <v>442</v>
      </c>
      <c r="D514" s="2" t="s">
        <v>170</v>
      </c>
      <c r="E514" s="2" t="s">
        <v>676</v>
      </c>
      <c r="F514" s="2" t="str">
        <f>VLOOKUP(C514,death!A:B,2,FALSE)</f>
        <v>no</v>
      </c>
      <c r="G514" s="3" t="str">
        <f t="shared" si="29"/>
        <v>D_desiccation_6</v>
      </c>
      <c r="H514" s="2">
        <v>30</v>
      </c>
      <c r="I514" s="2">
        <v>120</v>
      </c>
      <c r="J514" s="2">
        <v>63</v>
      </c>
      <c r="K514" s="2">
        <f t="shared" ref="K514:K577" si="32">I514-J514</f>
        <v>57</v>
      </c>
      <c r="L514" s="2">
        <f>K514*calibration_curve!$C$2</f>
        <v>1330152</v>
      </c>
      <c r="M514" s="2">
        <f t="shared" si="30"/>
        <v>44338</v>
      </c>
      <c r="N514" s="2">
        <f t="shared" si="31"/>
        <v>2660280</v>
      </c>
      <c r="O514" s="2">
        <f>ROUND(IF((N514-IF(B514=20,blank!$H$4,blank!$H$2))&lt;0,0,N514-IF(B514=20,blank!$H$4,blank!$H$2)),0)</f>
        <v>2484260</v>
      </c>
      <c r="P514" s="16">
        <f>O514/(VLOOKUP(C514,key!A:H,8,FALSE)/10)</f>
        <v>295745.23809523811</v>
      </c>
    </row>
    <row r="515" spans="1:16" x14ac:dyDescent="0.4">
      <c r="A515" s="2">
        <v>6</v>
      </c>
      <c r="B515" s="2">
        <v>30</v>
      </c>
      <c r="C515" s="2" t="s">
        <v>443</v>
      </c>
      <c r="D515" s="2" t="s">
        <v>170</v>
      </c>
      <c r="E515" s="2" t="s">
        <v>676</v>
      </c>
      <c r="F515" s="2" t="str">
        <f>VLOOKUP(C515,death!A:B,2,FALSE)</f>
        <v>no</v>
      </c>
      <c r="G515" s="3" t="str">
        <f t="shared" ref="G515:G578" si="33">D515&amp;"_"&amp;E515&amp;"_"&amp;A515</f>
        <v>D_desiccation_6</v>
      </c>
      <c r="H515" s="2">
        <v>30</v>
      </c>
      <c r="I515" s="2">
        <v>120</v>
      </c>
      <c r="J515" s="2">
        <v>39</v>
      </c>
      <c r="K515" s="2">
        <f t="shared" si="32"/>
        <v>81</v>
      </c>
      <c r="L515" s="2">
        <f>K515*calibration_curve!$C$2</f>
        <v>1890216</v>
      </c>
      <c r="M515" s="2">
        <f t="shared" ref="M515:M578" si="34">ROUND(L515/H515,0)</f>
        <v>63007</v>
      </c>
      <c r="N515" s="2">
        <f t="shared" ref="N515:N578" si="35">M515*60</f>
        <v>3780420</v>
      </c>
      <c r="O515" s="2">
        <f>ROUND(IF((N515-IF(B515=20,blank!$H$4,blank!$H$2))&lt;0,0,N515-IF(B515=20,blank!$H$4,blank!$H$2)),0)</f>
        <v>3604400</v>
      </c>
      <c r="P515" s="16">
        <f>O515/(VLOOKUP(C515,key!A:H,8,FALSE)/10)</f>
        <v>371587.62886597944</v>
      </c>
    </row>
    <row r="516" spans="1:16" x14ac:dyDescent="0.4">
      <c r="A516" s="2">
        <v>6</v>
      </c>
      <c r="B516" s="2">
        <v>30</v>
      </c>
      <c r="C516" s="2" t="s">
        <v>444</v>
      </c>
      <c r="D516" s="2" t="s">
        <v>170</v>
      </c>
      <c r="E516" s="2" t="s">
        <v>676</v>
      </c>
      <c r="F516" s="2" t="str">
        <f>VLOOKUP(C516,death!A:B,2,FALSE)</f>
        <v>no</v>
      </c>
      <c r="G516" s="3" t="str">
        <f t="shared" si="33"/>
        <v>D_desiccation_6</v>
      </c>
      <c r="H516" s="2">
        <v>30</v>
      </c>
      <c r="I516" s="2">
        <v>105</v>
      </c>
      <c r="J516" s="2">
        <v>44</v>
      </c>
      <c r="K516" s="2">
        <f t="shared" si="32"/>
        <v>61</v>
      </c>
      <c r="L516" s="2">
        <f>K516*calibration_curve!$C$2</f>
        <v>1423496</v>
      </c>
      <c r="M516" s="2">
        <f t="shared" si="34"/>
        <v>47450</v>
      </c>
      <c r="N516" s="2">
        <f t="shared" si="35"/>
        <v>2847000</v>
      </c>
      <c r="O516" s="2">
        <f>ROUND(IF((N516-IF(B516=20,blank!$H$4,blank!$H$2))&lt;0,0,N516-IF(B516=20,blank!$H$4,blank!$H$2)),0)</f>
        <v>2670980</v>
      </c>
      <c r="P516" s="16">
        <f>O516/(VLOOKUP(C516,key!A:H,8,FALSE)/10)</f>
        <v>293514.28571428574</v>
      </c>
    </row>
    <row r="517" spans="1:16" x14ac:dyDescent="0.4">
      <c r="A517" s="2">
        <v>6</v>
      </c>
      <c r="B517" s="2">
        <v>30</v>
      </c>
      <c r="C517" s="2" t="s">
        <v>445</v>
      </c>
      <c r="D517" s="2" t="s">
        <v>170</v>
      </c>
      <c r="E517" s="2" t="s">
        <v>676</v>
      </c>
      <c r="F517" s="2" t="str">
        <f>VLOOKUP(C517,death!A:B,2,FALSE)</f>
        <v>no</v>
      </c>
      <c r="G517" s="3" t="str">
        <f t="shared" si="33"/>
        <v>D_desiccation_6</v>
      </c>
      <c r="H517" s="2">
        <v>30</v>
      </c>
      <c r="I517" s="2">
        <v>102</v>
      </c>
      <c r="J517" s="2">
        <v>71</v>
      </c>
      <c r="K517" s="2">
        <f t="shared" si="32"/>
        <v>31</v>
      </c>
      <c r="L517" s="2">
        <f>K517*calibration_curve!$C$2</f>
        <v>723416</v>
      </c>
      <c r="M517" s="2">
        <f t="shared" si="34"/>
        <v>24114</v>
      </c>
      <c r="N517" s="2">
        <f t="shared" si="35"/>
        <v>1446840</v>
      </c>
      <c r="O517" s="2">
        <f>ROUND(IF((N517-IF(B517=20,blank!$H$4,blank!$H$2))&lt;0,0,N517-IF(B517=20,blank!$H$4,blank!$H$2)),0)</f>
        <v>1270820</v>
      </c>
      <c r="P517" s="16">
        <f>O517/(VLOOKUP(C517,key!A:H,8,FALSE)/10)</f>
        <v>165041.55844155845</v>
      </c>
    </row>
    <row r="518" spans="1:16" x14ac:dyDescent="0.4">
      <c r="A518" s="2">
        <v>6</v>
      </c>
      <c r="B518" s="2">
        <v>30</v>
      </c>
      <c r="C518" s="2" t="s">
        <v>446</v>
      </c>
      <c r="D518" s="2" t="s">
        <v>170</v>
      </c>
      <c r="E518" s="2" t="s">
        <v>676</v>
      </c>
      <c r="F518" s="2" t="str">
        <f>VLOOKUP(C518,death!A:B,2,FALSE)</f>
        <v>no</v>
      </c>
      <c r="G518" s="3" t="str">
        <f t="shared" si="33"/>
        <v>D_desiccation_6</v>
      </c>
      <c r="H518" s="2">
        <v>30</v>
      </c>
      <c r="I518" s="2">
        <v>101</v>
      </c>
      <c r="J518" s="2">
        <v>44</v>
      </c>
      <c r="K518" s="2">
        <f t="shared" si="32"/>
        <v>57</v>
      </c>
      <c r="L518" s="2">
        <f>K518*calibration_curve!$C$2</f>
        <v>1330152</v>
      </c>
      <c r="M518" s="2">
        <f t="shared" si="34"/>
        <v>44338</v>
      </c>
      <c r="N518" s="2">
        <f t="shared" si="35"/>
        <v>2660280</v>
      </c>
      <c r="O518" s="2">
        <f>ROUND(IF((N518-IF(B518=20,blank!$H$4,blank!$H$2))&lt;0,0,N518-IF(B518=20,blank!$H$4,blank!$H$2)),0)</f>
        <v>2484260</v>
      </c>
      <c r="P518" s="16">
        <f>O518/(VLOOKUP(C518,key!A:H,8,FALSE)/10)</f>
        <v>258777.08333333334</v>
      </c>
    </row>
    <row r="519" spans="1:16" x14ac:dyDescent="0.4">
      <c r="A519" s="2">
        <v>6</v>
      </c>
      <c r="B519" s="2">
        <v>30</v>
      </c>
      <c r="C519" s="2" t="s">
        <v>447</v>
      </c>
      <c r="D519" s="2" t="s">
        <v>170</v>
      </c>
      <c r="E519" s="2" t="s">
        <v>676</v>
      </c>
      <c r="F519" s="2" t="str">
        <f>VLOOKUP(C519,death!A:B,2,FALSE)</f>
        <v>no</v>
      </c>
      <c r="G519" s="3" t="str">
        <f t="shared" si="33"/>
        <v>D_desiccation_6</v>
      </c>
      <c r="H519" s="2">
        <v>30</v>
      </c>
      <c r="I519" s="2">
        <v>103</v>
      </c>
      <c r="J519" s="2">
        <v>27</v>
      </c>
      <c r="K519" s="2">
        <f t="shared" si="32"/>
        <v>76</v>
      </c>
      <c r="L519" s="2">
        <f>K519*calibration_curve!$C$2</f>
        <v>1773536</v>
      </c>
      <c r="M519" s="2">
        <f t="shared" si="34"/>
        <v>59118</v>
      </c>
      <c r="N519" s="2">
        <f t="shared" si="35"/>
        <v>3547080</v>
      </c>
      <c r="O519" s="2">
        <f>ROUND(IF((N519-IF(B519=20,blank!$H$4,blank!$H$2))&lt;0,0,N519-IF(B519=20,blank!$H$4,blank!$H$2)),0)</f>
        <v>3371060</v>
      </c>
      <c r="P519" s="16">
        <f>O519/(VLOOKUP(C519,key!A:H,8,FALSE)/10)</f>
        <v>455548.64864864864</v>
      </c>
    </row>
    <row r="520" spans="1:16" x14ac:dyDescent="0.4">
      <c r="A520" s="2">
        <v>6</v>
      </c>
      <c r="B520" s="2">
        <v>30</v>
      </c>
      <c r="C520" s="2" t="s">
        <v>448</v>
      </c>
      <c r="D520" s="2" t="s">
        <v>170</v>
      </c>
      <c r="E520" s="2" t="s">
        <v>676</v>
      </c>
      <c r="F520" s="2" t="str">
        <f>VLOOKUP(C520,death!A:B,2,FALSE)</f>
        <v>no</v>
      </c>
      <c r="G520" s="3" t="str">
        <f t="shared" si="33"/>
        <v>D_desiccation_6</v>
      </c>
      <c r="H520" s="2">
        <v>30</v>
      </c>
      <c r="I520" s="2">
        <v>103</v>
      </c>
      <c r="J520" s="2">
        <v>31</v>
      </c>
      <c r="K520" s="2">
        <f t="shared" si="32"/>
        <v>72</v>
      </c>
      <c r="L520" s="2">
        <f>K520*calibration_curve!$C$2</f>
        <v>1680192</v>
      </c>
      <c r="M520" s="2">
        <f t="shared" si="34"/>
        <v>56006</v>
      </c>
      <c r="N520" s="2">
        <f t="shared" si="35"/>
        <v>3360360</v>
      </c>
      <c r="O520" s="2">
        <f>ROUND(IF((N520-IF(B520=20,blank!$H$4,blank!$H$2))&lt;0,0,N520-IF(B520=20,blank!$H$4,blank!$H$2)),0)</f>
        <v>3184340</v>
      </c>
      <c r="P520" s="16">
        <f>O520/(VLOOKUP(C520,key!A:H,8,FALSE)/10)</f>
        <v>413550.64935064933</v>
      </c>
    </row>
    <row r="521" spans="1:16" x14ac:dyDescent="0.4">
      <c r="A521" s="2">
        <v>6</v>
      </c>
      <c r="B521" s="2">
        <v>30</v>
      </c>
      <c r="C521" s="2" t="s">
        <v>449</v>
      </c>
      <c r="D521" s="2" t="s">
        <v>170</v>
      </c>
      <c r="E521" s="2" t="s">
        <v>676</v>
      </c>
      <c r="F521" s="2" t="str">
        <f>VLOOKUP(C521,death!A:B,2,FALSE)</f>
        <v>no</v>
      </c>
      <c r="G521" s="3" t="str">
        <f t="shared" si="33"/>
        <v>D_desiccation_6</v>
      </c>
      <c r="H521" s="2">
        <v>30</v>
      </c>
      <c r="I521" s="2">
        <v>107</v>
      </c>
      <c r="J521" s="2">
        <v>33</v>
      </c>
      <c r="K521" s="2">
        <f t="shared" si="32"/>
        <v>74</v>
      </c>
      <c r="L521" s="2">
        <f>K521*calibration_curve!$C$2</f>
        <v>1726864</v>
      </c>
      <c r="M521" s="2">
        <f t="shared" si="34"/>
        <v>57562</v>
      </c>
      <c r="N521" s="2">
        <f t="shared" si="35"/>
        <v>3453720</v>
      </c>
      <c r="O521" s="2">
        <f>ROUND(IF((N521-IF(B521=20,blank!$H$4,blank!$H$2))&lt;0,0,N521-IF(B521=20,blank!$H$4,blank!$H$2)),0)</f>
        <v>3277700</v>
      </c>
      <c r="P521" s="16">
        <f>O521/(VLOOKUP(C521,key!A:H,8,FALSE)/10)</f>
        <v>455236.11111111112</v>
      </c>
    </row>
    <row r="522" spans="1:16" x14ac:dyDescent="0.4">
      <c r="A522" s="2">
        <v>6</v>
      </c>
      <c r="B522" s="2">
        <v>30</v>
      </c>
      <c r="C522" s="2" t="s">
        <v>450</v>
      </c>
      <c r="D522" s="2" t="s">
        <v>170</v>
      </c>
      <c r="E522" s="2" t="s">
        <v>676</v>
      </c>
      <c r="F522" s="2" t="str">
        <f>VLOOKUP(C522,death!A:B,2,FALSE)</f>
        <v>no</v>
      </c>
      <c r="G522" s="3" t="str">
        <f t="shared" si="33"/>
        <v>D_desiccation_6</v>
      </c>
      <c r="H522" s="2">
        <v>30</v>
      </c>
      <c r="I522" s="2">
        <v>118</v>
      </c>
      <c r="J522" s="2">
        <v>19</v>
      </c>
      <c r="K522" s="2">
        <f t="shared" si="32"/>
        <v>99</v>
      </c>
      <c r="L522" s="2">
        <f>K522*calibration_curve!$C$2</f>
        <v>2310264</v>
      </c>
      <c r="M522" s="2">
        <f t="shared" si="34"/>
        <v>77009</v>
      </c>
      <c r="N522" s="2">
        <f t="shared" si="35"/>
        <v>4620540</v>
      </c>
      <c r="O522" s="2">
        <f>ROUND(IF((N522-IF(B522=20,blank!$H$4,blank!$H$2))&lt;0,0,N522-IF(B522=20,blank!$H$4,blank!$H$2)),0)</f>
        <v>4444520</v>
      </c>
      <c r="P522" s="16">
        <f>O522/(VLOOKUP(C522,key!A:H,8,FALSE)/10)</f>
        <v>542014.63414634147</v>
      </c>
    </row>
    <row r="523" spans="1:16" x14ac:dyDescent="0.4">
      <c r="A523" s="2">
        <v>6</v>
      </c>
      <c r="B523" s="2">
        <v>30</v>
      </c>
      <c r="C523" s="2" t="s">
        <v>451</v>
      </c>
      <c r="D523" s="2" t="s">
        <v>170</v>
      </c>
      <c r="E523" s="2" t="s">
        <v>676</v>
      </c>
      <c r="F523" s="2" t="str">
        <f>VLOOKUP(C523,death!A:B,2,FALSE)</f>
        <v>no</v>
      </c>
      <c r="G523" s="3" t="str">
        <f t="shared" si="33"/>
        <v>D_desiccation_6</v>
      </c>
      <c r="H523" s="2">
        <v>30</v>
      </c>
      <c r="I523" s="2">
        <v>118</v>
      </c>
      <c r="J523" s="2">
        <v>19</v>
      </c>
      <c r="K523" s="2">
        <f t="shared" si="32"/>
        <v>99</v>
      </c>
      <c r="L523" s="2">
        <f>K523*calibration_curve!$C$2</f>
        <v>2310264</v>
      </c>
      <c r="M523" s="2">
        <f t="shared" si="34"/>
        <v>77009</v>
      </c>
      <c r="N523" s="2">
        <f t="shared" si="35"/>
        <v>4620540</v>
      </c>
      <c r="O523" s="2">
        <f>ROUND(IF((N523-IF(B523=20,blank!$H$4,blank!$H$2))&lt;0,0,N523-IF(B523=20,blank!$H$4,blank!$H$2)),0)</f>
        <v>4444520</v>
      </c>
      <c r="P523" s="16">
        <f>O523/(VLOOKUP(C523,key!A:H,8,FALSE)/10)</f>
        <v>458197.93814432994</v>
      </c>
    </row>
    <row r="524" spans="1:16" x14ac:dyDescent="0.4">
      <c r="A524" s="2">
        <v>6</v>
      </c>
      <c r="B524" s="2">
        <v>30</v>
      </c>
      <c r="C524" s="2" t="s">
        <v>229</v>
      </c>
      <c r="D524" s="2" t="s">
        <v>170</v>
      </c>
      <c r="E524" s="2" t="s">
        <v>676</v>
      </c>
      <c r="F524" s="2" t="str">
        <f>VLOOKUP(C524,death!A:B,2,FALSE)</f>
        <v>no</v>
      </c>
      <c r="G524" s="3" t="str">
        <f t="shared" si="33"/>
        <v>D_desiccation_6</v>
      </c>
      <c r="H524" s="2">
        <v>30</v>
      </c>
      <c r="I524" s="2">
        <v>117</v>
      </c>
      <c r="J524" s="2">
        <v>29</v>
      </c>
      <c r="K524" s="2">
        <f t="shared" si="32"/>
        <v>88</v>
      </c>
      <c r="L524" s="2">
        <f>K524*calibration_curve!$C$2</f>
        <v>2053568</v>
      </c>
      <c r="M524" s="2">
        <f t="shared" si="34"/>
        <v>68452</v>
      </c>
      <c r="N524" s="2">
        <f t="shared" si="35"/>
        <v>4107120</v>
      </c>
      <c r="O524" s="2">
        <f>ROUND(IF((N524-IF(B524=20,blank!$H$4,blank!$H$2))&lt;0,0,N524-IF(B524=20,blank!$H$4,blank!$H$2)),0)</f>
        <v>3931100</v>
      </c>
      <c r="P524" s="16">
        <f>O524/(VLOOKUP(C524,key!A:H,8,FALSE)/10)</f>
        <v>405268.04123711342</v>
      </c>
    </row>
    <row r="525" spans="1:16" x14ac:dyDescent="0.4">
      <c r="A525" s="2">
        <v>6</v>
      </c>
      <c r="B525" s="2">
        <v>30</v>
      </c>
      <c r="C525" s="2" t="s">
        <v>452</v>
      </c>
      <c r="D525" s="2" t="s">
        <v>170</v>
      </c>
      <c r="E525" s="2" t="s">
        <v>676</v>
      </c>
      <c r="F525" s="2" t="str">
        <f>VLOOKUP(C525,death!A:B,2,FALSE)</f>
        <v>no</v>
      </c>
      <c r="G525" s="3" t="str">
        <f t="shared" si="33"/>
        <v>D_desiccation_6</v>
      </c>
      <c r="H525" s="2">
        <v>30</v>
      </c>
      <c r="I525" s="2">
        <v>115</v>
      </c>
      <c r="J525" s="2">
        <v>45</v>
      </c>
      <c r="K525" s="2">
        <f t="shared" si="32"/>
        <v>70</v>
      </c>
      <c r="L525" s="2">
        <f>K525*calibration_curve!$C$2</f>
        <v>1633520</v>
      </c>
      <c r="M525" s="2">
        <f t="shared" si="34"/>
        <v>54451</v>
      </c>
      <c r="N525" s="2">
        <f t="shared" si="35"/>
        <v>3267060</v>
      </c>
      <c r="O525" s="2">
        <f>ROUND(IF((N525-IF(B525=20,blank!$H$4,blank!$H$2))&lt;0,0,N525-IF(B525=20,blank!$H$4,blank!$H$2)),0)</f>
        <v>3091040</v>
      </c>
      <c r="P525" s="16">
        <f>O525/(VLOOKUP(C525,key!A:H,8,FALSE)/10)</f>
        <v>381609.87654320989</v>
      </c>
    </row>
    <row r="526" spans="1:16" x14ac:dyDescent="0.4">
      <c r="A526" s="2">
        <v>6</v>
      </c>
      <c r="B526" s="2">
        <v>30</v>
      </c>
      <c r="C526" s="2" t="s">
        <v>453</v>
      </c>
      <c r="D526" s="2" t="s">
        <v>170</v>
      </c>
      <c r="E526" s="2" t="s">
        <v>676</v>
      </c>
      <c r="F526" s="2" t="str">
        <f>VLOOKUP(C526,death!A:B,2,FALSE)</f>
        <v>no</v>
      </c>
      <c r="G526" s="3" t="str">
        <f t="shared" si="33"/>
        <v>D_desiccation_6</v>
      </c>
      <c r="H526" s="2">
        <v>30</v>
      </c>
      <c r="I526" s="2">
        <v>110</v>
      </c>
      <c r="J526" s="2">
        <v>44</v>
      </c>
      <c r="K526" s="2">
        <f t="shared" si="32"/>
        <v>66</v>
      </c>
      <c r="L526" s="2">
        <f>K526*calibration_curve!$C$2</f>
        <v>1540176</v>
      </c>
      <c r="M526" s="2">
        <f t="shared" si="34"/>
        <v>51339</v>
      </c>
      <c r="N526" s="2">
        <f t="shared" si="35"/>
        <v>3080340</v>
      </c>
      <c r="O526" s="2">
        <f>ROUND(IF((N526-IF(B526=20,blank!$H$4,blank!$H$2))&lt;0,0,N526-IF(B526=20,blank!$H$4,blank!$H$2)),0)</f>
        <v>2904320</v>
      </c>
      <c r="P526" s="16">
        <f>O526/(VLOOKUP(C526,key!A:H,8,FALSE)/10)</f>
        <v>333829.88505747129</v>
      </c>
    </row>
    <row r="527" spans="1:16" x14ac:dyDescent="0.4">
      <c r="A527" s="2">
        <v>6</v>
      </c>
      <c r="B527" s="2">
        <v>30</v>
      </c>
      <c r="C527" s="2" t="s">
        <v>454</v>
      </c>
      <c r="D527" s="2" t="s">
        <v>170</v>
      </c>
      <c r="E527" s="2" t="s">
        <v>676</v>
      </c>
      <c r="F527" s="2" t="str">
        <f>VLOOKUP(C527,death!A:B,2,FALSE)</f>
        <v>no</v>
      </c>
      <c r="G527" s="3" t="str">
        <f t="shared" si="33"/>
        <v>D_desiccation_6</v>
      </c>
      <c r="H527" s="2">
        <v>30</v>
      </c>
      <c r="I527" s="2">
        <v>124</v>
      </c>
      <c r="J527" s="2">
        <v>55</v>
      </c>
      <c r="K527" s="2">
        <f t="shared" si="32"/>
        <v>69</v>
      </c>
      <c r="L527" s="2">
        <f>K527*calibration_curve!$C$2</f>
        <v>1610184</v>
      </c>
      <c r="M527" s="2">
        <f t="shared" si="34"/>
        <v>53673</v>
      </c>
      <c r="N527" s="2">
        <f t="shared" si="35"/>
        <v>3220380</v>
      </c>
      <c r="O527" s="2">
        <f>ROUND(IF((N527-IF(B527=20,blank!$H$4,blank!$H$2))&lt;0,0,N527-IF(B527=20,blank!$H$4,blank!$H$2)),0)</f>
        <v>3044360</v>
      </c>
      <c r="P527" s="16">
        <f>O527/(VLOOKUP(C527,key!A:H,8,FALSE)/10)</f>
        <v>441211.5942028985</v>
      </c>
    </row>
    <row r="528" spans="1:16" x14ac:dyDescent="0.4">
      <c r="A528" s="2">
        <v>6</v>
      </c>
      <c r="B528" s="2">
        <v>30</v>
      </c>
      <c r="C528" s="2" t="s">
        <v>455</v>
      </c>
      <c r="D528" s="2" t="s">
        <v>170</v>
      </c>
      <c r="E528" s="2" t="s">
        <v>676</v>
      </c>
      <c r="F528" s="2" t="str">
        <f>VLOOKUP(C528,death!A:B,2,FALSE)</f>
        <v>no</v>
      </c>
      <c r="G528" s="3" t="str">
        <f t="shared" si="33"/>
        <v>D_desiccation_6</v>
      </c>
      <c r="H528" s="2">
        <v>30</v>
      </c>
      <c r="I528" s="2">
        <v>110</v>
      </c>
      <c r="J528" s="2">
        <v>56</v>
      </c>
      <c r="K528" s="2">
        <f t="shared" si="32"/>
        <v>54</v>
      </c>
      <c r="L528" s="2">
        <f>K528*calibration_curve!$C$2</f>
        <v>1260144</v>
      </c>
      <c r="M528" s="2">
        <f t="shared" si="34"/>
        <v>42005</v>
      </c>
      <c r="N528" s="2">
        <f t="shared" si="35"/>
        <v>2520300</v>
      </c>
      <c r="O528" s="2">
        <f>ROUND(IF((N528-IF(B528=20,blank!$H$4,blank!$H$2))&lt;0,0,N528-IF(B528=20,blank!$H$4,blank!$H$2)),0)</f>
        <v>2344280</v>
      </c>
      <c r="P528" s="16">
        <f>O528/(VLOOKUP(C528,key!A:H,8,FALSE)/10)</f>
        <v>263402.24719101121</v>
      </c>
    </row>
    <row r="529" spans="1:16" x14ac:dyDescent="0.4">
      <c r="A529" s="2">
        <v>6</v>
      </c>
      <c r="B529" s="2">
        <v>30</v>
      </c>
      <c r="C529" s="2" t="s">
        <v>456</v>
      </c>
      <c r="D529" s="2" t="s">
        <v>170</v>
      </c>
      <c r="E529" s="2" t="s">
        <v>676</v>
      </c>
      <c r="F529" s="2" t="str">
        <f>VLOOKUP(C529,death!A:B,2,FALSE)</f>
        <v>no</v>
      </c>
      <c r="G529" s="3" t="str">
        <f t="shared" si="33"/>
        <v>D_desiccation_6</v>
      </c>
      <c r="H529" s="2">
        <v>30</v>
      </c>
      <c r="I529" s="2">
        <v>111</v>
      </c>
      <c r="J529" s="2">
        <v>65</v>
      </c>
      <c r="K529" s="2">
        <f t="shared" si="32"/>
        <v>46</v>
      </c>
      <c r="L529" s="2">
        <f>K529*calibration_curve!$C$2</f>
        <v>1073456</v>
      </c>
      <c r="M529" s="2">
        <f t="shared" si="34"/>
        <v>35782</v>
      </c>
      <c r="N529" s="2">
        <f t="shared" si="35"/>
        <v>2146920</v>
      </c>
      <c r="O529" s="2">
        <f>ROUND(IF((N529-IF(B529=20,blank!$H$4,blank!$H$2))&lt;0,0,N529-IF(B529=20,blank!$H$4,blank!$H$2)),0)</f>
        <v>1970900</v>
      </c>
      <c r="P529" s="16">
        <f>O529/(VLOOKUP(C529,key!A:H,8,FALSE)/10)</f>
        <v>207463.15789473685</v>
      </c>
    </row>
    <row r="530" spans="1:16" x14ac:dyDescent="0.4">
      <c r="A530" s="2">
        <v>6</v>
      </c>
      <c r="B530" s="2">
        <v>30</v>
      </c>
      <c r="C530" s="2" t="s">
        <v>457</v>
      </c>
      <c r="D530" s="2" t="s">
        <v>170</v>
      </c>
      <c r="E530" s="2" t="s">
        <v>676</v>
      </c>
      <c r="F530" s="2" t="str">
        <f>VLOOKUP(C530,death!A:B,2,FALSE)</f>
        <v>no</v>
      </c>
      <c r="G530" s="3" t="str">
        <f t="shared" si="33"/>
        <v>D_desiccation_6</v>
      </c>
      <c r="H530" s="2">
        <v>30</v>
      </c>
      <c r="I530" s="2">
        <v>112</v>
      </c>
      <c r="J530" s="2">
        <v>53</v>
      </c>
      <c r="K530" s="2">
        <f t="shared" si="32"/>
        <v>59</v>
      </c>
      <c r="L530" s="2">
        <f>K530*calibration_curve!$C$2</f>
        <v>1376824</v>
      </c>
      <c r="M530" s="2">
        <f t="shared" si="34"/>
        <v>45894</v>
      </c>
      <c r="N530" s="2">
        <f t="shared" si="35"/>
        <v>2753640</v>
      </c>
      <c r="O530" s="2">
        <f>ROUND(IF((N530-IF(B530=20,blank!$H$4,blank!$H$2))&lt;0,0,N530-IF(B530=20,blank!$H$4,blank!$H$2)),0)</f>
        <v>2577620</v>
      </c>
      <c r="P530" s="16">
        <f>O530/(VLOOKUP(C530,key!A:H,8,FALSE)/10)</f>
        <v>268502.08333333337</v>
      </c>
    </row>
    <row r="531" spans="1:16" x14ac:dyDescent="0.4">
      <c r="A531" s="2">
        <v>6</v>
      </c>
      <c r="B531" s="2">
        <v>30</v>
      </c>
      <c r="C531" s="2" t="s">
        <v>458</v>
      </c>
      <c r="D531" s="2" t="s">
        <v>170</v>
      </c>
      <c r="E531" s="2" t="s">
        <v>676</v>
      </c>
      <c r="F531" s="2" t="str">
        <f>VLOOKUP(C531,death!A:B,2,FALSE)</f>
        <v>no</v>
      </c>
      <c r="G531" s="3" t="str">
        <f t="shared" si="33"/>
        <v>D_desiccation_6</v>
      </c>
      <c r="H531" s="2">
        <v>30</v>
      </c>
      <c r="I531" s="2">
        <v>111</v>
      </c>
      <c r="J531" s="2">
        <v>54</v>
      </c>
      <c r="K531" s="2">
        <f t="shared" si="32"/>
        <v>57</v>
      </c>
      <c r="L531" s="2">
        <f>K531*calibration_curve!$C$2</f>
        <v>1330152</v>
      </c>
      <c r="M531" s="2">
        <f t="shared" si="34"/>
        <v>44338</v>
      </c>
      <c r="N531" s="2">
        <f t="shared" si="35"/>
        <v>2660280</v>
      </c>
      <c r="O531" s="2">
        <f>ROUND(IF((N531-IF(B531=20,blank!$H$4,blank!$H$2))&lt;0,0,N531-IF(B531=20,blank!$H$4,blank!$H$2)),0)</f>
        <v>2484260</v>
      </c>
      <c r="P531" s="16">
        <f>O531/(VLOOKUP(C531,key!A:H,8,FALSE)/10)</f>
        <v>335710.81081081077</v>
      </c>
    </row>
    <row r="532" spans="1:16" x14ac:dyDescent="0.4">
      <c r="A532" s="2">
        <v>6</v>
      </c>
      <c r="B532" s="2">
        <v>30</v>
      </c>
      <c r="C532" s="2" t="s">
        <v>459</v>
      </c>
      <c r="D532" s="2" t="s">
        <v>170</v>
      </c>
      <c r="E532" s="2" t="s">
        <v>676</v>
      </c>
      <c r="F532" s="2" t="str">
        <f>VLOOKUP(C532,death!A:B,2,FALSE)</f>
        <v>no</v>
      </c>
      <c r="G532" s="3" t="str">
        <f t="shared" si="33"/>
        <v>D_desiccation_6</v>
      </c>
      <c r="H532" s="2">
        <v>30</v>
      </c>
      <c r="I532" s="2">
        <v>124</v>
      </c>
      <c r="J532" s="2">
        <v>85</v>
      </c>
      <c r="K532" s="2">
        <f t="shared" si="32"/>
        <v>39</v>
      </c>
      <c r="L532" s="2">
        <f>K532*calibration_curve!$C$2</f>
        <v>910104</v>
      </c>
      <c r="M532" s="2">
        <f t="shared" si="34"/>
        <v>30337</v>
      </c>
      <c r="N532" s="2">
        <f t="shared" si="35"/>
        <v>1820220</v>
      </c>
      <c r="O532" s="2">
        <f>ROUND(IF((N532-IF(B532=20,blank!$H$4,blank!$H$2))&lt;0,0,N532-IF(B532=20,blank!$H$4,blank!$H$2)),0)</f>
        <v>1644200</v>
      </c>
      <c r="P532" s="16">
        <f>O532/(VLOOKUP(C532,key!A:H,8,FALSE)/10)</f>
        <v>200512.19512195123</v>
      </c>
    </row>
    <row r="533" spans="1:16" x14ac:dyDescent="0.4">
      <c r="A533" s="2">
        <v>6</v>
      </c>
      <c r="B533" s="2">
        <v>30</v>
      </c>
      <c r="C533" s="2" t="s">
        <v>460</v>
      </c>
      <c r="D533" s="2" t="s">
        <v>170</v>
      </c>
      <c r="E533" s="2" t="s">
        <v>676</v>
      </c>
      <c r="F533" s="2" t="str">
        <f>VLOOKUP(C533,death!A:B,2,FALSE)</f>
        <v>no</v>
      </c>
      <c r="G533" s="3" t="str">
        <f t="shared" si="33"/>
        <v>D_desiccation_6</v>
      </c>
      <c r="H533" s="2">
        <v>30</v>
      </c>
      <c r="I533" s="2">
        <v>108</v>
      </c>
      <c r="J533" s="2">
        <v>24</v>
      </c>
      <c r="K533" s="2">
        <f t="shared" si="32"/>
        <v>84</v>
      </c>
      <c r="L533" s="2">
        <f>K533*calibration_curve!$C$2</f>
        <v>1960224</v>
      </c>
      <c r="M533" s="2">
        <f t="shared" si="34"/>
        <v>65341</v>
      </c>
      <c r="N533" s="2">
        <f t="shared" si="35"/>
        <v>3920460</v>
      </c>
      <c r="O533" s="2">
        <f>ROUND(IF((N533-IF(B533=20,blank!$H$4,blank!$H$2))&lt;0,0,N533-IF(B533=20,blank!$H$4,blank!$H$2)),0)</f>
        <v>3744440</v>
      </c>
      <c r="P533" s="16">
        <f>O533/(VLOOKUP(C533,key!A:H,8,FALSE)/10)</f>
        <v>435400</v>
      </c>
    </row>
    <row r="534" spans="1:16" x14ac:dyDescent="0.4">
      <c r="A534" s="2">
        <v>6</v>
      </c>
      <c r="B534" s="2">
        <v>30</v>
      </c>
      <c r="C534" s="2" t="s">
        <v>461</v>
      </c>
      <c r="D534" s="2" t="s">
        <v>170</v>
      </c>
      <c r="E534" s="2" t="s">
        <v>676</v>
      </c>
      <c r="F534" s="2" t="str">
        <f>VLOOKUP(C534,death!A:B,2,FALSE)</f>
        <v>no</v>
      </c>
      <c r="G534" s="3" t="str">
        <f t="shared" si="33"/>
        <v>D_desiccation_6</v>
      </c>
      <c r="H534" s="2">
        <v>30</v>
      </c>
      <c r="I534" s="2">
        <v>111</v>
      </c>
      <c r="J534" s="2">
        <v>36</v>
      </c>
      <c r="K534" s="2">
        <f t="shared" si="32"/>
        <v>75</v>
      </c>
      <c r="L534" s="2">
        <f>K534*calibration_curve!$C$2</f>
        <v>1750200</v>
      </c>
      <c r="M534" s="2">
        <f t="shared" si="34"/>
        <v>58340</v>
      </c>
      <c r="N534" s="2">
        <f t="shared" si="35"/>
        <v>3500400</v>
      </c>
      <c r="O534" s="2">
        <f>ROUND(IF((N534-IF(B534=20,blank!$H$4,blank!$H$2))&lt;0,0,N534-IF(B534=20,blank!$H$4,blank!$H$2)),0)</f>
        <v>3324380</v>
      </c>
      <c r="P534" s="16">
        <f>O534/(VLOOKUP(C534,key!A:H,8,FALSE)/10)</f>
        <v>382112.64367816097</v>
      </c>
    </row>
    <row r="535" spans="1:16" x14ac:dyDescent="0.4">
      <c r="A535" s="2">
        <v>6</v>
      </c>
      <c r="B535" s="2">
        <v>30</v>
      </c>
      <c r="C535" s="2" t="s">
        <v>462</v>
      </c>
      <c r="D535" s="2" t="s">
        <v>170</v>
      </c>
      <c r="E535" s="2" t="s">
        <v>676</v>
      </c>
      <c r="F535" s="2" t="str">
        <f>VLOOKUP(C535,death!A:B,2,FALSE)</f>
        <v>no</v>
      </c>
      <c r="G535" s="3" t="str">
        <f t="shared" si="33"/>
        <v>D_desiccation_6</v>
      </c>
      <c r="H535" s="2">
        <v>30</v>
      </c>
      <c r="I535" s="2">
        <v>101</v>
      </c>
      <c r="J535" s="2">
        <v>24</v>
      </c>
      <c r="K535" s="2">
        <f t="shared" si="32"/>
        <v>77</v>
      </c>
      <c r="L535" s="2">
        <f>K535*calibration_curve!$C$2</f>
        <v>1796872</v>
      </c>
      <c r="M535" s="2">
        <f t="shared" si="34"/>
        <v>59896</v>
      </c>
      <c r="N535" s="2">
        <f t="shared" si="35"/>
        <v>3593760</v>
      </c>
      <c r="O535" s="2">
        <f>ROUND(IF((N535-IF(B535=20,blank!$H$4,blank!$H$2))&lt;0,0,N535-IF(B535=20,blank!$H$4,blank!$H$2)),0)</f>
        <v>3417740</v>
      </c>
      <c r="P535" s="16">
        <f>O535/(VLOOKUP(C535,key!A:H,8,FALSE)/10)</f>
        <v>359762.10526315792</v>
      </c>
    </row>
    <row r="536" spans="1:16" x14ac:dyDescent="0.4">
      <c r="A536" s="2">
        <v>6</v>
      </c>
      <c r="B536" s="2">
        <v>30</v>
      </c>
      <c r="C536" s="2" t="s">
        <v>227</v>
      </c>
      <c r="D536" s="2" t="s">
        <v>170</v>
      </c>
      <c r="E536" s="2" t="s">
        <v>676</v>
      </c>
      <c r="F536" s="2" t="str">
        <f>VLOOKUP(C536,death!A:B,2,FALSE)</f>
        <v>yes</v>
      </c>
      <c r="G536" s="3" t="str">
        <f t="shared" si="33"/>
        <v>D_desiccation_6</v>
      </c>
      <c r="H536" s="2">
        <v>30</v>
      </c>
      <c r="I536" s="2">
        <v>120</v>
      </c>
      <c r="J536" s="2">
        <v>57</v>
      </c>
      <c r="K536" s="2">
        <f t="shared" si="32"/>
        <v>63</v>
      </c>
      <c r="L536" s="2">
        <f>K536*calibration_curve!$C$2</f>
        <v>1470168</v>
      </c>
      <c r="M536" s="2">
        <f t="shared" si="34"/>
        <v>49006</v>
      </c>
      <c r="N536" s="2">
        <f t="shared" si="35"/>
        <v>2940360</v>
      </c>
      <c r="O536" s="2">
        <f>ROUND(IF((N536-IF(B536=20,blank!$H$4,blank!$H$2))&lt;0,0,N536-IF(B536=20,blank!$H$4,blank!$H$2)),0)</f>
        <v>2764340</v>
      </c>
      <c r="P536" s="16">
        <f>O536/(VLOOKUP(C536,key!A:H,8,FALSE)/10)</f>
        <v>273697.02970297029</v>
      </c>
    </row>
    <row r="537" spans="1:16" x14ac:dyDescent="0.4">
      <c r="A537" s="2">
        <v>6</v>
      </c>
      <c r="B537" s="2">
        <v>30</v>
      </c>
      <c r="C537" s="2" t="s">
        <v>42</v>
      </c>
      <c r="D537" s="2" t="s">
        <v>171</v>
      </c>
      <c r="E537" s="2" t="s">
        <v>676</v>
      </c>
      <c r="F537" s="2" t="str">
        <f>VLOOKUP(C537,death!A:B,2,FALSE)</f>
        <v>no</v>
      </c>
      <c r="G537" s="3" t="str">
        <f t="shared" si="33"/>
        <v>T_desiccation_6</v>
      </c>
      <c r="H537" s="2">
        <v>30</v>
      </c>
      <c r="I537" s="2">
        <v>106</v>
      </c>
      <c r="J537" s="2">
        <v>12</v>
      </c>
      <c r="K537" s="2">
        <f t="shared" si="32"/>
        <v>94</v>
      </c>
      <c r="L537" s="2">
        <f>K537*calibration_curve!$C$2</f>
        <v>2193584</v>
      </c>
      <c r="M537" s="2">
        <f t="shared" si="34"/>
        <v>73119</v>
      </c>
      <c r="N537" s="2">
        <f t="shared" si="35"/>
        <v>4387140</v>
      </c>
      <c r="O537" s="2">
        <f>ROUND(IF((N537-IF(B537=20,blank!$H$4,blank!$H$2))&lt;0,0,N537-IF(B537=20,blank!$H$4,blank!$H$2)),0)</f>
        <v>4211120</v>
      </c>
      <c r="P537" s="16">
        <f>O537/(VLOOKUP(C537,key!A:H,8,FALSE)/10)</f>
        <v>473159.55056179775</v>
      </c>
    </row>
    <row r="538" spans="1:16" x14ac:dyDescent="0.4">
      <c r="A538" s="2">
        <v>6</v>
      </c>
      <c r="B538" s="2">
        <v>30</v>
      </c>
      <c r="C538" s="2" t="s">
        <v>43</v>
      </c>
      <c r="D538" s="2" t="s">
        <v>171</v>
      </c>
      <c r="E538" s="2" t="s">
        <v>676</v>
      </c>
      <c r="F538" s="2" t="str">
        <f>VLOOKUP(C538,death!A:B,2,FALSE)</f>
        <v>no</v>
      </c>
      <c r="G538" s="3" t="str">
        <f t="shared" si="33"/>
        <v>T_desiccation_6</v>
      </c>
      <c r="H538" s="2">
        <v>30</v>
      </c>
      <c r="I538" s="2">
        <v>107</v>
      </c>
      <c r="J538" s="2">
        <v>15</v>
      </c>
      <c r="K538" s="2">
        <f t="shared" si="32"/>
        <v>92</v>
      </c>
      <c r="L538" s="2">
        <f>K538*calibration_curve!$C$2</f>
        <v>2146912</v>
      </c>
      <c r="M538" s="2">
        <f t="shared" si="34"/>
        <v>71564</v>
      </c>
      <c r="N538" s="2">
        <f t="shared" si="35"/>
        <v>4293840</v>
      </c>
      <c r="O538" s="2">
        <f>ROUND(IF((N538-IF(B538=20,blank!$H$4,blank!$H$2))&lt;0,0,N538-IF(B538=20,blank!$H$4,blank!$H$2)),0)</f>
        <v>4117820</v>
      </c>
      <c r="P538" s="16">
        <f>O538/(VLOOKUP(C538,key!A:H,8,FALSE)/10)</f>
        <v>605561.76470588241</v>
      </c>
    </row>
    <row r="539" spans="1:16" x14ac:dyDescent="0.4">
      <c r="A539" s="2">
        <v>6</v>
      </c>
      <c r="B539" s="2">
        <v>30</v>
      </c>
      <c r="C539" s="2" t="s">
        <v>44</v>
      </c>
      <c r="D539" s="2" t="s">
        <v>171</v>
      </c>
      <c r="E539" s="2" t="s">
        <v>676</v>
      </c>
      <c r="F539" s="2" t="str">
        <f>VLOOKUP(C539,death!A:B,2,FALSE)</f>
        <v>no</v>
      </c>
      <c r="G539" s="3" t="str">
        <f t="shared" si="33"/>
        <v>T_desiccation_6</v>
      </c>
      <c r="H539" s="2">
        <v>30</v>
      </c>
      <c r="I539" s="2">
        <v>108</v>
      </c>
      <c r="J539" s="2">
        <v>44</v>
      </c>
      <c r="K539" s="2">
        <f t="shared" si="32"/>
        <v>64</v>
      </c>
      <c r="L539" s="2">
        <f>K539*calibration_curve!$C$2</f>
        <v>1493504</v>
      </c>
      <c r="M539" s="2">
        <f t="shared" si="34"/>
        <v>49783</v>
      </c>
      <c r="N539" s="2">
        <f t="shared" si="35"/>
        <v>2986980</v>
      </c>
      <c r="O539" s="2">
        <f>ROUND(IF((N539-IF(B539=20,blank!$H$4,blank!$H$2))&lt;0,0,N539-IF(B539=20,blank!$H$4,blank!$H$2)),0)</f>
        <v>2810960</v>
      </c>
      <c r="P539" s="16">
        <f>O539/(VLOOKUP(C539,key!A:H,8,FALSE)/10)</f>
        <v>334638.09523809521</v>
      </c>
    </row>
    <row r="540" spans="1:16" x14ac:dyDescent="0.4">
      <c r="A540" s="2">
        <v>6</v>
      </c>
      <c r="B540" s="2">
        <v>30</v>
      </c>
      <c r="C540" s="2" t="s">
        <v>46</v>
      </c>
      <c r="D540" s="2" t="s">
        <v>171</v>
      </c>
      <c r="E540" s="2" t="s">
        <v>676</v>
      </c>
      <c r="F540" s="2" t="str">
        <f>VLOOKUP(C540,death!A:B,2,FALSE)</f>
        <v>no</v>
      </c>
      <c r="G540" s="3" t="str">
        <f t="shared" si="33"/>
        <v>T_desiccation_6</v>
      </c>
      <c r="H540" s="2">
        <v>30</v>
      </c>
      <c r="I540" s="2">
        <v>110</v>
      </c>
      <c r="J540" s="2">
        <v>30</v>
      </c>
      <c r="K540" s="2">
        <f t="shared" si="32"/>
        <v>80</v>
      </c>
      <c r="L540" s="2">
        <f>K540*calibration_curve!$C$2</f>
        <v>1866880</v>
      </c>
      <c r="M540" s="2">
        <f t="shared" si="34"/>
        <v>62229</v>
      </c>
      <c r="N540" s="2">
        <f t="shared" si="35"/>
        <v>3733740</v>
      </c>
      <c r="O540" s="2">
        <f>ROUND(IF((N540-IF(B540=20,blank!$H$4,blank!$H$2))&lt;0,0,N540-IF(B540=20,blank!$H$4,blank!$H$2)),0)</f>
        <v>3557720</v>
      </c>
      <c r="P540" s="16">
        <f>O540/(VLOOKUP(C540,key!A:H,8,FALSE)/10)</f>
        <v>439224.69135802472</v>
      </c>
    </row>
    <row r="541" spans="1:16" x14ac:dyDescent="0.4">
      <c r="A541" s="2">
        <v>6</v>
      </c>
      <c r="B541" s="2">
        <v>30</v>
      </c>
      <c r="C541" s="2" t="s">
        <v>47</v>
      </c>
      <c r="D541" s="2" t="s">
        <v>171</v>
      </c>
      <c r="E541" s="2" t="s">
        <v>676</v>
      </c>
      <c r="F541" s="2" t="str">
        <f>VLOOKUP(C541,death!A:B,2,FALSE)</f>
        <v>no</v>
      </c>
      <c r="G541" s="3" t="str">
        <f t="shared" si="33"/>
        <v>T_desiccation_6</v>
      </c>
      <c r="H541" s="2">
        <v>30</v>
      </c>
      <c r="I541" s="2">
        <v>108</v>
      </c>
      <c r="J541" s="2">
        <v>38</v>
      </c>
      <c r="K541" s="2">
        <f t="shared" si="32"/>
        <v>70</v>
      </c>
      <c r="L541" s="2">
        <f>K541*calibration_curve!$C$2</f>
        <v>1633520</v>
      </c>
      <c r="M541" s="2">
        <f t="shared" si="34"/>
        <v>54451</v>
      </c>
      <c r="N541" s="2">
        <f t="shared" si="35"/>
        <v>3267060</v>
      </c>
      <c r="O541" s="2">
        <f>ROUND(IF((N541-IF(B541=20,blank!$H$4,blank!$H$2))&lt;0,0,N541-IF(B541=20,blank!$H$4,blank!$H$2)),0)</f>
        <v>3091040</v>
      </c>
      <c r="P541" s="16">
        <f>O541/(VLOOKUP(C541,key!A:H,8,FALSE)/10)</f>
        <v>363651.76470588235</v>
      </c>
    </row>
    <row r="542" spans="1:16" x14ac:dyDescent="0.4">
      <c r="A542" s="2">
        <v>6</v>
      </c>
      <c r="B542" s="2">
        <v>30</v>
      </c>
      <c r="C542" s="2" t="s">
        <v>49</v>
      </c>
      <c r="D542" s="2" t="s">
        <v>171</v>
      </c>
      <c r="E542" s="2" t="s">
        <v>676</v>
      </c>
      <c r="F542" s="2" t="str">
        <f>VLOOKUP(C542,death!A:B,2,FALSE)</f>
        <v>no</v>
      </c>
      <c r="G542" s="3" t="str">
        <f t="shared" si="33"/>
        <v>T_desiccation_6</v>
      </c>
      <c r="H542" s="2">
        <v>30</v>
      </c>
      <c r="I542" s="2">
        <v>109</v>
      </c>
      <c r="J542" s="2">
        <v>11</v>
      </c>
      <c r="K542" s="2">
        <f t="shared" si="32"/>
        <v>98</v>
      </c>
      <c r="L542" s="2">
        <f>K542*calibration_curve!$C$2</f>
        <v>2286928</v>
      </c>
      <c r="M542" s="2">
        <f t="shared" si="34"/>
        <v>76231</v>
      </c>
      <c r="N542" s="2">
        <f t="shared" si="35"/>
        <v>4573860</v>
      </c>
      <c r="O542" s="2">
        <f>ROUND(IF((N542-IF(B542=20,blank!$H$4,blank!$H$2))&lt;0,0,N542-IF(B542=20,blank!$H$4,blank!$H$2)),0)</f>
        <v>4397840</v>
      </c>
      <c r="P542" s="16">
        <f>O542/(VLOOKUP(C542,key!A:H,8,FALSE)/10)</f>
        <v>529860.24096385541</v>
      </c>
    </row>
    <row r="543" spans="1:16" x14ac:dyDescent="0.4">
      <c r="A543" s="2">
        <v>6</v>
      </c>
      <c r="B543" s="2">
        <v>30</v>
      </c>
      <c r="C543" s="2" t="s">
        <v>50</v>
      </c>
      <c r="D543" s="2" t="s">
        <v>171</v>
      </c>
      <c r="E543" s="2" t="s">
        <v>676</v>
      </c>
      <c r="F543" s="2" t="str">
        <f>VLOOKUP(C543,death!A:B,2,FALSE)</f>
        <v>no</v>
      </c>
      <c r="G543" s="3" t="str">
        <f t="shared" si="33"/>
        <v>T_desiccation_6</v>
      </c>
      <c r="H543" s="2">
        <v>30</v>
      </c>
      <c r="I543" s="2">
        <v>102</v>
      </c>
      <c r="J543" s="2">
        <v>65</v>
      </c>
      <c r="K543" s="2">
        <f t="shared" si="32"/>
        <v>37</v>
      </c>
      <c r="L543" s="2">
        <f>K543*calibration_curve!$C$2</f>
        <v>863432</v>
      </c>
      <c r="M543" s="2">
        <f t="shared" si="34"/>
        <v>28781</v>
      </c>
      <c r="N543" s="2">
        <f t="shared" si="35"/>
        <v>1726860</v>
      </c>
      <c r="O543" s="2">
        <f>ROUND(IF((N543-IF(B543=20,blank!$H$4,blank!$H$2))&lt;0,0,N543-IF(B543=20,blank!$H$4,blank!$H$2)),0)</f>
        <v>1550840</v>
      </c>
      <c r="P543" s="16">
        <f>O543/(VLOOKUP(C543,key!A:H,8,FALSE)/10)</f>
        <v>234975.7575757576</v>
      </c>
    </row>
    <row r="544" spans="1:16" x14ac:dyDescent="0.4">
      <c r="A544" s="2">
        <v>6</v>
      </c>
      <c r="B544" s="2">
        <v>30</v>
      </c>
      <c r="C544" s="2" t="s">
        <v>51</v>
      </c>
      <c r="D544" s="2" t="s">
        <v>171</v>
      </c>
      <c r="E544" s="2" t="s">
        <v>676</v>
      </c>
      <c r="F544" s="2" t="str">
        <f>VLOOKUP(C544,death!A:B,2,FALSE)</f>
        <v>no</v>
      </c>
      <c r="G544" s="3" t="str">
        <f t="shared" si="33"/>
        <v>T_desiccation_6</v>
      </c>
      <c r="H544" s="2">
        <v>30</v>
      </c>
      <c r="I544" s="2">
        <v>102</v>
      </c>
      <c r="J544" s="2">
        <v>37</v>
      </c>
      <c r="K544" s="2">
        <f t="shared" si="32"/>
        <v>65</v>
      </c>
      <c r="L544" s="2">
        <f>K544*calibration_curve!$C$2</f>
        <v>1516840</v>
      </c>
      <c r="M544" s="2">
        <f t="shared" si="34"/>
        <v>50561</v>
      </c>
      <c r="N544" s="2">
        <f t="shared" si="35"/>
        <v>3033660</v>
      </c>
      <c r="O544" s="2">
        <f>ROUND(IF((N544-IF(B544=20,blank!$H$4,blank!$H$2))&lt;0,0,N544-IF(B544=20,blank!$H$4,blank!$H$2)),0)</f>
        <v>2857640</v>
      </c>
      <c r="P544" s="16">
        <f>O544/(VLOOKUP(C544,key!A:H,8,FALSE)/10)</f>
        <v>321083.14606741571</v>
      </c>
    </row>
    <row r="545" spans="1:16" x14ac:dyDescent="0.4">
      <c r="A545" s="2">
        <v>6</v>
      </c>
      <c r="B545" s="2">
        <v>30</v>
      </c>
      <c r="C545" s="2" t="s">
        <v>53</v>
      </c>
      <c r="D545" s="2" t="s">
        <v>171</v>
      </c>
      <c r="E545" s="2" t="s">
        <v>676</v>
      </c>
      <c r="F545" s="2" t="str">
        <f>VLOOKUP(C545,death!A:B,2,FALSE)</f>
        <v>no</v>
      </c>
      <c r="G545" s="3" t="str">
        <f t="shared" si="33"/>
        <v>T_desiccation_6</v>
      </c>
      <c r="H545" s="2">
        <v>30</v>
      </c>
      <c r="I545" s="2">
        <v>102</v>
      </c>
      <c r="J545" s="2">
        <v>32</v>
      </c>
      <c r="K545" s="2">
        <f t="shared" si="32"/>
        <v>70</v>
      </c>
      <c r="L545" s="2">
        <f>K545*calibration_curve!$C$2</f>
        <v>1633520</v>
      </c>
      <c r="M545" s="2">
        <f t="shared" si="34"/>
        <v>54451</v>
      </c>
      <c r="N545" s="2">
        <f t="shared" si="35"/>
        <v>3267060</v>
      </c>
      <c r="O545" s="2">
        <f>ROUND(IF((N545-IF(B545=20,blank!$H$4,blank!$H$2))&lt;0,0,N545-IF(B545=20,blank!$H$4,blank!$H$2)),0)</f>
        <v>3091040</v>
      </c>
      <c r="P545" s="16">
        <f>O545/(VLOOKUP(C545,key!A:H,8,FALSE)/10)</f>
        <v>376956.09756097564</v>
      </c>
    </row>
    <row r="546" spans="1:16" x14ac:dyDescent="0.4">
      <c r="A546" s="2">
        <v>6</v>
      </c>
      <c r="B546" s="2">
        <v>30</v>
      </c>
      <c r="C546" s="2" t="s">
        <v>54</v>
      </c>
      <c r="D546" s="2" t="s">
        <v>171</v>
      </c>
      <c r="E546" s="2" t="s">
        <v>676</v>
      </c>
      <c r="F546" s="2" t="str">
        <f>VLOOKUP(C546,death!A:B,2,FALSE)</f>
        <v>no</v>
      </c>
      <c r="G546" s="3" t="str">
        <f t="shared" si="33"/>
        <v>T_desiccation_6</v>
      </c>
      <c r="H546" s="2">
        <v>30</v>
      </c>
      <c r="I546" s="2">
        <v>108</v>
      </c>
      <c r="J546" s="2">
        <v>36</v>
      </c>
      <c r="K546" s="2">
        <f t="shared" si="32"/>
        <v>72</v>
      </c>
      <c r="L546" s="2">
        <f>K546*calibration_curve!$C$2</f>
        <v>1680192</v>
      </c>
      <c r="M546" s="2">
        <f t="shared" si="34"/>
        <v>56006</v>
      </c>
      <c r="N546" s="2">
        <f t="shared" si="35"/>
        <v>3360360</v>
      </c>
      <c r="O546" s="2">
        <f>ROUND(IF((N546-IF(B546=20,blank!$H$4,blank!$H$2))&lt;0,0,N546-IF(B546=20,blank!$H$4,blank!$H$2)),0)</f>
        <v>3184340</v>
      </c>
      <c r="P546" s="16">
        <f>O546/(VLOOKUP(C546,key!A:H,8,FALSE)/10)</f>
        <v>324932.65306122444</v>
      </c>
    </row>
    <row r="547" spans="1:16" x14ac:dyDescent="0.4">
      <c r="A547" s="2">
        <v>6</v>
      </c>
      <c r="B547" s="2">
        <v>30</v>
      </c>
      <c r="C547" s="2" t="s">
        <v>57</v>
      </c>
      <c r="D547" s="2" t="s">
        <v>171</v>
      </c>
      <c r="E547" s="2" t="s">
        <v>676</v>
      </c>
      <c r="F547" s="2" t="str">
        <f>VLOOKUP(C547,death!A:B,2,FALSE)</f>
        <v>no</v>
      </c>
      <c r="G547" s="3" t="str">
        <f t="shared" si="33"/>
        <v>T_desiccation_6</v>
      </c>
      <c r="H547" s="2">
        <v>30</v>
      </c>
      <c r="I547" s="2">
        <v>108</v>
      </c>
      <c r="J547" s="2">
        <v>12</v>
      </c>
      <c r="K547" s="2">
        <f t="shared" si="32"/>
        <v>96</v>
      </c>
      <c r="L547" s="2">
        <f>K547*calibration_curve!$C$2</f>
        <v>2240256</v>
      </c>
      <c r="M547" s="2">
        <f t="shared" si="34"/>
        <v>74675</v>
      </c>
      <c r="N547" s="2">
        <f t="shared" si="35"/>
        <v>4480500</v>
      </c>
      <c r="O547" s="2">
        <f>ROUND(IF((N547-IF(B547=20,blank!$H$4,blank!$H$2))&lt;0,0,N547-IF(B547=20,blank!$H$4,blank!$H$2)),0)</f>
        <v>4304480</v>
      </c>
      <c r="P547" s="16">
        <f>O547/(VLOOKUP(C547,key!A:H,8,FALSE)/10)</f>
        <v>467878.26086956525</v>
      </c>
    </row>
    <row r="548" spans="1:16" x14ac:dyDescent="0.4">
      <c r="A548" s="2">
        <v>6</v>
      </c>
      <c r="B548" s="2">
        <v>30</v>
      </c>
      <c r="C548" s="2" t="s">
        <v>58</v>
      </c>
      <c r="D548" s="2" t="s">
        <v>171</v>
      </c>
      <c r="E548" s="2" t="s">
        <v>676</v>
      </c>
      <c r="F548" s="2" t="str">
        <f>VLOOKUP(C548,death!A:B,2,FALSE)</f>
        <v>no</v>
      </c>
      <c r="G548" s="3" t="str">
        <f t="shared" si="33"/>
        <v>T_desiccation_6</v>
      </c>
      <c r="H548" s="2">
        <v>30</v>
      </c>
      <c r="I548" s="2">
        <v>107</v>
      </c>
      <c r="J548" s="2">
        <v>21</v>
      </c>
      <c r="K548" s="2">
        <f t="shared" si="32"/>
        <v>86</v>
      </c>
      <c r="L548" s="2">
        <f>K548*calibration_curve!$C$2</f>
        <v>2006896</v>
      </c>
      <c r="M548" s="2">
        <f t="shared" si="34"/>
        <v>66897</v>
      </c>
      <c r="N548" s="2">
        <f t="shared" si="35"/>
        <v>4013820</v>
      </c>
      <c r="O548" s="2">
        <f>ROUND(IF((N548-IF(B548=20,blank!$H$4,blank!$H$2))&lt;0,0,N548-IF(B548=20,blank!$H$4,blank!$H$2)),0)</f>
        <v>3837800</v>
      </c>
      <c r="P548" s="16">
        <f>O548/(VLOOKUP(C548,key!A:H,8,FALSE)/10)</f>
        <v>436113.63636363635</v>
      </c>
    </row>
    <row r="549" spans="1:16" x14ac:dyDescent="0.4">
      <c r="A549" s="2">
        <v>6</v>
      </c>
      <c r="B549" s="2">
        <v>30</v>
      </c>
      <c r="C549" s="2" t="s">
        <v>59</v>
      </c>
      <c r="D549" s="2" t="s">
        <v>171</v>
      </c>
      <c r="E549" s="2" t="s">
        <v>676</v>
      </c>
      <c r="F549" s="2" t="str">
        <f>VLOOKUP(C549,death!A:B,2,FALSE)</f>
        <v>no</v>
      </c>
      <c r="G549" s="3" t="str">
        <f t="shared" si="33"/>
        <v>T_desiccation_6</v>
      </c>
      <c r="H549" s="2">
        <v>30</v>
      </c>
      <c r="I549" s="2">
        <v>107</v>
      </c>
      <c r="J549" s="2">
        <v>23</v>
      </c>
      <c r="K549" s="2">
        <f t="shared" si="32"/>
        <v>84</v>
      </c>
      <c r="L549" s="2">
        <f>K549*calibration_curve!$C$2</f>
        <v>1960224</v>
      </c>
      <c r="M549" s="2">
        <f t="shared" si="34"/>
        <v>65341</v>
      </c>
      <c r="N549" s="2">
        <f t="shared" si="35"/>
        <v>3920460</v>
      </c>
      <c r="O549" s="2">
        <f>ROUND(IF((N549-IF(B549=20,blank!$H$4,blank!$H$2))&lt;0,0,N549-IF(B549=20,blank!$H$4,blank!$H$2)),0)</f>
        <v>3744440</v>
      </c>
      <c r="P549" s="16">
        <f>O549/(VLOOKUP(C549,key!A:H,8,FALSE)/10)</f>
        <v>512936.98630136985</v>
      </c>
    </row>
    <row r="550" spans="1:16" x14ac:dyDescent="0.4">
      <c r="A550" s="2">
        <v>6</v>
      </c>
      <c r="B550" s="2">
        <v>30</v>
      </c>
      <c r="C550" s="2" t="s">
        <v>60</v>
      </c>
      <c r="D550" s="2" t="s">
        <v>171</v>
      </c>
      <c r="E550" s="2" t="s">
        <v>676</v>
      </c>
      <c r="F550" s="2" t="str">
        <f>VLOOKUP(C550,death!A:B,2,FALSE)</f>
        <v>no</v>
      </c>
      <c r="G550" s="3" t="str">
        <f t="shared" si="33"/>
        <v>T_desiccation_6</v>
      </c>
      <c r="H550" s="2">
        <v>30</v>
      </c>
      <c r="I550" s="2">
        <v>110</v>
      </c>
      <c r="J550" s="2">
        <v>51</v>
      </c>
      <c r="K550" s="2">
        <f t="shared" si="32"/>
        <v>59</v>
      </c>
      <c r="L550" s="2">
        <f>K550*calibration_curve!$C$2</f>
        <v>1376824</v>
      </c>
      <c r="M550" s="2">
        <f t="shared" si="34"/>
        <v>45894</v>
      </c>
      <c r="N550" s="2">
        <f t="shared" si="35"/>
        <v>2753640</v>
      </c>
      <c r="O550" s="2">
        <f>ROUND(IF((N550-IF(B550=20,blank!$H$4,blank!$H$2))&lt;0,0,N550-IF(B550=20,blank!$H$4,blank!$H$2)),0)</f>
        <v>2577620</v>
      </c>
      <c r="P550" s="16">
        <f>O550/(VLOOKUP(C550,key!A:H,8,FALSE)/10)</f>
        <v>322202.5</v>
      </c>
    </row>
    <row r="551" spans="1:16" x14ac:dyDescent="0.4">
      <c r="A551" s="2">
        <v>6</v>
      </c>
      <c r="B551" s="2">
        <v>30</v>
      </c>
      <c r="C551" s="2" t="s">
        <v>62</v>
      </c>
      <c r="D551" s="2" t="s">
        <v>171</v>
      </c>
      <c r="E551" s="2" t="s">
        <v>676</v>
      </c>
      <c r="F551" s="2" t="str">
        <f>VLOOKUP(C551,death!A:B,2,FALSE)</f>
        <v>no</v>
      </c>
      <c r="G551" s="3" t="str">
        <f t="shared" si="33"/>
        <v>T_desiccation_6</v>
      </c>
      <c r="H551" s="2">
        <v>30</v>
      </c>
      <c r="I551" s="2">
        <v>108</v>
      </c>
      <c r="J551" s="2">
        <v>55</v>
      </c>
      <c r="K551" s="2">
        <f t="shared" si="32"/>
        <v>53</v>
      </c>
      <c r="L551" s="2">
        <f>K551*calibration_curve!$C$2</f>
        <v>1236808</v>
      </c>
      <c r="M551" s="2">
        <f t="shared" si="34"/>
        <v>41227</v>
      </c>
      <c r="N551" s="2">
        <f t="shared" si="35"/>
        <v>2473620</v>
      </c>
      <c r="O551" s="2">
        <f>ROUND(IF((N551-IF(B551=20,blank!$H$4,blank!$H$2))&lt;0,0,N551-IF(B551=20,blank!$H$4,blank!$H$2)),0)</f>
        <v>2297600</v>
      </c>
      <c r="P551" s="16">
        <f>O551/(VLOOKUP(C551,key!A:H,8,FALSE)/10)</f>
        <v>249739.13043478262</v>
      </c>
    </row>
    <row r="552" spans="1:16" x14ac:dyDescent="0.4">
      <c r="A552" s="2">
        <v>6</v>
      </c>
      <c r="B552" s="2">
        <v>30</v>
      </c>
      <c r="C552" s="2" t="s">
        <v>64</v>
      </c>
      <c r="D552" s="2" t="s">
        <v>171</v>
      </c>
      <c r="E552" s="2" t="s">
        <v>676</v>
      </c>
      <c r="F552" s="2" t="str">
        <f>VLOOKUP(C552,death!A:B,2,FALSE)</f>
        <v>no</v>
      </c>
      <c r="G552" s="3" t="str">
        <f t="shared" si="33"/>
        <v>T_desiccation_6</v>
      </c>
      <c r="H552" s="2">
        <v>30</v>
      </c>
      <c r="I552" s="2">
        <v>102</v>
      </c>
      <c r="J552" s="2">
        <v>55</v>
      </c>
      <c r="K552" s="2">
        <f t="shared" si="32"/>
        <v>47</v>
      </c>
      <c r="L552" s="2">
        <f>K552*calibration_curve!$C$2</f>
        <v>1096792</v>
      </c>
      <c r="M552" s="2">
        <f t="shared" si="34"/>
        <v>36560</v>
      </c>
      <c r="N552" s="2">
        <f t="shared" si="35"/>
        <v>2193600</v>
      </c>
      <c r="O552" s="2">
        <f>ROUND(IF((N552-IF(B552=20,blank!$H$4,blank!$H$2))&lt;0,0,N552-IF(B552=20,blank!$H$4,blank!$H$2)),0)</f>
        <v>2017580</v>
      </c>
      <c r="P552" s="16">
        <f>O552/(VLOOKUP(C552,key!A:H,8,FALSE)/10)</f>
        <v>243081.92771084336</v>
      </c>
    </row>
    <row r="553" spans="1:16" x14ac:dyDescent="0.4">
      <c r="A553" s="2">
        <v>6</v>
      </c>
      <c r="B553" s="2">
        <v>30</v>
      </c>
      <c r="C553" s="2" t="s">
        <v>66</v>
      </c>
      <c r="D553" s="2" t="s">
        <v>171</v>
      </c>
      <c r="E553" s="2" t="s">
        <v>676</v>
      </c>
      <c r="F553" s="2" t="str">
        <f>VLOOKUP(C553,death!A:B,2,FALSE)</f>
        <v>no</v>
      </c>
      <c r="G553" s="3" t="str">
        <f t="shared" si="33"/>
        <v>T_desiccation_6</v>
      </c>
      <c r="H553" s="2">
        <v>30</v>
      </c>
      <c r="I553" s="2">
        <v>103</v>
      </c>
      <c r="J553" s="2">
        <v>62</v>
      </c>
      <c r="K553" s="2">
        <f t="shared" si="32"/>
        <v>41</v>
      </c>
      <c r="L553" s="2">
        <f>K553*calibration_curve!$C$2</f>
        <v>956776</v>
      </c>
      <c r="M553" s="2">
        <f t="shared" si="34"/>
        <v>31893</v>
      </c>
      <c r="N553" s="2">
        <f t="shared" si="35"/>
        <v>1913580</v>
      </c>
      <c r="O553" s="2">
        <f>ROUND(IF((N553-IF(B553=20,blank!$H$4,blank!$H$2))&lt;0,0,N553-IF(B553=20,blank!$H$4,blank!$H$2)),0)</f>
        <v>1737560</v>
      </c>
      <c r="P553" s="16">
        <f>O553/(VLOOKUP(C553,key!A:H,8,FALSE)/10)</f>
        <v>211897.56097560978</v>
      </c>
    </row>
    <row r="554" spans="1:16" x14ac:dyDescent="0.4">
      <c r="A554" s="2">
        <v>6</v>
      </c>
      <c r="B554" s="2">
        <v>30</v>
      </c>
      <c r="C554" s="2" t="s">
        <v>67</v>
      </c>
      <c r="D554" s="2" t="s">
        <v>171</v>
      </c>
      <c r="E554" s="2" t="s">
        <v>676</v>
      </c>
      <c r="F554" s="2" t="str">
        <f>VLOOKUP(C554,death!A:B,2,FALSE)</f>
        <v>no</v>
      </c>
      <c r="G554" s="3" t="str">
        <f t="shared" si="33"/>
        <v>T_desiccation_6</v>
      </c>
      <c r="H554" s="2">
        <v>30</v>
      </c>
      <c r="I554" s="2">
        <v>103</v>
      </c>
      <c r="J554" s="2">
        <v>34</v>
      </c>
      <c r="K554" s="2">
        <f t="shared" si="32"/>
        <v>69</v>
      </c>
      <c r="L554" s="2">
        <f>K554*calibration_curve!$C$2</f>
        <v>1610184</v>
      </c>
      <c r="M554" s="2">
        <f t="shared" si="34"/>
        <v>53673</v>
      </c>
      <c r="N554" s="2">
        <f t="shared" si="35"/>
        <v>3220380</v>
      </c>
      <c r="O554" s="2">
        <f>ROUND(IF((N554-IF(B554=20,blank!$H$4,blank!$H$2))&lt;0,0,N554-IF(B554=20,blank!$H$4,blank!$H$2)),0)</f>
        <v>3044360</v>
      </c>
      <c r="P554" s="16">
        <f>O554/(VLOOKUP(C554,key!A:H,8,FALSE)/10)</f>
        <v>349926.4367816092</v>
      </c>
    </row>
    <row r="555" spans="1:16" x14ac:dyDescent="0.4">
      <c r="A555" s="2">
        <v>6</v>
      </c>
      <c r="B555" s="2">
        <v>30</v>
      </c>
      <c r="C555" s="2" t="s">
        <v>68</v>
      </c>
      <c r="D555" s="2" t="s">
        <v>171</v>
      </c>
      <c r="E555" s="2" t="s">
        <v>676</v>
      </c>
      <c r="F555" s="2" t="str">
        <f>VLOOKUP(C555,death!A:B,2,FALSE)</f>
        <v>no</v>
      </c>
      <c r="G555" s="3" t="str">
        <f t="shared" si="33"/>
        <v>T_desiccation_6</v>
      </c>
      <c r="H555" s="2">
        <v>30</v>
      </c>
      <c r="I555" s="2">
        <v>107</v>
      </c>
      <c r="J555" s="2">
        <v>32</v>
      </c>
      <c r="K555" s="2">
        <f t="shared" si="32"/>
        <v>75</v>
      </c>
      <c r="L555" s="2">
        <f>K555*calibration_curve!$C$2</f>
        <v>1750200</v>
      </c>
      <c r="M555" s="2">
        <f t="shared" si="34"/>
        <v>58340</v>
      </c>
      <c r="N555" s="2">
        <f t="shared" si="35"/>
        <v>3500400</v>
      </c>
      <c r="O555" s="2">
        <f>ROUND(IF((N555-IF(B555=20,blank!$H$4,blank!$H$2))&lt;0,0,N555-IF(B555=20,blank!$H$4,blank!$H$2)),0)</f>
        <v>3324380</v>
      </c>
      <c r="P555" s="16">
        <f>O555/(VLOOKUP(C555,key!A:H,8,FALSE)/10)</f>
        <v>410417.2839506173</v>
      </c>
    </row>
    <row r="556" spans="1:16" x14ac:dyDescent="0.4">
      <c r="A556" s="2">
        <v>6</v>
      </c>
      <c r="B556" s="2">
        <v>30</v>
      </c>
      <c r="C556" s="2" t="s">
        <v>69</v>
      </c>
      <c r="D556" s="2" t="s">
        <v>171</v>
      </c>
      <c r="E556" s="2" t="s">
        <v>676</v>
      </c>
      <c r="F556" s="2" t="str">
        <f>VLOOKUP(C556,death!A:B,2,FALSE)</f>
        <v>no</v>
      </c>
      <c r="G556" s="3" t="str">
        <f t="shared" si="33"/>
        <v>T_desiccation_6</v>
      </c>
      <c r="H556" s="2">
        <v>30</v>
      </c>
      <c r="I556" s="2">
        <v>109</v>
      </c>
      <c r="J556" s="2">
        <v>61</v>
      </c>
      <c r="K556" s="2">
        <f t="shared" si="32"/>
        <v>48</v>
      </c>
      <c r="L556" s="2">
        <f>K556*calibration_curve!$C$2</f>
        <v>1120128</v>
      </c>
      <c r="M556" s="2">
        <f t="shared" si="34"/>
        <v>37338</v>
      </c>
      <c r="N556" s="2">
        <f t="shared" si="35"/>
        <v>2240280</v>
      </c>
      <c r="O556" s="2">
        <f>ROUND(IF((N556-IF(B556=20,blank!$H$4,blank!$H$2))&lt;0,0,N556-IF(B556=20,blank!$H$4,blank!$H$2)),0)</f>
        <v>2064260</v>
      </c>
      <c r="P556" s="16">
        <f>O556/(VLOOKUP(C556,key!A:H,8,FALSE)/10)</f>
        <v>245745.23809523808</v>
      </c>
    </row>
    <row r="557" spans="1:16" x14ac:dyDescent="0.4">
      <c r="A557" s="2">
        <v>6</v>
      </c>
      <c r="B557" s="2">
        <v>30</v>
      </c>
      <c r="C557" s="2" t="s">
        <v>70</v>
      </c>
      <c r="D557" s="2" t="s">
        <v>171</v>
      </c>
      <c r="E557" s="2" t="s">
        <v>676</v>
      </c>
      <c r="F557" s="2" t="str">
        <f>VLOOKUP(C557,death!A:B,2,FALSE)</f>
        <v>no</v>
      </c>
      <c r="G557" s="3" t="str">
        <f t="shared" si="33"/>
        <v>T_desiccation_6</v>
      </c>
      <c r="H557" s="2">
        <v>30</v>
      </c>
      <c r="I557" s="2">
        <v>108</v>
      </c>
      <c r="J557" s="2">
        <v>48</v>
      </c>
      <c r="K557" s="2">
        <f t="shared" si="32"/>
        <v>60</v>
      </c>
      <c r="L557" s="2">
        <f>K557*calibration_curve!$C$2</f>
        <v>1400160</v>
      </c>
      <c r="M557" s="2">
        <f t="shared" si="34"/>
        <v>46672</v>
      </c>
      <c r="N557" s="2">
        <f t="shared" si="35"/>
        <v>2800320</v>
      </c>
      <c r="O557" s="2">
        <f>ROUND(IF((N557-IF(B557=20,blank!$H$4,blank!$H$2))&lt;0,0,N557-IF(B557=20,blank!$H$4,blank!$H$2)),0)</f>
        <v>2624300</v>
      </c>
      <c r="P557" s="16">
        <f>O557/(VLOOKUP(C557,key!A:H,8,FALSE)/10)</f>
        <v>349906.66666666669</v>
      </c>
    </row>
    <row r="558" spans="1:16" x14ac:dyDescent="0.4">
      <c r="A558" s="2">
        <v>6</v>
      </c>
      <c r="B558" s="2">
        <v>30</v>
      </c>
      <c r="C558" s="2" t="s">
        <v>71</v>
      </c>
      <c r="D558" s="2" t="s">
        <v>171</v>
      </c>
      <c r="E558" s="2" t="s">
        <v>676</v>
      </c>
      <c r="F558" s="2" t="str">
        <f>VLOOKUP(C558,death!A:B,2,FALSE)</f>
        <v>no</v>
      </c>
      <c r="G558" s="3" t="str">
        <f t="shared" si="33"/>
        <v>T_desiccation_6</v>
      </c>
      <c r="H558" s="2">
        <v>30</v>
      </c>
      <c r="I558" s="2">
        <v>108</v>
      </c>
      <c r="J558" s="2">
        <v>41</v>
      </c>
      <c r="K558" s="2">
        <f t="shared" si="32"/>
        <v>67</v>
      </c>
      <c r="L558" s="2">
        <f>K558*calibration_curve!$C$2</f>
        <v>1563512</v>
      </c>
      <c r="M558" s="2">
        <f t="shared" si="34"/>
        <v>52117</v>
      </c>
      <c r="N558" s="2">
        <f t="shared" si="35"/>
        <v>3127020</v>
      </c>
      <c r="O558" s="2">
        <f>ROUND(IF((N558-IF(B558=20,blank!$H$4,blank!$H$2))&lt;0,0,N558-IF(B558=20,blank!$H$4,blank!$H$2)),0)</f>
        <v>2951000</v>
      </c>
      <c r="P558" s="16">
        <f>O558/(VLOOKUP(C558,key!A:H,8,FALSE)/10)</f>
        <v>388289.47368421056</v>
      </c>
    </row>
    <row r="559" spans="1:16" x14ac:dyDescent="0.4">
      <c r="A559" s="2">
        <v>6</v>
      </c>
      <c r="B559" s="2">
        <v>30</v>
      </c>
      <c r="C559" s="2" t="s">
        <v>72</v>
      </c>
      <c r="D559" s="2" t="s">
        <v>171</v>
      </c>
      <c r="E559" s="2" t="s">
        <v>676</v>
      </c>
      <c r="F559" s="2" t="str">
        <f>VLOOKUP(C559,death!A:B,2,FALSE)</f>
        <v>no</v>
      </c>
      <c r="G559" s="3" t="str">
        <f t="shared" si="33"/>
        <v>T_desiccation_6</v>
      </c>
      <c r="H559" s="2">
        <v>30</v>
      </c>
      <c r="I559" s="2">
        <v>106</v>
      </c>
      <c r="J559" s="2">
        <v>35</v>
      </c>
      <c r="K559" s="2">
        <f t="shared" si="32"/>
        <v>71</v>
      </c>
      <c r="L559" s="2">
        <f>K559*calibration_curve!$C$2</f>
        <v>1656856</v>
      </c>
      <c r="M559" s="2">
        <f t="shared" si="34"/>
        <v>55229</v>
      </c>
      <c r="N559" s="2">
        <f t="shared" si="35"/>
        <v>3313740</v>
      </c>
      <c r="O559" s="2">
        <f>ROUND(IF((N559-IF(B559=20,blank!$H$4,blank!$H$2))&lt;0,0,N559-IF(B559=20,blank!$H$4,blank!$H$2)),0)</f>
        <v>3137720</v>
      </c>
      <c r="P559" s="16">
        <f>O559/(VLOOKUP(C559,key!A:H,8,FALSE)/10)</f>
        <v>412857.89473684214</v>
      </c>
    </row>
    <row r="560" spans="1:16" x14ac:dyDescent="0.4">
      <c r="A560" s="2">
        <v>6</v>
      </c>
      <c r="B560" s="2">
        <v>30</v>
      </c>
      <c r="C560" s="2" t="s">
        <v>74</v>
      </c>
      <c r="D560" s="2" t="s">
        <v>171</v>
      </c>
      <c r="E560" s="2" t="s">
        <v>676</v>
      </c>
      <c r="F560" s="2" t="str">
        <f>VLOOKUP(C560,death!A:B,2,FALSE)</f>
        <v>no</v>
      </c>
      <c r="G560" s="3" t="str">
        <f t="shared" si="33"/>
        <v>T_desiccation_6</v>
      </c>
      <c r="H560" s="2">
        <v>30</v>
      </c>
      <c r="I560" s="2">
        <v>107</v>
      </c>
      <c r="J560" s="2">
        <v>36</v>
      </c>
      <c r="K560" s="2">
        <f t="shared" si="32"/>
        <v>71</v>
      </c>
      <c r="L560" s="2">
        <f>K560*calibration_curve!$C$2</f>
        <v>1656856</v>
      </c>
      <c r="M560" s="2">
        <f t="shared" si="34"/>
        <v>55229</v>
      </c>
      <c r="N560" s="2">
        <f t="shared" si="35"/>
        <v>3313740</v>
      </c>
      <c r="O560" s="2">
        <f>ROUND(IF((N560-IF(B560=20,blank!$H$4,blank!$H$2))&lt;0,0,N560-IF(B560=20,blank!$H$4,blank!$H$2)),0)</f>
        <v>3137720</v>
      </c>
      <c r="P560" s="16">
        <f>O560/(VLOOKUP(C560,key!A:H,8,FALSE)/10)</f>
        <v>382648.78048780491</v>
      </c>
    </row>
    <row r="561" spans="1:16" x14ac:dyDescent="0.4">
      <c r="A561" s="2">
        <v>6</v>
      </c>
      <c r="B561" s="2">
        <v>30</v>
      </c>
      <c r="C561" s="2" t="s">
        <v>75</v>
      </c>
      <c r="D561" s="2" t="s">
        <v>171</v>
      </c>
      <c r="E561" s="2" t="s">
        <v>676</v>
      </c>
      <c r="F561" s="2" t="str">
        <f>VLOOKUP(C561,death!A:B,2,FALSE)</f>
        <v>no</v>
      </c>
      <c r="G561" s="3" t="str">
        <f t="shared" si="33"/>
        <v>T_desiccation_6</v>
      </c>
      <c r="H561" s="2">
        <v>30</v>
      </c>
      <c r="I561" s="2">
        <v>102</v>
      </c>
      <c r="J561" s="2">
        <v>47</v>
      </c>
      <c r="K561" s="2">
        <f t="shared" si="32"/>
        <v>55</v>
      </c>
      <c r="L561" s="2">
        <f>K561*calibration_curve!$C$2</f>
        <v>1283480</v>
      </c>
      <c r="M561" s="2">
        <f t="shared" si="34"/>
        <v>42783</v>
      </c>
      <c r="N561" s="2">
        <f t="shared" si="35"/>
        <v>2566980</v>
      </c>
      <c r="O561" s="2">
        <f>ROUND(IF((N561-IF(B561=20,blank!$H$4,blank!$H$2))&lt;0,0,N561-IF(B561=20,blank!$H$4,blank!$H$2)),0)</f>
        <v>2390960</v>
      </c>
      <c r="P561" s="16">
        <f>O561/(VLOOKUP(C561,key!A:H,8,FALSE)/10)</f>
        <v>288067.46987951803</v>
      </c>
    </row>
    <row r="562" spans="1:16" x14ac:dyDescent="0.4">
      <c r="A562" s="2">
        <v>6</v>
      </c>
      <c r="B562" s="2">
        <v>30</v>
      </c>
      <c r="C562" s="2" t="s">
        <v>76</v>
      </c>
      <c r="D562" s="2" t="s">
        <v>171</v>
      </c>
      <c r="E562" s="2" t="s">
        <v>676</v>
      </c>
      <c r="F562" s="2" t="str">
        <f>VLOOKUP(C562,death!A:B,2,FALSE)</f>
        <v>no</v>
      </c>
      <c r="G562" s="3" t="str">
        <f t="shared" si="33"/>
        <v>T_desiccation_6</v>
      </c>
      <c r="H562" s="2">
        <v>30</v>
      </c>
      <c r="I562" s="2">
        <v>101</v>
      </c>
      <c r="J562" s="2">
        <v>48</v>
      </c>
      <c r="K562" s="2">
        <f t="shared" si="32"/>
        <v>53</v>
      </c>
      <c r="L562" s="2">
        <f>K562*calibration_curve!$C$2</f>
        <v>1236808</v>
      </c>
      <c r="M562" s="2">
        <f t="shared" si="34"/>
        <v>41227</v>
      </c>
      <c r="N562" s="2">
        <f t="shared" si="35"/>
        <v>2473620</v>
      </c>
      <c r="O562" s="2">
        <f>ROUND(IF((N562-IF(B562=20,blank!$H$4,blank!$H$2))&lt;0,0,N562-IF(B562=20,blank!$H$4,blank!$H$2)),0)</f>
        <v>2297600</v>
      </c>
      <c r="P562" s="16">
        <f>O562/(VLOOKUP(C562,key!A:H,8,FALSE)/10)</f>
        <v>244425.5319148936</v>
      </c>
    </row>
    <row r="563" spans="1:16" x14ac:dyDescent="0.4">
      <c r="A563" s="2">
        <v>6</v>
      </c>
      <c r="B563" s="2">
        <v>30</v>
      </c>
      <c r="C563" s="2" t="s">
        <v>77</v>
      </c>
      <c r="D563" s="2" t="s">
        <v>171</v>
      </c>
      <c r="E563" s="2" t="s">
        <v>676</v>
      </c>
      <c r="F563" s="2" t="str">
        <f>VLOOKUP(C563,death!A:B,2,FALSE)</f>
        <v>no</v>
      </c>
      <c r="G563" s="3" t="str">
        <f t="shared" si="33"/>
        <v>T_desiccation_6</v>
      </c>
      <c r="H563" s="2">
        <v>30</v>
      </c>
      <c r="I563" s="2">
        <v>102</v>
      </c>
      <c r="J563" s="2">
        <v>36</v>
      </c>
      <c r="K563" s="2">
        <f t="shared" si="32"/>
        <v>66</v>
      </c>
      <c r="L563" s="2">
        <f>K563*calibration_curve!$C$2</f>
        <v>1540176</v>
      </c>
      <c r="M563" s="2">
        <f t="shared" si="34"/>
        <v>51339</v>
      </c>
      <c r="N563" s="2">
        <f t="shared" si="35"/>
        <v>3080340</v>
      </c>
      <c r="O563" s="2">
        <f>ROUND(IF((N563-IF(B563=20,blank!$H$4,blank!$H$2))&lt;0,0,N563-IF(B563=20,blank!$H$4,blank!$H$2)),0)</f>
        <v>2904320</v>
      </c>
      <c r="P563" s="16">
        <f>O563/(VLOOKUP(C563,key!A:H,8,FALSE)/10)</f>
        <v>349918.07228915661</v>
      </c>
    </row>
    <row r="564" spans="1:16" x14ac:dyDescent="0.4">
      <c r="A564" s="2">
        <v>6</v>
      </c>
      <c r="B564" s="2">
        <v>30</v>
      </c>
      <c r="C564" s="2" t="s">
        <v>78</v>
      </c>
      <c r="D564" s="2" t="s">
        <v>171</v>
      </c>
      <c r="E564" s="2" t="s">
        <v>676</v>
      </c>
      <c r="F564" s="2" t="str">
        <f>VLOOKUP(C564,death!A:B,2,FALSE)</f>
        <v>no</v>
      </c>
      <c r="G564" s="3" t="str">
        <f t="shared" si="33"/>
        <v>T_desiccation_6</v>
      </c>
      <c r="H564" s="2">
        <v>30</v>
      </c>
      <c r="I564" s="2">
        <v>103</v>
      </c>
      <c r="J564" s="2">
        <v>35</v>
      </c>
      <c r="K564" s="2">
        <f t="shared" si="32"/>
        <v>68</v>
      </c>
      <c r="L564" s="2">
        <f>K564*calibration_curve!$C$2</f>
        <v>1586848</v>
      </c>
      <c r="M564" s="2">
        <f t="shared" si="34"/>
        <v>52895</v>
      </c>
      <c r="N564" s="2">
        <f t="shared" si="35"/>
        <v>3173700</v>
      </c>
      <c r="O564" s="2">
        <f>ROUND(IF((N564-IF(B564=20,blank!$H$4,blank!$H$2))&lt;0,0,N564-IF(B564=20,blank!$H$4,blank!$H$2)),0)</f>
        <v>2997680</v>
      </c>
      <c r="P564" s="16">
        <f>O564/(VLOOKUP(C564,key!A:H,8,FALSE)/10)</f>
        <v>422208.4507042254</v>
      </c>
    </row>
    <row r="565" spans="1:16" x14ac:dyDescent="0.4">
      <c r="A565" s="2">
        <v>6</v>
      </c>
      <c r="B565" s="2">
        <v>30</v>
      </c>
      <c r="C565" s="2" t="s">
        <v>79</v>
      </c>
      <c r="D565" s="2" t="s">
        <v>171</v>
      </c>
      <c r="E565" s="2" t="s">
        <v>676</v>
      </c>
      <c r="F565" s="2" t="str">
        <f>VLOOKUP(C565,death!A:B,2,FALSE)</f>
        <v>no</v>
      </c>
      <c r="G565" s="3" t="str">
        <f t="shared" si="33"/>
        <v>T_desiccation_6</v>
      </c>
      <c r="H565" s="2">
        <v>30</v>
      </c>
      <c r="I565" s="2">
        <v>104</v>
      </c>
      <c r="J565" s="2">
        <v>18</v>
      </c>
      <c r="K565" s="2">
        <f t="shared" si="32"/>
        <v>86</v>
      </c>
      <c r="L565" s="2">
        <f>K565*calibration_curve!$C$2</f>
        <v>2006896</v>
      </c>
      <c r="M565" s="2">
        <f t="shared" si="34"/>
        <v>66897</v>
      </c>
      <c r="N565" s="2">
        <f t="shared" si="35"/>
        <v>4013820</v>
      </c>
      <c r="O565" s="2">
        <f>ROUND(IF((N565-IF(B565=20,blank!$H$4,blank!$H$2))&lt;0,0,N565-IF(B565=20,blank!$H$4,blank!$H$2)),0)</f>
        <v>3837800</v>
      </c>
      <c r="P565" s="16">
        <f>O565/(VLOOKUP(C565,key!A:H,8,FALSE)/10)</f>
        <v>376254.90196078434</v>
      </c>
    </row>
    <row r="566" spans="1:16" x14ac:dyDescent="0.4">
      <c r="A566" s="2">
        <v>6</v>
      </c>
      <c r="B566" s="2">
        <v>30</v>
      </c>
      <c r="C566" s="2" t="s">
        <v>80</v>
      </c>
      <c r="D566" s="2" t="s">
        <v>171</v>
      </c>
      <c r="E566" s="2" t="s">
        <v>676</v>
      </c>
      <c r="F566" s="2" t="str">
        <f>VLOOKUP(C566,death!A:B,2,FALSE)</f>
        <v>no</v>
      </c>
      <c r="G566" s="3" t="str">
        <f t="shared" si="33"/>
        <v>T_desiccation_6</v>
      </c>
      <c r="H566" s="2">
        <v>30</v>
      </c>
      <c r="I566" s="2">
        <v>108</v>
      </c>
      <c r="J566" s="2">
        <v>48</v>
      </c>
      <c r="K566" s="2">
        <f t="shared" si="32"/>
        <v>60</v>
      </c>
      <c r="L566" s="2">
        <f>K566*calibration_curve!$C$2</f>
        <v>1400160</v>
      </c>
      <c r="M566" s="2">
        <f t="shared" si="34"/>
        <v>46672</v>
      </c>
      <c r="N566" s="2">
        <f t="shared" si="35"/>
        <v>2800320</v>
      </c>
      <c r="O566" s="2">
        <f>ROUND(IF((N566-IF(B566=20,blank!$H$4,blank!$H$2))&lt;0,0,N566-IF(B566=20,blank!$H$4,blank!$H$2)),0)</f>
        <v>2624300</v>
      </c>
      <c r="P566" s="16">
        <f>O566/(VLOOKUP(C566,key!A:H,8,FALSE)/10)</f>
        <v>270546.39175257733</v>
      </c>
    </row>
    <row r="567" spans="1:16" x14ac:dyDescent="0.4">
      <c r="A567" s="2">
        <v>6</v>
      </c>
      <c r="B567" s="2">
        <v>30</v>
      </c>
      <c r="C567" s="2" t="s">
        <v>81</v>
      </c>
      <c r="D567" s="2" t="s">
        <v>171</v>
      </c>
      <c r="E567" s="2" t="s">
        <v>676</v>
      </c>
      <c r="F567" s="2" t="str">
        <f>VLOOKUP(C567,death!A:B,2,FALSE)</f>
        <v>no</v>
      </c>
      <c r="G567" s="3" t="str">
        <f t="shared" si="33"/>
        <v>T_desiccation_6</v>
      </c>
      <c r="H567" s="2">
        <v>30</v>
      </c>
      <c r="I567" s="2">
        <v>109</v>
      </c>
      <c r="J567" s="2">
        <v>67</v>
      </c>
      <c r="K567" s="2">
        <f t="shared" si="32"/>
        <v>42</v>
      </c>
      <c r="L567" s="2">
        <f>K567*calibration_curve!$C$2</f>
        <v>980112</v>
      </c>
      <c r="M567" s="2">
        <f t="shared" si="34"/>
        <v>32670</v>
      </c>
      <c r="N567" s="2">
        <f t="shared" si="35"/>
        <v>1960200</v>
      </c>
      <c r="O567" s="2">
        <f>ROUND(IF((N567-IF(B567=20,blank!$H$4,blank!$H$2))&lt;0,0,N567-IF(B567=20,blank!$H$4,blank!$H$2)),0)</f>
        <v>1784180</v>
      </c>
      <c r="P567" s="16">
        <f>O567/(VLOOKUP(C567,key!A:H,8,FALSE)/10)</f>
        <v>228741.02564102566</v>
      </c>
    </row>
    <row r="568" spans="1:16" x14ac:dyDescent="0.4">
      <c r="A568" s="2">
        <v>6</v>
      </c>
      <c r="B568" s="2">
        <v>30</v>
      </c>
      <c r="C568" s="2" t="s">
        <v>585</v>
      </c>
      <c r="D568" s="2" t="s">
        <v>170</v>
      </c>
      <c r="E568" s="2" t="s">
        <v>586</v>
      </c>
      <c r="F568" s="2" t="s">
        <v>183</v>
      </c>
      <c r="G568" s="3" t="str">
        <f t="shared" si="33"/>
        <v>D_heat_only_6</v>
      </c>
      <c r="H568" s="2">
        <v>30</v>
      </c>
      <c r="I568" s="2">
        <v>87</v>
      </c>
      <c r="J568" s="2">
        <v>40</v>
      </c>
      <c r="K568" s="2">
        <f t="shared" si="32"/>
        <v>47</v>
      </c>
      <c r="L568" s="2">
        <f>K568*calibration_curve!$C$2</f>
        <v>1096792</v>
      </c>
      <c r="M568" s="2">
        <f t="shared" si="34"/>
        <v>36560</v>
      </c>
      <c r="N568" s="2">
        <f t="shared" si="35"/>
        <v>2193600</v>
      </c>
      <c r="O568" s="2">
        <f>ROUND(IF((N568-IF(B568=20,blank!$H$4,blank!$H$2))&lt;0,0,N568-IF(B568=20,blank!$H$4,blank!$H$2)),0)</f>
        <v>2017580</v>
      </c>
      <c r="P568" s="16">
        <f>O568/(VLOOKUP(C568,key!A:H,8,FALSE)/10)</f>
        <v>240188.09523809524</v>
      </c>
    </row>
    <row r="569" spans="1:16" x14ac:dyDescent="0.4">
      <c r="A569" s="2">
        <v>6</v>
      </c>
      <c r="B569" s="2">
        <v>30</v>
      </c>
      <c r="C569" s="2" t="s">
        <v>587</v>
      </c>
      <c r="D569" s="2" t="s">
        <v>170</v>
      </c>
      <c r="E569" s="2" t="s">
        <v>586</v>
      </c>
      <c r="F569" s="2" t="s">
        <v>183</v>
      </c>
      <c r="G569" s="3" t="str">
        <f t="shared" si="33"/>
        <v>D_heat_only_6</v>
      </c>
      <c r="H569" s="2">
        <v>30</v>
      </c>
      <c r="I569" s="2">
        <v>97</v>
      </c>
      <c r="J569" s="2">
        <v>47</v>
      </c>
      <c r="K569" s="2">
        <f t="shared" si="32"/>
        <v>50</v>
      </c>
      <c r="L569" s="2">
        <f>K569*calibration_curve!$C$2</f>
        <v>1166800</v>
      </c>
      <c r="M569" s="2">
        <f t="shared" si="34"/>
        <v>38893</v>
      </c>
      <c r="N569" s="2">
        <f t="shared" si="35"/>
        <v>2333580</v>
      </c>
      <c r="O569" s="2">
        <f>ROUND(IF((N569-IF(B569=20,blank!$H$4,blank!$H$2))&lt;0,0,N569-IF(B569=20,blank!$H$4,blank!$H$2)),0)</f>
        <v>2157560</v>
      </c>
      <c r="P569" s="16">
        <f>O569/(VLOOKUP(C569,key!A:H,8,FALSE)/10)</f>
        <v>234517.39130434784</v>
      </c>
    </row>
    <row r="570" spans="1:16" x14ac:dyDescent="0.4">
      <c r="A570" s="2">
        <v>6</v>
      </c>
      <c r="B570" s="2">
        <v>30</v>
      </c>
      <c r="C570" s="2" t="s">
        <v>588</v>
      </c>
      <c r="D570" s="2" t="s">
        <v>170</v>
      </c>
      <c r="E570" s="2" t="s">
        <v>586</v>
      </c>
      <c r="F570" s="2" t="s">
        <v>183</v>
      </c>
      <c r="G570" s="3" t="str">
        <f t="shared" si="33"/>
        <v>D_heat_only_6</v>
      </c>
      <c r="H570" s="2">
        <v>30</v>
      </c>
      <c r="I570" s="2">
        <v>89</v>
      </c>
      <c r="J570" s="2">
        <v>39</v>
      </c>
      <c r="K570" s="2">
        <f t="shared" si="32"/>
        <v>50</v>
      </c>
      <c r="L570" s="2">
        <f>K570*calibration_curve!$C$2</f>
        <v>1166800</v>
      </c>
      <c r="M570" s="2">
        <f t="shared" si="34"/>
        <v>38893</v>
      </c>
      <c r="N570" s="2">
        <f t="shared" si="35"/>
        <v>2333580</v>
      </c>
      <c r="O570" s="2">
        <f>ROUND(IF((N570-IF(B570=20,blank!$H$4,blank!$H$2))&lt;0,0,N570-IF(B570=20,blank!$H$4,blank!$H$2)),0)</f>
        <v>2157560</v>
      </c>
      <c r="P570" s="16">
        <f>O570/(VLOOKUP(C570,key!A:H,8,FALSE)/10)</f>
        <v>295556.16438356164</v>
      </c>
    </row>
    <row r="571" spans="1:16" x14ac:dyDescent="0.4">
      <c r="A571" s="2">
        <v>6</v>
      </c>
      <c r="B571" s="2">
        <v>30</v>
      </c>
      <c r="C571" s="2" t="s">
        <v>589</v>
      </c>
      <c r="D571" s="2" t="s">
        <v>170</v>
      </c>
      <c r="E571" s="2" t="s">
        <v>586</v>
      </c>
      <c r="F571" s="2" t="s">
        <v>183</v>
      </c>
      <c r="G571" s="3" t="str">
        <f t="shared" si="33"/>
        <v>D_heat_only_6</v>
      </c>
      <c r="H571" s="2">
        <v>30</v>
      </c>
      <c r="I571" s="2">
        <v>103</v>
      </c>
      <c r="J571" s="2">
        <v>26</v>
      </c>
      <c r="K571" s="2">
        <f t="shared" si="32"/>
        <v>77</v>
      </c>
      <c r="L571" s="2">
        <f>K571*calibration_curve!$C$2</f>
        <v>1796872</v>
      </c>
      <c r="M571" s="2">
        <f t="shared" si="34"/>
        <v>59896</v>
      </c>
      <c r="N571" s="2">
        <f t="shared" si="35"/>
        <v>3593760</v>
      </c>
      <c r="O571" s="2">
        <f>ROUND(IF((N571-IF(B571=20,blank!$H$4,blank!$H$2))&lt;0,0,N571-IF(B571=20,blank!$H$4,blank!$H$2)),0)</f>
        <v>3417740</v>
      </c>
      <c r="P571" s="16">
        <f>O571/(VLOOKUP(C571,key!A:H,8,FALSE)/10)</f>
        <v>392843.67816091958</v>
      </c>
    </row>
    <row r="572" spans="1:16" x14ac:dyDescent="0.4">
      <c r="A572" s="2">
        <v>6</v>
      </c>
      <c r="B572" s="2">
        <v>30</v>
      </c>
      <c r="C572" s="2" t="s">
        <v>590</v>
      </c>
      <c r="D572" s="2" t="s">
        <v>170</v>
      </c>
      <c r="E572" s="2" t="s">
        <v>586</v>
      </c>
      <c r="F572" s="2" t="s">
        <v>183</v>
      </c>
      <c r="G572" s="3" t="str">
        <f t="shared" si="33"/>
        <v>D_heat_only_6</v>
      </c>
      <c r="H572" s="2">
        <v>30</v>
      </c>
      <c r="I572" s="2">
        <v>93</v>
      </c>
      <c r="J572" s="2">
        <v>46</v>
      </c>
      <c r="K572" s="2">
        <f t="shared" si="32"/>
        <v>47</v>
      </c>
      <c r="L572" s="2">
        <f>K572*calibration_curve!$C$2</f>
        <v>1096792</v>
      </c>
      <c r="M572" s="2">
        <f t="shared" si="34"/>
        <v>36560</v>
      </c>
      <c r="N572" s="2">
        <f t="shared" si="35"/>
        <v>2193600</v>
      </c>
      <c r="O572" s="2">
        <f>ROUND(IF((N572-IF(B572=20,blank!$H$4,blank!$H$2))&lt;0,0,N572-IF(B572=20,blank!$H$4,blank!$H$2)),0)</f>
        <v>2017580</v>
      </c>
      <c r="P572" s="16">
        <f>O572/(VLOOKUP(C572,key!A:H,8,FALSE)/10)</f>
        <v>246046.34146341466</v>
      </c>
    </row>
    <row r="573" spans="1:16" x14ac:dyDescent="0.4">
      <c r="A573" s="2">
        <v>6</v>
      </c>
      <c r="B573" s="2">
        <v>30</v>
      </c>
      <c r="C573" s="2" t="s">
        <v>591</v>
      </c>
      <c r="D573" s="2" t="s">
        <v>170</v>
      </c>
      <c r="E573" s="2" t="s">
        <v>586</v>
      </c>
      <c r="F573" s="2" t="s">
        <v>183</v>
      </c>
      <c r="G573" s="3" t="str">
        <f t="shared" si="33"/>
        <v>D_heat_only_6</v>
      </c>
      <c r="H573" s="2">
        <v>30</v>
      </c>
      <c r="I573" s="2">
        <v>101</v>
      </c>
      <c r="J573" s="2">
        <v>49</v>
      </c>
      <c r="K573" s="2">
        <f t="shared" si="32"/>
        <v>52</v>
      </c>
      <c r="L573" s="2">
        <f>K573*calibration_curve!$C$2</f>
        <v>1213472</v>
      </c>
      <c r="M573" s="2">
        <f t="shared" si="34"/>
        <v>40449</v>
      </c>
      <c r="N573" s="2">
        <f t="shared" si="35"/>
        <v>2426940</v>
      </c>
      <c r="O573" s="2">
        <f>ROUND(IF((N573-IF(B573=20,blank!$H$4,blank!$H$2))&lt;0,0,N573-IF(B573=20,blank!$H$4,blank!$H$2)),0)</f>
        <v>2250920</v>
      </c>
      <c r="P573" s="16">
        <f>O573/(VLOOKUP(C573,key!A:H,8,FALSE)/10)</f>
        <v>277891.35802469135</v>
      </c>
    </row>
    <row r="574" spans="1:16" x14ac:dyDescent="0.4">
      <c r="A574" s="2">
        <v>6</v>
      </c>
      <c r="B574" s="2">
        <v>30</v>
      </c>
      <c r="C574" s="2" t="s">
        <v>593</v>
      </c>
      <c r="D574" s="2" t="s">
        <v>170</v>
      </c>
      <c r="E574" s="2" t="s">
        <v>586</v>
      </c>
      <c r="F574" s="2" t="s">
        <v>183</v>
      </c>
      <c r="G574" s="3" t="str">
        <f t="shared" si="33"/>
        <v>D_heat_only_6</v>
      </c>
      <c r="H574" s="2">
        <v>30</v>
      </c>
      <c r="I574" s="2">
        <v>97</v>
      </c>
      <c r="J574" s="2">
        <v>35</v>
      </c>
      <c r="K574" s="2">
        <f t="shared" si="32"/>
        <v>62</v>
      </c>
      <c r="L574" s="2">
        <f>K574*calibration_curve!$C$2</f>
        <v>1446832</v>
      </c>
      <c r="M574" s="2">
        <f t="shared" si="34"/>
        <v>48228</v>
      </c>
      <c r="N574" s="2">
        <f t="shared" si="35"/>
        <v>2893680</v>
      </c>
      <c r="O574" s="2">
        <f>ROUND(IF((N574-IF(B574=20,blank!$H$4,blank!$H$2))&lt;0,0,N574-IF(B574=20,blank!$H$4,blank!$H$2)),0)</f>
        <v>2717660</v>
      </c>
      <c r="P574" s="16">
        <f>O574/(VLOOKUP(C574,key!A:H,8,FALSE)/10)</f>
        <v>277312.24489795917</v>
      </c>
    </row>
    <row r="575" spans="1:16" x14ac:dyDescent="0.4">
      <c r="A575" s="2">
        <v>6</v>
      </c>
      <c r="B575" s="2">
        <v>30</v>
      </c>
      <c r="C575" s="2" t="s">
        <v>594</v>
      </c>
      <c r="D575" s="2" t="s">
        <v>170</v>
      </c>
      <c r="E575" s="2" t="s">
        <v>586</v>
      </c>
      <c r="F575" s="2" t="s">
        <v>183</v>
      </c>
      <c r="G575" s="3" t="str">
        <f t="shared" si="33"/>
        <v>D_heat_only_6</v>
      </c>
      <c r="H575" s="2">
        <v>30</v>
      </c>
      <c r="I575" s="2">
        <v>100</v>
      </c>
      <c r="J575" s="2">
        <v>39</v>
      </c>
      <c r="K575" s="2">
        <f t="shared" si="32"/>
        <v>61</v>
      </c>
      <c r="L575" s="2">
        <f>K575*calibration_curve!$C$2</f>
        <v>1423496</v>
      </c>
      <c r="M575" s="2">
        <f t="shared" si="34"/>
        <v>47450</v>
      </c>
      <c r="N575" s="2">
        <f t="shared" si="35"/>
        <v>2847000</v>
      </c>
      <c r="O575" s="2">
        <f>ROUND(IF((N575-IF(B575=20,blank!$H$4,blank!$H$2))&lt;0,0,N575-IF(B575=20,blank!$H$4,blank!$H$2)),0)</f>
        <v>2670980</v>
      </c>
      <c r="P575" s="16">
        <f>O575/(VLOOKUP(C575,key!A:H,8,FALSE)/10)</f>
        <v>281155.78947368421</v>
      </c>
    </row>
    <row r="576" spans="1:16" x14ac:dyDescent="0.4">
      <c r="A576" s="2">
        <v>6</v>
      </c>
      <c r="B576" s="2">
        <v>30</v>
      </c>
      <c r="C576" s="2" t="s">
        <v>596</v>
      </c>
      <c r="D576" s="2" t="s">
        <v>170</v>
      </c>
      <c r="E576" s="2" t="s">
        <v>586</v>
      </c>
      <c r="F576" s="2" t="s">
        <v>183</v>
      </c>
      <c r="G576" s="3" t="str">
        <f t="shared" si="33"/>
        <v>D_heat_only_6</v>
      </c>
      <c r="H576" s="2">
        <v>30</v>
      </c>
      <c r="I576" s="2">
        <v>103</v>
      </c>
      <c r="J576" s="2">
        <v>51</v>
      </c>
      <c r="K576" s="2">
        <f t="shared" si="32"/>
        <v>52</v>
      </c>
      <c r="L576" s="2">
        <f>K576*calibration_curve!$C$2</f>
        <v>1213472</v>
      </c>
      <c r="M576" s="2">
        <f t="shared" si="34"/>
        <v>40449</v>
      </c>
      <c r="N576" s="2">
        <f t="shared" si="35"/>
        <v>2426940</v>
      </c>
      <c r="O576" s="2">
        <f>ROUND(IF((N576-IF(B576=20,blank!$H$4,blank!$H$2))&lt;0,0,N576-IF(B576=20,blank!$H$4,blank!$H$2)),0)</f>
        <v>2250920</v>
      </c>
      <c r="P576" s="16">
        <f>O576/(VLOOKUP(C576,key!A:H,8,FALSE)/10)</f>
        <v>300122.66666666669</v>
      </c>
    </row>
    <row r="577" spans="1:16" x14ac:dyDescent="0.4">
      <c r="A577" s="2">
        <v>6</v>
      </c>
      <c r="B577" s="2">
        <v>30</v>
      </c>
      <c r="C577" s="2" t="s">
        <v>597</v>
      </c>
      <c r="D577" s="2" t="s">
        <v>170</v>
      </c>
      <c r="E577" s="2" t="s">
        <v>586</v>
      </c>
      <c r="F577" s="2" t="s">
        <v>183</v>
      </c>
      <c r="G577" s="3" t="str">
        <f t="shared" si="33"/>
        <v>D_heat_only_6</v>
      </c>
      <c r="H577" s="2">
        <v>30</v>
      </c>
      <c r="I577" s="2">
        <v>105</v>
      </c>
      <c r="J577" s="2">
        <v>31</v>
      </c>
      <c r="K577" s="2">
        <f t="shared" si="32"/>
        <v>74</v>
      </c>
      <c r="L577" s="2">
        <f>K577*calibration_curve!$C$2</f>
        <v>1726864</v>
      </c>
      <c r="M577" s="2">
        <f t="shared" si="34"/>
        <v>57562</v>
      </c>
      <c r="N577" s="2">
        <f t="shared" si="35"/>
        <v>3453720</v>
      </c>
      <c r="O577" s="2">
        <f>ROUND(IF((N577-IF(B577=20,blank!$H$4,blank!$H$2))&lt;0,0,N577-IF(B577=20,blank!$H$4,blank!$H$2)),0)</f>
        <v>3277700</v>
      </c>
      <c r="P577" s="16">
        <f>O577/(VLOOKUP(C577,key!A:H,8,FALSE)/10)</f>
        <v>372465.90909090906</v>
      </c>
    </row>
    <row r="578" spans="1:16" x14ac:dyDescent="0.4">
      <c r="A578" s="2">
        <v>6</v>
      </c>
      <c r="B578" s="2">
        <v>30</v>
      </c>
      <c r="C578" s="2" t="s">
        <v>598</v>
      </c>
      <c r="D578" s="2" t="s">
        <v>170</v>
      </c>
      <c r="E578" s="2" t="s">
        <v>586</v>
      </c>
      <c r="F578" s="2" t="s">
        <v>183</v>
      </c>
      <c r="G578" s="3" t="str">
        <f t="shared" si="33"/>
        <v>D_heat_only_6</v>
      </c>
      <c r="H578" s="2">
        <v>30</v>
      </c>
      <c r="I578" s="2">
        <v>95</v>
      </c>
      <c r="J578" s="2">
        <v>46</v>
      </c>
      <c r="K578" s="2">
        <f t="shared" ref="K578:K641" si="36">I578-J578</f>
        <v>49</v>
      </c>
      <c r="L578" s="2">
        <f>K578*calibration_curve!$C$2</f>
        <v>1143464</v>
      </c>
      <c r="M578" s="2">
        <f t="shared" si="34"/>
        <v>38115</v>
      </c>
      <c r="N578" s="2">
        <f t="shared" si="35"/>
        <v>2286900</v>
      </c>
      <c r="O578" s="2">
        <f>ROUND(IF((N578-IF(B578=20,blank!$H$4,blank!$H$2))&lt;0,0,N578-IF(B578=20,blank!$H$4,blank!$H$2)),0)</f>
        <v>2110880</v>
      </c>
      <c r="P578" s="16">
        <f>O578/(VLOOKUP(C578,key!A:H,8,FALSE)/10)</f>
        <v>263860</v>
      </c>
    </row>
    <row r="579" spans="1:16" x14ac:dyDescent="0.4">
      <c r="A579" s="2">
        <v>6</v>
      </c>
      <c r="B579" s="2">
        <v>30</v>
      </c>
      <c r="C579" s="2" t="s">
        <v>599</v>
      </c>
      <c r="D579" s="2" t="s">
        <v>170</v>
      </c>
      <c r="E579" s="2" t="s">
        <v>586</v>
      </c>
      <c r="F579" s="2" t="s">
        <v>183</v>
      </c>
      <c r="G579" s="3" t="str">
        <f t="shared" ref="G579:G642" si="37">D579&amp;"_"&amp;E579&amp;"_"&amp;A579</f>
        <v>D_heat_only_6</v>
      </c>
      <c r="H579" s="2">
        <v>30</v>
      </c>
      <c r="I579" s="2">
        <v>101</v>
      </c>
      <c r="J579" s="2">
        <v>45</v>
      </c>
      <c r="K579" s="2">
        <f t="shared" si="36"/>
        <v>56</v>
      </c>
      <c r="L579" s="2">
        <f>K579*calibration_curve!$C$2</f>
        <v>1306816</v>
      </c>
      <c r="M579" s="2">
        <f t="shared" ref="M579:M642" si="38">ROUND(L579/H579,0)</f>
        <v>43561</v>
      </c>
      <c r="N579" s="2">
        <f t="shared" ref="N579:N642" si="39">M579*60</f>
        <v>2613660</v>
      </c>
      <c r="O579" s="2">
        <f>ROUND(IF((N579-IF(B579=20,blank!$H$4,blank!$H$2))&lt;0,0,N579-IF(B579=20,blank!$H$4,blank!$H$2)),0)</f>
        <v>2437640</v>
      </c>
      <c r="P579" s="16">
        <f>O579/(VLOOKUP(C579,key!A:H,8,FALSE)/10)</f>
        <v>325018.66666666669</v>
      </c>
    </row>
    <row r="580" spans="1:16" x14ac:dyDescent="0.4">
      <c r="A580" s="2">
        <v>6</v>
      </c>
      <c r="B580" s="2">
        <v>30</v>
      </c>
      <c r="C580" s="2" t="s">
        <v>600</v>
      </c>
      <c r="D580" s="2" t="s">
        <v>170</v>
      </c>
      <c r="E580" s="2" t="s">
        <v>586</v>
      </c>
      <c r="F580" s="2" t="s">
        <v>183</v>
      </c>
      <c r="G580" s="3" t="str">
        <f t="shared" si="37"/>
        <v>D_heat_only_6</v>
      </c>
      <c r="H580" s="2">
        <v>30</v>
      </c>
      <c r="I580" s="2">
        <v>90</v>
      </c>
      <c r="J580" s="2">
        <v>43</v>
      </c>
      <c r="K580" s="2">
        <f t="shared" si="36"/>
        <v>47</v>
      </c>
      <c r="L580" s="2">
        <f>K580*calibration_curve!$C$2</f>
        <v>1096792</v>
      </c>
      <c r="M580" s="2">
        <f t="shared" si="38"/>
        <v>36560</v>
      </c>
      <c r="N580" s="2">
        <f t="shared" si="39"/>
        <v>2193600</v>
      </c>
      <c r="O580" s="2">
        <f>ROUND(IF((N580-IF(B580=20,blank!$H$4,blank!$H$2))&lt;0,0,N580-IF(B580=20,blank!$H$4,blank!$H$2)),0)</f>
        <v>2017580</v>
      </c>
      <c r="P580" s="16">
        <f>O580/(VLOOKUP(C580,key!A:H,8,FALSE)/10)</f>
        <v>214636.17021276595</v>
      </c>
    </row>
    <row r="581" spans="1:16" x14ac:dyDescent="0.4">
      <c r="A581" s="2">
        <v>6</v>
      </c>
      <c r="B581" s="2">
        <v>30</v>
      </c>
      <c r="C581" s="2" t="s">
        <v>601</v>
      </c>
      <c r="D581" s="2" t="s">
        <v>170</v>
      </c>
      <c r="E581" s="2" t="s">
        <v>586</v>
      </c>
      <c r="F581" s="2" t="s">
        <v>183</v>
      </c>
      <c r="G581" s="3" t="str">
        <f t="shared" si="37"/>
        <v>D_heat_only_6</v>
      </c>
      <c r="H581" s="2">
        <v>30</v>
      </c>
      <c r="I581" s="2">
        <v>104</v>
      </c>
      <c r="J581" s="2">
        <v>51</v>
      </c>
      <c r="K581" s="2">
        <f t="shared" si="36"/>
        <v>53</v>
      </c>
      <c r="L581" s="2">
        <f>K581*calibration_curve!$C$2</f>
        <v>1236808</v>
      </c>
      <c r="M581" s="2">
        <f t="shared" si="38"/>
        <v>41227</v>
      </c>
      <c r="N581" s="2">
        <f t="shared" si="39"/>
        <v>2473620</v>
      </c>
      <c r="O581" s="2">
        <f>ROUND(IF((N581-IF(B581=20,blank!$H$4,blank!$H$2))&lt;0,0,N581-IF(B581=20,blank!$H$4,blank!$H$2)),0)</f>
        <v>2297600</v>
      </c>
      <c r="P581" s="16">
        <f>O581/(VLOOKUP(C581,key!A:H,8,FALSE)/10)</f>
        <v>287200</v>
      </c>
    </row>
    <row r="582" spans="1:16" x14ac:dyDescent="0.4">
      <c r="A582" s="2">
        <v>6</v>
      </c>
      <c r="B582" s="2">
        <v>30</v>
      </c>
      <c r="C582" s="2" t="s">
        <v>602</v>
      </c>
      <c r="D582" s="2" t="s">
        <v>170</v>
      </c>
      <c r="E582" s="2" t="s">
        <v>586</v>
      </c>
      <c r="F582" s="2" t="s">
        <v>183</v>
      </c>
      <c r="G582" s="3" t="str">
        <f t="shared" si="37"/>
        <v>D_heat_only_6</v>
      </c>
      <c r="H582" s="2">
        <v>30</v>
      </c>
      <c r="I582" s="2">
        <v>85</v>
      </c>
      <c r="J582" s="2">
        <v>33</v>
      </c>
      <c r="K582" s="2">
        <f t="shared" si="36"/>
        <v>52</v>
      </c>
      <c r="L582" s="2">
        <f>K582*calibration_curve!$C$2</f>
        <v>1213472</v>
      </c>
      <c r="M582" s="2">
        <f t="shared" si="38"/>
        <v>40449</v>
      </c>
      <c r="N582" s="2">
        <f t="shared" si="39"/>
        <v>2426940</v>
      </c>
      <c r="O582" s="2">
        <f>ROUND(IF((N582-IF(B582=20,blank!$H$4,blank!$H$2))&lt;0,0,N582-IF(B582=20,blank!$H$4,blank!$H$2)),0)</f>
        <v>2250920</v>
      </c>
      <c r="P582" s="16">
        <f>O582/(VLOOKUP(C582,key!A:H,8,FALSE)/10)</f>
        <v>255786.36363636362</v>
      </c>
    </row>
    <row r="583" spans="1:16" x14ac:dyDescent="0.4">
      <c r="A583" s="2">
        <v>6</v>
      </c>
      <c r="B583" s="2">
        <v>30</v>
      </c>
      <c r="C583" s="2" t="s">
        <v>603</v>
      </c>
      <c r="D583" s="2" t="s">
        <v>170</v>
      </c>
      <c r="E583" s="2" t="s">
        <v>586</v>
      </c>
      <c r="F583" s="2" t="s">
        <v>183</v>
      </c>
      <c r="G583" s="3" t="str">
        <f t="shared" si="37"/>
        <v>D_heat_only_6</v>
      </c>
      <c r="H583" s="2">
        <v>30</v>
      </c>
      <c r="I583" s="2">
        <v>101</v>
      </c>
      <c r="J583" s="2">
        <v>47</v>
      </c>
      <c r="K583" s="2">
        <f t="shared" si="36"/>
        <v>54</v>
      </c>
      <c r="L583" s="2">
        <f>K583*calibration_curve!$C$2</f>
        <v>1260144</v>
      </c>
      <c r="M583" s="2">
        <f t="shared" si="38"/>
        <v>42005</v>
      </c>
      <c r="N583" s="2">
        <f t="shared" si="39"/>
        <v>2520300</v>
      </c>
      <c r="O583" s="2">
        <f>ROUND(IF((N583-IF(B583=20,blank!$H$4,blank!$H$2))&lt;0,0,N583-IF(B583=20,blank!$H$4,blank!$H$2)),0)</f>
        <v>2344280</v>
      </c>
      <c r="P583" s="16">
        <f>O583/(VLOOKUP(C583,key!A:H,8,FALSE)/10)</f>
        <v>330180.28169014084</v>
      </c>
    </row>
    <row r="584" spans="1:16" x14ac:dyDescent="0.4">
      <c r="A584" s="2">
        <v>6</v>
      </c>
      <c r="B584" s="2">
        <v>30</v>
      </c>
      <c r="C584" s="2" t="s">
        <v>604</v>
      </c>
      <c r="D584" s="2" t="s">
        <v>170</v>
      </c>
      <c r="E584" s="2" t="s">
        <v>586</v>
      </c>
      <c r="F584" s="2" t="s">
        <v>183</v>
      </c>
      <c r="G584" s="3" t="str">
        <f t="shared" si="37"/>
        <v>D_heat_only_6</v>
      </c>
      <c r="H584" s="2">
        <v>30</v>
      </c>
      <c r="I584" s="2">
        <v>103</v>
      </c>
      <c r="J584" s="2">
        <v>31</v>
      </c>
      <c r="K584" s="2">
        <f t="shared" si="36"/>
        <v>72</v>
      </c>
      <c r="L584" s="2">
        <f>K584*calibration_curve!$C$2</f>
        <v>1680192</v>
      </c>
      <c r="M584" s="2">
        <f t="shared" si="38"/>
        <v>56006</v>
      </c>
      <c r="N584" s="2">
        <f t="shared" si="39"/>
        <v>3360360</v>
      </c>
      <c r="O584" s="2">
        <f>ROUND(IF((N584-IF(B584=20,blank!$H$4,blank!$H$2))&lt;0,0,N584-IF(B584=20,blank!$H$4,blank!$H$2)),0)</f>
        <v>3184340</v>
      </c>
      <c r="P584" s="16">
        <f>O584/(VLOOKUP(C584,key!A:H,8,FALSE)/10)</f>
        <v>398042.5</v>
      </c>
    </row>
    <row r="585" spans="1:16" x14ac:dyDescent="0.4">
      <c r="A585" s="2">
        <v>6</v>
      </c>
      <c r="B585" s="2">
        <v>30</v>
      </c>
      <c r="C585" s="2" t="s">
        <v>605</v>
      </c>
      <c r="D585" s="2" t="s">
        <v>170</v>
      </c>
      <c r="E585" s="2" t="s">
        <v>586</v>
      </c>
      <c r="F585" s="2" t="s">
        <v>183</v>
      </c>
      <c r="G585" s="3" t="str">
        <f t="shared" si="37"/>
        <v>D_heat_only_6</v>
      </c>
      <c r="H585" s="2">
        <v>30</v>
      </c>
      <c r="I585" s="2">
        <v>88</v>
      </c>
      <c r="J585" s="2">
        <v>47</v>
      </c>
      <c r="K585" s="2">
        <f t="shared" si="36"/>
        <v>41</v>
      </c>
      <c r="L585" s="2">
        <f>K585*calibration_curve!$C$2</f>
        <v>956776</v>
      </c>
      <c r="M585" s="2">
        <f t="shared" si="38"/>
        <v>31893</v>
      </c>
      <c r="N585" s="2">
        <f t="shared" si="39"/>
        <v>1913580</v>
      </c>
      <c r="O585" s="2">
        <f>ROUND(IF((N585-IF(B585=20,blank!$H$4,blank!$H$2))&lt;0,0,N585-IF(B585=20,blank!$H$4,blank!$H$2)),0)</f>
        <v>1737560</v>
      </c>
      <c r="P585" s="16">
        <f>O585/(VLOOKUP(C585,key!A:H,8,FALSE)/10)</f>
        <v>195231.46067415731</v>
      </c>
    </row>
    <row r="586" spans="1:16" x14ac:dyDescent="0.4">
      <c r="A586" s="2">
        <v>6</v>
      </c>
      <c r="B586" s="2">
        <v>30</v>
      </c>
      <c r="C586" s="2" t="s">
        <v>606</v>
      </c>
      <c r="D586" s="2" t="s">
        <v>170</v>
      </c>
      <c r="E586" s="2" t="s">
        <v>586</v>
      </c>
      <c r="F586" s="2" t="s">
        <v>183</v>
      </c>
      <c r="G586" s="3" t="str">
        <f t="shared" si="37"/>
        <v>D_heat_only_6</v>
      </c>
      <c r="H586" s="2">
        <v>30</v>
      </c>
      <c r="I586" s="2">
        <v>94</v>
      </c>
      <c r="J586" s="2">
        <v>21</v>
      </c>
      <c r="K586" s="2">
        <f t="shared" si="36"/>
        <v>73</v>
      </c>
      <c r="L586" s="2">
        <f>K586*calibration_curve!$C$2</f>
        <v>1703528</v>
      </c>
      <c r="M586" s="2">
        <f t="shared" si="38"/>
        <v>56784</v>
      </c>
      <c r="N586" s="2">
        <f t="shared" si="39"/>
        <v>3407040</v>
      </c>
      <c r="O586" s="2">
        <f>ROUND(IF((N586-IF(B586=20,blank!$H$4,blank!$H$2))&lt;0,0,N586-IF(B586=20,blank!$H$4,blank!$H$2)),0)</f>
        <v>3231020</v>
      </c>
      <c r="P586" s="16">
        <f>O586/(VLOOKUP(C586,key!A:H,8,FALSE)/10)</f>
        <v>384645.23809523811</v>
      </c>
    </row>
    <row r="587" spans="1:16" x14ac:dyDescent="0.4">
      <c r="A587" s="2">
        <v>6</v>
      </c>
      <c r="B587" s="2">
        <v>30</v>
      </c>
      <c r="C587" s="2" t="s">
        <v>607</v>
      </c>
      <c r="D587" s="2" t="s">
        <v>170</v>
      </c>
      <c r="E587" s="2" t="s">
        <v>586</v>
      </c>
      <c r="F587" s="2" t="s">
        <v>183</v>
      </c>
      <c r="G587" s="3" t="str">
        <f t="shared" si="37"/>
        <v>D_heat_only_6</v>
      </c>
      <c r="H587" s="2">
        <v>30</v>
      </c>
      <c r="I587" s="2">
        <v>100</v>
      </c>
      <c r="J587" s="2">
        <v>39</v>
      </c>
      <c r="K587" s="2">
        <f t="shared" si="36"/>
        <v>61</v>
      </c>
      <c r="L587" s="2">
        <f>K587*calibration_curve!$C$2</f>
        <v>1423496</v>
      </c>
      <c r="M587" s="2">
        <f t="shared" si="38"/>
        <v>47450</v>
      </c>
      <c r="N587" s="2">
        <f t="shared" si="39"/>
        <v>2847000</v>
      </c>
      <c r="O587" s="2">
        <f>ROUND(IF((N587-IF(B587=20,blank!$H$4,blank!$H$2))&lt;0,0,N587-IF(B587=20,blank!$H$4,blank!$H$2)),0)</f>
        <v>2670980</v>
      </c>
      <c r="P587" s="16">
        <f>O587/(VLOOKUP(C587,key!A:H,8,FALSE)/10)</f>
        <v>325729.26829268294</v>
      </c>
    </row>
    <row r="588" spans="1:16" x14ac:dyDescent="0.4">
      <c r="A588" s="2">
        <v>6</v>
      </c>
      <c r="B588" s="2">
        <v>30</v>
      </c>
      <c r="C588" s="2" t="s">
        <v>608</v>
      </c>
      <c r="D588" s="2" t="s">
        <v>170</v>
      </c>
      <c r="E588" s="2" t="s">
        <v>586</v>
      </c>
      <c r="F588" s="2" t="s">
        <v>183</v>
      </c>
      <c r="G588" s="3" t="str">
        <f t="shared" si="37"/>
        <v>D_heat_only_6</v>
      </c>
      <c r="H588" s="2">
        <v>30</v>
      </c>
      <c r="I588" s="2">
        <v>100</v>
      </c>
      <c r="J588" s="2">
        <v>35</v>
      </c>
      <c r="K588" s="2">
        <f t="shared" si="36"/>
        <v>65</v>
      </c>
      <c r="L588" s="2">
        <f>K588*calibration_curve!$C$2</f>
        <v>1516840</v>
      </c>
      <c r="M588" s="2">
        <f t="shared" si="38"/>
        <v>50561</v>
      </c>
      <c r="N588" s="2">
        <f t="shared" si="39"/>
        <v>3033660</v>
      </c>
      <c r="O588" s="2">
        <f>ROUND(IF((N588-IF(B588=20,blank!$H$4,blank!$H$2))&lt;0,0,N588-IF(B588=20,blank!$H$4,blank!$H$2)),0)</f>
        <v>2857640</v>
      </c>
      <c r="P588" s="16">
        <f>O588/(VLOOKUP(C588,key!A:H,8,FALSE)/10)</f>
        <v>274773.07692307694</v>
      </c>
    </row>
    <row r="589" spans="1:16" x14ac:dyDescent="0.4">
      <c r="A589" s="2">
        <v>6</v>
      </c>
      <c r="B589" s="2">
        <v>30</v>
      </c>
      <c r="C589" s="2" t="s">
        <v>609</v>
      </c>
      <c r="D589" s="2" t="s">
        <v>170</v>
      </c>
      <c r="E589" s="2" t="s">
        <v>586</v>
      </c>
      <c r="F589" s="2" t="s">
        <v>183</v>
      </c>
      <c r="G589" s="3" t="str">
        <f t="shared" si="37"/>
        <v>D_heat_only_6</v>
      </c>
      <c r="H589" s="2">
        <v>30</v>
      </c>
      <c r="I589" s="2">
        <v>91</v>
      </c>
      <c r="J589" s="2">
        <v>31</v>
      </c>
      <c r="K589" s="2">
        <f t="shared" si="36"/>
        <v>60</v>
      </c>
      <c r="L589" s="2">
        <f>K589*calibration_curve!$C$2</f>
        <v>1400160</v>
      </c>
      <c r="M589" s="2">
        <f t="shared" si="38"/>
        <v>46672</v>
      </c>
      <c r="N589" s="2">
        <f t="shared" si="39"/>
        <v>2800320</v>
      </c>
      <c r="O589" s="2">
        <f>ROUND(IF((N589-IF(B589=20,blank!$H$4,blank!$H$2))&lt;0,0,N589-IF(B589=20,blank!$H$4,blank!$H$2)),0)</f>
        <v>2624300</v>
      </c>
      <c r="P589" s="16">
        <f>O589/(VLOOKUP(C589,key!A:H,8,FALSE)/10)</f>
        <v>294865.16853932582</v>
      </c>
    </row>
    <row r="590" spans="1:16" x14ac:dyDescent="0.4">
      <c r="A590" s="2">
        <v>6</v>
      </c>
      <c r="B590" s="2">
        <v>30</v>
      </c>
      <c r="C590" s="2" t="s">
        <v>610</v>
      </c>
      <c r="D590" s="2" t="s">
        <v>170</v>
      </c>
      <c r="E590" s="2" t="s">
        <v>586</v>
      </c>
      <c r="F590" s="2" t="s">
        <v>183</v>
      </c>
      <c r="G590" s="3" t="str">
        <f t="shared" si="37"/>
        <v>D_heat_only_6</v>
      </c>
      <c r="H590" s="2">
        <v>30</v>
      </c>
      <c r="I590" s="2">
        <v>94</v>
      </c>
      <c r="J590" s="2">
        <v>43</v>
      </c>
      <c r="K590" s="2">
        <f t="shared" si="36"/>
        <v>51</v>
      </c>
      <c r="L590" s="2">
        <f>K590*calibration_curve!$C$2</f>
        <v>1190136</v>
      </c>
      <c r="M590" s="2">
        <f t="shared" si="38"/>
        <v>39671</v>
      </c>
      <c r="N590" s="2">
        <f t="shared" si="39"/>
        <v>2380260</v>
      </c>
      <c r="O590" s="2">
        <f>ROUND(IF((N590-IF(B590=20,blank!$H$4,blank!$H$2))&lt;0,0,N590-IF(B590=20,blank!$H$4,blank!$H$2)),0)</f>
        <v>2204240</v>
      </c>
      <c r="P590" s="16">
        <f>O590/(VLOOKUP(C590,key!A:H,8,FALSE)/10)</f>
        <v>256306.97674418605</v>
      </c>
    </row>
    <row r="591" spans="1:16" x14ac:dyDescent="0.4">
      <c r="A591" s="2">
        <v>6</v>
      </c>
      <c r="B591" s="2">
        <v>30</v>
      </c>
      <c r="C591" s="2" t="s">
        <v>611</v>
      </c>
      <c r="D591" s="2" t="s">
        <v>170</v>
      </c>
      <c r="E591" s="2" t="s">
        <v>586</v>
      </c>
      <c r="F591" s="2" t="s">
        <v>183</v>
      </c>
      <c r="G591" s="3" t="str">
        <f t="shared" si="37"/>
        <v>D_heat_only_6</v>
      </c>
      <c r="H591" s="2">
        <v>30</v>
      </c>
      <c r="I591" s="2">
        <v>87</v>
      </c>
      <c r="J591" s="2">
        <v>39</v>
      </c>
      <c r="K591" s="2">
        <f t="shared" si="36"/>
        <v>48</v>
      </c>
      <c r="L591" s="2">
        <f>K591*calibration_curve!$C$2</f>
        <v>1120128</v>
      </c>
      <c r="M591" s="2">
        <f t="shared" si="38"/>
        <v>37338</v>
      </c>
      <c r="N591" s="2">
        <f t="shared" si="39"/>
        <v>2240280</v>
      </c>
      <c r="O591" s="2">
        <f>ROUND(IF((N591-IF(B591=20,blank!$H$4,blank!$H$2))&lt;0,0,N591-IF(B591=20,blank!$H$4,blank!$H$2)),0)</f>
        <v>2064260</v>
      </c>
      <c r="P591" s="16">
        <f>O591/(VLOOKUP(C591,key!A:H,8,FALSE)/10)</f>
        <v>242854.11764705883</v>
      </c>
    </row>
    <row r="592" spans="1:16" x14ac:dyDescent="0.4">
      <c r="A592" s="2">
        <v>6</v>
      </c>
      <c r="B592" s="2">
        <v>30</v>
      </c>
      <c r="C592" s="2" t="s">
        <v>612</v>
      </c>
      <c r="D592" s="2" t="s">
        <v>170</v>
      </c>
      <c r="E592" s="2" t="s">
        <v>586</v>
      </c>
      <c r="F592" s="2" t="s">
        <v>183</v>
      </c>
      <c r="G592" s="3" t="str">
        <f t="shared" si="37"/>
        <v>D_heat_only_6</v>
      </c>
      <c r="H592" s="2">
        <v>30</v>
      </c>
      <c r="I592" s="2">
        <v>86</v>
      </c>
      <c r="J592" s="2">
        <v>34</v>
      </c>
      <c r="K592" s="2">
        <f t="shared" si="36"/>
        <v>52</v>
      </c>
      <c r="L592" s="2">
        <f>K592*calibration_curve!$C$2</f>
        <v>1213472</v>
      </c>
      <c r="M592" s="2">
        <f t="shared" si="38"/>
        <v>40449</v>
      </c>
      <c r="N592" s="2">
        <f t="shared" si="39"/>
        <v>2426940</v>
      </c>
      <c r="O592" s="2">
        <f>ROUND(IF((N592-IF(B592=20,blank!$H$4,blank!$H$2))&lt;0,0,N592-IF(B592=20,blank!$H$4,blank!$H$2)),0)</f>
        <v>2250920</v>
      </c>
      <c r="P592" s="16">
        <f>O592/(VLOOKUP(C592,key!A:H,8,FALSE)/10)</f>
        <v>250102.22222222222</v>
      </c>
    </row>
    <row r="593" spans="1:16" x14ac:dyDescent="0.4">
      <c r="A593" s="2">
        <v>6</v>
      </c>
      <c r="B593" s="2">
        <v>30</v>
      </c>
      <c r="C593" s="2" t="s">
        <v>616</v>
      </c>
      <c r="D593" s="2" t="s">
        <v>170</v>
      </c>
      <c r="E593" s="2" t="s">
        <v>586</v>
      </c>
      <c r="F593" s="2" t="s">
        <v>183</v>
      </c>
      <c r="G593" s="3" t="str">
        <f t="shared" si="37"/>
        <v>D_heat_only_6</v>
      </c>
      <c r="H593" s="2">
        <v>30</v>
      </c>
      <c r="I593" s="2">
        <v>94</v>
      </c>
      <c r="J593" s="2">
        <v>35</v>
      </c>
      <c r="K593" s="2">
        <f t="shared" si="36"/>
        <v>59</v>
      </c>
      <c r="L593" s="2">
        <f>K593*calibration_curve!$C$2</f>
        <v>1376824</v>
      </c>
      <c r="M593" s="2">
        <f t="shared" si="38"/>
        <v>45894</v>
      </c>
      <c r="N593" s="2">
        <f t="shared" si="39"/>
        <v>2753640</v>
      </c>
      <c r="O593" s="2">
        <f>ROUND(IF((N593-IF(B593=20,blank!$H$4,blank!$H$2))&lt;0,0,N593-IF(B593=20,blank!$H$4,blank!$H$2)),0)</f>
        <v>2577620</v>
      </c>
      <c r="P593" s="16">
        <f>O593/(VLOOKUP(C593,key!A:H,8,FALSE)/10)</f>
        <v>283254.94505494507</v>
      </c>
    </row>
    <row r="594" spans="1:16" x14ac:dyDescent="0.4">
      <c r="A594" s="2">
        <v>6</v>
      </c>
      <c r="B594" s="2">
        <v>30</v>
      </c>
      <c r="C594" s="2" t="s">
        <v>617</v>
      </c>
      <c r="D594" s="2" t="s">
        <v>170</v>
      </c>
      <c r="E594" s="2" t="s">
        <v>586</v>
      </c>
      <c r="F594" s="2" t="s">
        <v>183</v>
      </c>
      <c r="G594" s="3" t="str">
        <f t="shared" si="37"/>
        <v>D_heat_only_6</v>
      </c>
      <c r="H594" s="2">
        <v>30</v>
      </c>
      <c r="I594" s="2">
        <v>89</v>
      </c>
      <c r="J594" s="2">
        <v>26</v>
      </c>
      <c r="K594" s="2">
        <f t="shared" si="36"/>
        <v>63</v>
      </c>
      <c r="L594" s="2">
        <f>K594*calibration_curve!$C$2</f>
        <v>1470168</v>
      </c>
      <c r="M594" s="2">
        <f t="shared" si="38"/>
        <v>49006</v>
      </c>
      <c r="N594" s="2">
        <f t="shared" si="39"/>
        <v>2940360</v>
      </c>
      <c r="O594" s="2">
        <f>ROUND(IF((N594-IF(B594=20,blank!$H$4,blank!$H$2))&lt;0,0,N594-IF(B594=20,blank!$H$4,blank!$H$2)),0)</f>
        <v>2764340</v>
      </c>
      <c r="P594" s="16">
        <f>O594/(VLOOKUP(C594,key!A:H,8,FALSE)/10)</f>
        <v>300471.73913043481</v>
      </c>
    </row>
    <row r="595" spans="1:16" x14ac:dyDescent="0.4">
      <c r="A595" s="2">
        <v>6</v>
      </c>
      <c r="B595" s="2">
        <v>30</v>
      </c>
      <c r="C595" s="2" t="s">
        <v>620</v>
      </c>
      <c r="D595" s="2" t="s">
        <v>170</v>
      </c>
      <c r="E595" s="2" t="s">
        <v>586</v>
      </c>
      <c r="F595" s="2" t="s">
        <v>183</v>
      </c>
      <c r="G595" s="3" t="str">
        <f t="shared" si="37"/>
        <v>D_heat_only_6</v>
      </c>
      <c r="H595" s="2">
        <v>30</v>
      </c>
      <c r="I595" s="2">
        <v>91</v>
      </c>
      <c r="J595" s="2">
        <v>37</v>
      </c>
      <c r="K595" s="2">
        <f t="shared" si="36"/>
        <v>54</v>
      </c>
      <c r="L595" s="2">
        <f>K595*calibration_curve!$C$2</f>
        <v>1260144</v>
      </c>
      <c r="M595" s="2">
        <f t="shared" si="38"/>
        <v>42005</v>
      </c>
      <c r="N595" s="2">
        <f t="shared" si="39"/>
        <v>2520300</v>
      </c>
      <c r="O595" s="2">
        <f>ROUND(IF((N595-IF(B595=20,blank!$H$4,blank!$H$2))&lt;0,0,N595-IF(B595=20,blank!$H$4,blank!$H$2)),0)</f>
        <v>2344280</v>
      </c>
      <c r="P595" s="16">
        <f>O595/(VLOOKUP(C595,key!A:H,8,FALSE)/10)</f>
        <v>269457.47126436786</v>
      </c>
    </row>
    <row r="596" spans="1:16" x14ac:dyDescent="0.4">
      <c r="A596" s="2">
        <v>6</v>
      </c>
      <c r="B596" s="2">
        <v>30</v>
      </c>
      <c r="C596" s="2" t="s">
        <v>621</v>
      </c>
      <c r="D596" s="2" t="s">
        <v>170</v>
      </c>
      <c r="E596" s="2" t="s">
        <v>586</v>
      </c>
      <c r="F596" s="2" t="s">
        <v>183</v>
      </c>
      <c r="G596" s="3" t="str">
        <f t="shared" si="37"/>
        <v>D_heat_only_6</v>
      </c>
      <c r="H596" s="2">
        <v>30</v>
      </c>
      <c r="I596" s="2">
        <v>97</v>
      </c>
      <c r="J596" s="2">
        <v>55</v>
      </c>
      <c r="K596" s="2">
        <f t="shared" si="36"/>
        <v>42</v>
      </c>
      <c r="L596" s="2">
        <f>K596*calibration_curve!$C$2</f>
        <v>980112</v>
      </c>
      <c r="M596" s="2">
        <f t="shared" si="38"/>
        <v>32670</v>
      </c>
      <c r="N596" s="2">
        <f t="shared" si="39"/>
        <v>1960200</v>
      </c>
      <c r="O596" s="2">
        <f>ROUND(IF((N596-IF(B596=20,blank!$H$4,blank!$H$2))&lt;0,0,N596-IF(B596=20,blank!$H$4,blank!$H$2)),0)</f>
        <v>1784180</v>
      </c>
      <c r="P596" s="16">
        <f>O596/(VLOOKUP(C596,key!A:H,8,FALSE)/10)</f>
        <v>200469.6629213483</v>
      </c>
    </row>
    <row r="597" spans="1:16" x14ac:dyDescent="0.4">
      <c r="A597" s="2">
        <v>6</v>
      </c>
      <c r="B597" s="2">
        <v>30</v>
      </c>
      <c r="C597" s="2" t="s">
        <v>622</v>
      </c>
      <c r="D597" s="2" t="s">
        <v>170</v>
      </c>
      <c r="E597" s="2" t="s">
        <v>586</v>
      </c>
      <c r="F597" s="2" t="s">
        <v>183</v>
      </c>
      <c r="G597" s="3" t="str">
        <f t="shared" si="37"/>
        <v>D_heat_only_6</v>
      </c>
      <c r="H597" s="2">
        <v>30</v>
      </c>
      <c r="I597" s="2">
        <v>103</v>
      </c>
      <c r="J597" s="2">
        <v>53</v>
      </c>
      <c r="K597" s="2">
        <f t="shared" si="36"/>
        <v>50</v>
      </c>
      <c r="L597" s="2">
        <f>K597*calibration_curve!$C$2</f>
        <v>1166800</v>
      </c>
      <c r="M597" s="2">
        <f t="shared" si="38"/>
        <v>38893</v>
      </c>
      <c r="N597" s="2">
        <f t="shared" si="39"/>
        <v>2333580</v>
      </c>
      <c r="O597" s="2">
        <f>ROUND(IF((N597-IF(B597=20,blank!$H$4,blank!$H$2))&lt;0,0,N597-IF(B597=20,blank!$H$4,blank!$H$2)),0)</f>
        <v>2157560</v>
      </c>
      <c r="P597" s="16">
        <f>O597/(VLOOKUP(C597,key!A:H,8,FALSE)/10)</f>
        <v>269695</v>
      </c>
    </row>
    <row r="598" spans="1:16" x14ac:dyDescent="0.4">
      <c r="A598" s="2">
        <v>6</v>
      </c>
      <c r="B598" s="2">
        <v>30</v>
      </c>
      <c r="C598" s="2" t="s">
        <v>623</v>
      </c>
      <c r="D598" s="2" t="s">
        <v>170</v>
      </c>
      <c r="E598" s="2" t="s">
        <v>586</v>
      </c>
      <c r="F598" s="2" t="s">
        <v>183</v>
      </c>
      <c r="G598" s="3" t="str">
        <f t="shared" si="37"/>
        <v>D_heat_only_6</v>
      </c>
      <c r="H598" s="2">
        <v>30</v>
      </c>
      <c r="I598" s="2">
        <v>94</v>
      </c>
      <c r="J598" s="2">
        <v>56</v>
      </c>
      <c r="K598" s="2">
        <f t="shared" si="36"/>
        <v>38</v>
      </c>
      <c r="L598" s="2">
        <f>K598*calibration_curve!$C$2</f>
        <v>886768</v>
      </c>
      <c r="M598" s="2">
        <f t="shared" si="38"/>
        <v>29559</v>
      </c>
      <c r="N598" s="2">
        <f t="shared" si="39"/>
        <v>1773540</v>
      </c>
      <c r="O598" s="2">
        <f>ROUND(IF((N598-IF(B598=20,blank!$H$4,blank!$H$2))&lt;0,0,N598-IF(B598=20,blank!$H$4,blank!$H$2)),0)</f>
        <v>1597520</v>
      </c>
      <c r="P598" s="16">
        <f>O598/(VLOOKUP(C598,key!A:H,8,FALSE)/10)</f>
        <v>168160</v>
      </c>
    </row>
    <row r="599" spans="1:16" x14ac:dyDescent="0.4">
      <c r="A599" s="2">
        <v>6</v>
      </c>
      <c r="B599" s="2">
        <v>30</v>
      </c>
      <c r="C599" s="2" t="s">
        <v>624</v>
      </c>
      <c r="D599" s="2" t="s">
        <v>170</v>
      </c>
      <c r="E599" s="2" t="s">
        <v>586</v>
      </c>
      <c r="F599" s="2" t="s">
        <v>183</v>
      </c>
      <c r="G599" s="3" t="str">
        <f t="shared" si="37"/>
        <v>D_heat_only_6</v>
      </c>
      <c r="H599" s="2">
        <v>30</v>
      </c>
      <c r="I599" s="2">
        <v>89</v>
      </c>
      <c r="J599" s="2">
        <v>33</v>
      </c>
      <c r="K599" s="2">
        <f t="shared" si="36"/>
        <v>56</v>
      </c>
      <c r="L599" s="2">
        <f>K599*calibration_curve!$C$2</f>
        <v>1306816</v>
      </c>
      <c r="M599" s="2">
        <f t="shared" si="38"/>
        <v>43561</v>
      </c>
      <c r="N599" s="2">
        <f t="shared" si="39"/>
        <v>2613660</v>
      </c>
      <c r="O599" s="2">
        <f>ROUND(IF((N599-IF(B599=20,blank!$H$4,blank!$H$2))&lt;0,0,N599-IF(B599=20,blank!$H$4,blank!$H$2)),0)</f>
        <v>2437640</v>
      </c>
      <c r="P599" s="16">
        <f>O599/(VLOOKUP(C599,key!A:H,8,FALSE)/10)</f>
        <v>273892.13483146066</v>
      </c>
    </row>
    <row r="600" spans="1:16" x14ac:dyDescent="0.4">
      <c r="A600" s="2">
        <v>6</v>
      </c>
      <c r="B600" s="2">
        <v>30</v>
      </c>
      <c r="C600" s="2" t="s">
        <v>625</v>
      </c>
      <c r="D600" s="2" t="s">
        <v>170</v>
      </c>
      <c r="E600" s="2" t="s">
        <v>586</v>
      </c>
      <c r="F600" s="2" t="s">
        <v>183</v>
      </c>
      <c r="G600" s="3" t="str">
        <f t="shared" si="37"/>
        <v>D_heat_only_6</v>
      </c>
      <c r="H600" s="2">
        <v>30</v>
      </c>
      <c r="I600" s="2">
        <v>85</v>
      </c>
      <c r="J600" s="2">
        <v>58</v>
      </c>
      <c r="K600" s="2">
        <f t="shared" si="36"/>
        <v>27</v>
      </c>
      <c r="L600" s="2">
        <f>K600*calibration_curve!$C$2</f>
        <v>630072</v>
      </c>
      <c r="M600" s="2">
        <f t="shared" si="38"/>
        <v>21002</v>
      </c>
      <c r="N600" s="2">
        <f t="shared" si="39"/>
        <v>1260120</v>
      </c>
      <c r="O600" s="2">
        <f>ROUND(IF((N600-IF(B600=20,blank!$H$4,blank!$H$2))&lt;0,0,N600-IF(B600=20,blank!$H$4,blank!$H$2)),0)</f>
        <v>1084100</v>
      </c>
      <c r="P600" s="16">
        <f>O600/(VLOOKUP(C600,key!A:H,8,FALSE)/10)</f>
        <v>120455.55555555556</v>
      </c>
    </row>
    <row r="601" spans="1:16" x14ac:dyDescent="0.4">
      <c r="A601" s="2">
        <v>6</v>
      </c>
      <c r="B601" s="2">
        <v>30</v>
      </c>
      <c r="C601" s="2" t="s">
        <v>626</v>
      </c>
      <c r="D601" s="2" t="s">
        <v>170</v>
      </c>
      <c r="E601" s="2" t="s">
        <v>586</v>
      </c>
      <c r="F601" s="2" t="s">
        <v>183</v>
      </c>
      <c r="G601" s="3" t="str">
        <f t="shared" si="37"/>
        <v>D_heat_only_6</v>
      </c>
      <c r="H601" s="2">
        <v>30</v>
      </c>
      <c r="I601" s="2">
        <v>88</v>
      </c>
      <c r="J601" s="2">
        <v>37</v>
      </c>
      <c r="K601" s="2">
        <f t="shared" si="36"/>
        <v>51</v>
      </c>
      <c r="L601" s="2">
        <f>K601*calibration_curve!$C$2</f>
        <v>1190136</v>
      </c>
      <c r="M601" s="2">
        <f t="shared" si="38"/>
        <v>39671</v>
      </c>
      <c r="N601" s="2">
        <f t="shared" si="39"/>
        <v>2380260</v>
      </c>
      <c r="O601" s="2">
        <f>ROUND(IF((N601-IF(B601=20,blank!$H$4,blank!$H$2))&lt;0,0,N601-IF(B601=20,blank!$H$4,blank!$H$2)),0)</f>
        <v>2204240</v>
      </c>
      <c r="P601" s="16">
        <f>O601/(VLOOKUP(C601,key!A:H,8,FALSE)/10)</f>
        <v>293898.66666666669</v>
      </c>
    </row>
    <row r="602" spans="1:16" x14ac:dyDescent="0.4">
      <c r="A602" s="2">
        <v>6</v>
      </c>
      <c r="B602" s="2">
        <v>30</v>
      </c>
      <c r="C602" s="2" t="s">
        <v>627</v>
      </c>
      <c r="D602" s="2" t="s">
        <v>170</v>
      </c>
      <c r="E602" s="2" t="s">
        <v>586</v>
      </c>
      <c r="F602" s="2" t="s">
        <v>183</v>
      </c>
      <c r="G602" s="3" t="str">
        <f t="shared" si="37"/>
        <v>D_heat_only_6</v>
      </c>
      <c r="H602" s="2">
        <v>30</v>
      </c>
      <c r="I602" s="2">
        <v>88</v>
      </c>
      <c r="J602" s="2">
        <v>37</v>
      </c>
      <c r="K602" s="2">
        <f t="shared" si="36"/>
        <v>51</v>
      </c>
      <c r="L602" s="2">
        <f>K602*calibration_curve!$C$2</f>
        <v>1190136</v>
      </c>
      <c r="M602" s="2">
        <f t="shared" si="38"/>
        <v>39671</v>
      </c>
      <c r="N602" s="2">
        <f t="shared" si="39"/>
        <v>2380260</v>
      </c>
      <c r="O602" s="2">
        <f>ROUND(IF((N602-IF(B602=20,blank!$H$4,blank!$H$2))&lt;0,0,N602-IF(B602=20,blank!$H$4,blank!$H$2)),0)</f>
        <v>2204240</v>
      </c>
      <c r="P602" s="16">
        <f>O602/(VLOOKUP(C602,key!A:H,8,FALSE)/10)</f>
        <v>272128.39506172843</v>
      </c>
    </row>
    <row r="603" spans="1:16" x14ac:dyDescent="0.4">
      <c r="A603" s="2">
        <v>6</v>
      </c>
      <c r="B603" s="2">
        <v>30</v>
      </c>
      <c r="C603" s="2" t="s">
        <v>628</v>
      </c>
      <c r="D603" s="2" t="s">
        <v>170</v>
      </c>
      <c r="E603" s="2" t="s">
        <v>586</v>
      </c>
      <c r="F603" s="2" t="s">
        <v>183</v>
      </c>
      <c r="G603" s="3" t="str">
        <f t="shared" si="37"/>
        <v>D_heat_only_6</v>
      </c>
      <c r="H603" s="2">
        <v>30</v>
      </c>
      <c r="I603" s="2">
        <v>103</v>
      </c>
      <c r="J603" s="2">
        <v>33</v>
      </c>
      <c r="K603" s="2">
        <f t="shared" si="36"/>
        <v>70</v>
      </c>
      <c r="L603" s="2">
        <f>K603*calibration_curve!$C$2</f>
        <v>1633520</v>
      </c>
      <c r="M603" s="2">
        <f t="shared" si="38"/>
        <v>54451</v>
      </c>
      <c r="N603" s="2">
        <f t="shared" si="39"/>
        <v>3267060</v>
      </c>
      <c r="O603" s="2">
        <f>ROUND(IF((N603-IF(B603=20,blank!$H$4,blank!$H$2))&lt;0,0,N603-IF(B603=20,blank!$H$4,blank!$H$2)),0)</f>
        <v>3091040</v>
      </c>
      <c r="P603" s="16">
        <f>O603/(VLOOKUP(C603,key!A:H,8,FALSE)/10)</f>
        <v>332369.89247311826</v>
      </c>
    </row>
    <row r="604" spans="1:16" x14ac:dyDescent="0.4">
      <c r="A604" s="2">
        <v>6</v>
      </c>
      <c r="B604" s="2">
        <v>30</v>
      </c>
      <c r="C604" s="2" t="s">
        <v>629</v>
      </c>
      <c r="D604" s="2" t="s">
        <v>170</v>
      </c>
      <c r="E604" s="2" t="s">
        <v>586</v>
      </c>
      <c r="F604" s="2" t="s">
        <v>183</v>
      </c>
      <c r="G604" s="3" t="str">
        <f t="shared" si="37"/>
        <v>D_heat_only_6</v>
      </c>
      <c r="H604" s="2">
        <v>30</v>
      </c>
      <c r="I604" s="2">
        <v>88</v>
      </c>
      <c r="J604" s="2">
        <v>45</v>
      </c>
      <c r="K604" s="2">
        <f t="shared" si="36"/>
        <v>43</v>
      </c>
      <c r="L604" s="2">
        <f>K604*calibration_curve!$C$2</f>
        <v>1003448</v>
      </c>
      <c r="M604" s="2">
        <f t="shared" si="38"/>
        <v>33448</v>
      </c>
      <c r="N604" s="2">
        <f t="shared" si="39"/>
        <v>2006880</v>
      </c>
      <c r="O604" s="2">
        <f>ROUND(IF((N604-IF(B604=20,blank!$H$4,blank!$H$2))&lt;0,0,N604-IF(B604=20,blank!$H$4,blank!$H$2)),0)</f>
        <v>1830860</v>
      </c>
      <c r="P604" s="16">
        <f>O604/(VLOOKUP(C604,key!A:H,8,FALSE)/10)</f>
        <v>300140.98360655742</v>
      </c>
    </row>
    <row r="605" spans="1:16" x14ac:dyDescent="0.4">
      <c r="A605" s="2">
        <v>6</v>
      </c>
      <c r="B605" s="2">
        <v>30</v>
      </c>
      <c r="C605" s="2" t="s">
        <v>630</v>
      </c>
      <c r="D605" s="2" t="s">
        <v>170</v>
      </c>
      <c r="E605" s="2" t="s">
        <v>586</v>
      </c>
      <c r="F605" s="2" t="s">
        <v>183</v>
      </c>
      <c r="G605" s="3" t="str">
        <f t="shared" si="37"/>
        <v>D_heat_only_6</v>
      </c>
      <c r="H605" s="2">
        <v>30</v>
      </c>
      <c r="I605" s="2">
        <v>94</v>
      </c>
      <c r="J605" s="2">
        <v>43</v>
      </c>
      <c r="K605" s="2">
        <f t="shared" si="36"/>
        <v>51</v>
      </c>
      <c r="L605" s="2">
        <f>K605*calibration_curve!$C$2</f>
        <v>1190136</v>
      </c>
      <c r="M605" s="2">
        <f t="shared" si="38"/>
        <v>39671</v>
      </c>
      <c r="N605" s="2">
        <f t="shared" si="39"/>
        <v>2380260</v>
      </c>
      <c r="O605" s="2">
        <f>ROUND(IF((N605-IF(B605=20,blank!$H$4,blank!$H$2))&lt;0,0,N605-IF(B605=20,blank!$H$4,blank!$H$2)),0)</f>
        <v>2204240</v>
      </c>
      <c r="P605" s="16">
        <f>O605/(VLOOKUP(C605,key!A:H,8,FALSE)/10)</f>
        <v>301950.68493150687</v>
      </c>
    </row>
    <row r="606" spans="1:16" x14ac:dyDescent="0.4">
      <c r="A606" s="2">
        <v>6</v>
      </c>
      <c r="B606" s="2">
        <v>30</v>
      </c>
      <c r="C606" s="2" t="s">
        <v>636</v>
      </c>
      <c r="D606" s="2" t="s">
        <v>171</v>
      </c>
      <c r="E606" s="2" t="s">
        <v>586</v>
      </c>
      <c r="F606" s="2" t="s">
        <v>183</v>
      </c>
      <c r="G606" s="3" t="str">
        <f t="shared" si="37"/>
        <v>T_heat_only_6</v>
      </c>
      <c r="H606" s="2">
        <v>30</v>
      </c>
      <c r="I606" s="2">
        <v>103</v>
      </c>
      <c r="J606" s="2">
        <v>78</v>
      </c>
      <c r="K606" s="2">
        <f t="shared" si="36"/>
        <v>25</v>
      </c>
      <c r="L606" s="2">
        <f>K606*calibration_curve!$C$2</f>
        <v>583400</v>
      </c>
      <c r="M606" s="2">
        <f t="shared" si="38"/>
        <v>19447</v>
      </c>
      <c r="N606" s="2">
        <f t="shared" si="39"/>
        <v>1166820</v>
      </c>
      <c r="O606" s="2">
        <f>ROUND(IF((N606-IF(B606=20,blank!$H$4,blank!$H$2))&lt;0,0,N606-IF(B606=20,blank!$H$4,blank!$H$2)),0)</f>
        <v>990800</v>
      </c>
      <c r="P606" s="16">
        <f>O606/(VLOOKUP(C606,key!A:H,8,FALSE)/10)</f>
        <v>110088.88888888889</v>
      </c>
    </row>
    <row r="607" spans="1:16" x14ac:dyDescent="0.4">
      <c r="A607" s="2">
        <v>6</v>
      </c>
      <c r="B607" s="2">
        <v>30</v>
      </c>
      <c r="C607" s="2" t="s">
        <v>643</v>
      </c>
      <c r="D607" s="2" t="s">
        <v>171</v>
      </c>
      <c r="E607" s="2" t="s">
        <v>586</v>
      </c>
      <c r="F607" s="2" t="s">
        <v>183</v>
      </c>
      <c r="G607" s="3" t="str">
        <f t="shared" si="37"/>
        <v>T_heat_only_6</v>
      </c>
      <c r="H607" s="2">
        <v>30</v>
      </c>
      <c r="I607" s="2">
        <v>94</v>
      </c>
      <c r="J607" s="2">
        <v>74</v>
      </c>
      <c r="K607" s="2">
        <f t="shared" si="36"/>
        <v>20</v>
      </c>
      <c r="L607" s="2">
        <f>K607*calibration_curve!$C$2</f>
        <v>466720</v>
      </c>
      <c r="M607" s="2">
        <f t="shared" si="38"/>
        <v>15557</v>
      </c>
      <c r="N607" s="2">
        <f t="shared" si="39"/>
        <v>933420</v>
      </c>
      <c r="O607" s="2">
        <f>ROUND(IF((N607-IF(B607=20,blank!$H$4,blank!$H$2))&lt;0,0,N607-IF(B607=20,blank!$H$4,blank!$H$2)),0)</f>
        <v>757400</v>
      </c>
      <c r="P607" s="16">
        <f>O607/(VLOOKUP(C607,key!A:H,8,FALSE)/10)</f>
        <v>100986.66666666667</v>
      </c>
    </row>
    <row r="608" spans="1:16" x14ac:dyDescent="0.4">
      <c r="A608" s="2">
        <v>6</v>
      </c>
      <c r="B608" s="2">
        <v>30</v>
      </c>
      <c r="C608" s="2" t="s">
        <v>644</v>
      </c>
      <c r="D608" s="2" t="s">
        <v>171</v>
      </c>
      <c r="E608" s="2" t="s">
        <v>586</v>
      </c>
      <c r="F608" s="2" t="s">
        <v>183</v>
      </c>
      <c r="G608" s="3" t="str">
        <f t="shared" si="37"/>
        <v>T_heat_only_6</v>
      </c>
      <c r="H608" s="2">
        <v>30</v>
      </c>
      <c r="I608" s="2">
        <v>85</v>
      </c>
      <c r="J608" s="2">
        <v>64</v>
      </c>
      <c r="K608" s="2">
        <f t="shared" si="36"/>
        <v>21</v>
      </c>
      <c r="L608" s="2">
        <f>K608*calibration_curve!$C$2</f>
        <v>490056</v>
      </c>
      <c r="M608" s="2">
        <f t="shared" si="38"/>
        <v>16335</v>
      </c>
      <c r="N608" s="2">
        <f t="shared" si="39"/>
        <v>980100</v>
      </c>
      <c r="O608" s="2">
        <f>ROUND(IF((N608-IF(B608=20,blank!$H$4,blank!$H$2))&lt;0,0,N608-IF(B608=20,blank!$H$4,blank!$H$2)),0)</f>
        <v>804080</v>
      </c>
      <c r="P608" s="16">
        <f>O608/(VLOOKUP(C608,key!A:H,8,FALSE)/10)</f>
        <v>107210.66666666667</v>
      </c>
    </row>
    <row r="609" spans="1:16" x14ac:dyDescent="0.4">
      <c r="A609" s="2">
        <v>6</v>
      </c>
      <c r="B609" s="2">
        <v>30</v>
      </c>
      <c r="C609" s="2" t="s">
        <v>645</v>
      </c>
      <c r="D609" s="2" t="s">
        <v>171</v>
      </c>
      <c r="E609" s="2" t="s">
        <v>586</v>
      </c>
      <c r="F609" s="2" t="s">
        <v>183</v>
      </c>
      <c r="G609" s="3" t="str">
        <f t="shared" si="37"/>
        <v>T_heat_only_6</v>
      </c>
      <c r="H609" s="2">
        <v>30</v>
      </c>
      <c r="I609" s="2">
        <v>105</v>
      </c>
      <c r="J609" s="2">
        <v>62</v>
      </c>
      <c r="K609" s="2">
        <f t="shared" si="36"/>
        <v>43</v>
      </c>
      <c r="L609" s="2">
        <f>K609*calibration_curve!$C$2</f>
        <v>1003448</v>
      </c>
      <c r="M609" s="2">
        <f t="shared" si="38"/>
        <v>33448</v>
      </c>
      <c r="N609" s="2">
        <f t="shared" si="39"/>
        <v>2006880</v>
      </c>
      <c r="O609" s="2">
        <f>ROUND(IF((N609-IF(B609=20,blank!$H$4,blank!$H$2))&lt;0,0,N609-IF(B609=20,blank!$H$4,blank!$H$2)),0)</f>
        <v>1830860</v>
      </c>
      <c r="P609" s="16">
        <f>O609/(VLOOKUP(C609,key!A:H,8,FALSE)/10)</f>
        <v>215395.29411764705</v>
      </c>
    </row>
    <row r="610" spans="1:16" x14ac:dyDescent="0.4">
      <c r="A610" s="2">
        <v>6</v>
      </c>
      <c r="B610" s="2">
        <v>30</v>
      </c>
      <c r="C610" s="2" t="s">
        <v>646</v>
      </c>
      <c r="D610" s="2" t="s">
        <v>171</v>
      </c>
      <c r="E610" s="2" t="s">
        <v>586</v>
      </c>
      <c r="F610" s="2" t="s">
        <v>183</v>
      </c>
      <c r="G610" s="3" t="str">
        <f t="shared" si="37"/>
        <v>T_heat_only_6</v>
      </c>
      <c r="H610" s="2">
        <v>30</v>
      </c>
      <c r="I610" s="2">
        <v>92</v>
      </c>
      <c r="J610" s="2">
        <v>75</v>
      </c>
      <c r="K610" s="2">
        <f t="shared" si="36"/>
        <v>17</v>
      </c>
      <c r="L610" s="2">
        <f>K610*calibration_curve!$C$2</f>
        <v>396712</v>
      </c>
      <c r="M610" s="2">
        <f t="shared" si="38"/>
        <v>13224</v>
      </c>
      <c r="N610" s="2">
        <f t="shared" si="39"/>
        <v>793440</v>
      </c>
      <c r="O610" s="2">
        <f>ROUND(IF((N610-IF(B610=20,blank!$H$4,blank!$H$2))&lt;0,0,N610-IF(B610=20,blank!$H$4,blank!$H$2)),0)</f>
        <v>617420</v>
      </c>
      <c r="P610" s="16">
        <f>O610/(VLOOKUP(C610,key!A:H,8,FALSE)/10)</f>
        <v>81239.473684210534</v>
      </c>
    </row>
    <row r="611" spans="1:16" x14ac:dyDescent="0.4">
      <c r="A611" s="2">
        <v>6</v>
      </c>
      <c r="B611" s="2">
        <v>30</v>
      </c>
      <c r="C611" s="2" t="s">
        <v>647</v>
      </c>
      <c r="D611" s="2" t="s">
        <v>171</v>
      </c>
      <c r="E611" s="2" t="s">
        <v>586</v>
      </c>
      <c r="F611" s="2" t="s">
        <v>183</v>
      </c>
      <c r="G611" s="3" t="str">
        <f t="shared" si="37"/>
        <v>T_heat_only_6</v>
      </c>
      <c r="H611" s="2">
        <v>30</v>
      </c>
      <c r="I611" s="2">
        <v>104</v>
      </c>
      <c r="J611" s="2">
        <v>65</v>
      </c>
      <c r="K611" s="2">
        <f t="shared" si="36"/>
        <v>39</v>
      </c>
      <c r="L611" s="2">
        <f>K611*calibration_curve!$C$2</f>
        <v>910104</v>
      </c>
      <c r="M611" s="2">
        <f t="shared" si="38"/>
        <v>30337</v>
      </c>
      <c r="N611" s="2">
        <f t="shared" si="39"/>
        <v>1820220</v>
      </c>
      <c r="O611" s="2">
        <f>ROUND(IF((N611-IF(B611=20,blank!$H$4,blank!$H$2))&lt;0,0,N611-IF(B611=20,blank!$H$4,blank!$H$2)),0)</f>
        <v>1644200</v>
      </c>
      <c r="P611" s="16">
        <f>O611/(VLOOKUP(C611,key!A:H,8,FALSE)/10)</f>
        <v>210794.87179487181</v>
      </c>
    </row>
    <row r="612" spans="1:16" x14ac:dyDescent="0.4">
      <c r="A612" s="2">
        <v>6</v>
      </c>
      <c r="B612" s="2">
        <v>30</v>
      </c>
      <c r="C612" s="2" t="s">
        <v>648</v>
      </c>
      <c r="D612" s="2" t="s">
        <v>171</v>
      </c>
      <c r="E612" s="2" t="s">
        <v>586</v>
      </c>
      <c r="F612" s="2" t="s">
        <v>183</v>
      </c>
      <c r="G612" s="3" t="str">
        <f t="shared" si="37"/>
        <v>T_heat_only_6</v>
      </c>
      <c r="H612" s="2">
        <v>30</v>
      </c>
      <c r="I612" s="2">
        <v>97</v>
      </c>
      <c r="J612" s="2">
        <v>76</v>
      </c>
      <c r="K612" s="2">
        <f t="shared" si="36"/>
        <v>21</v>
      </c>
      <c r="L612" s="2">
        <f>K612*calibration_curve!$C$2</f>
        <v>490056</v>
      </c>
      <c r="M612" s="2">
        <f t="shared" si="38"/>
        <v>16335</v>
      </c>
      <c r="N612" s="2">
        <f t="shared" si="39"/>
        <v>980100</v>
      </c>
      <c r="O612" s="2">
        <f>ROUND(IF((N612-IF(B612=20,blank!$H$4,blank!$H$2))&lt;0,0,N612-IF(B612=20,blank!$H$4,blank!$H$2)),0)</f>
        <v>804080</v>
      </c>
      <c r="P612" s="16">
        <f>O612/(VLOOKUP(C612,key!A:H,8,FALSE)/10)</f>
        <v>84640</v>
      </c>
    </row>
    <row r="613" spans="1:16" x14ac:dyDescent="0.4">
      <c r="A613" s="2">
        <v>6</v>
      </c>
      <c r="B613" s="2">
        <v>30</v>
      </c>
      <c r="C613" s="2" t="s">
        <v>649</v>
      </c>
      <c r="D613" s="2" t="s">
        <v>171</v>
      </c>
      <c r="E613" s="2" t="s">
        <v>586</v>
      </c>
      <c r="F613" s="2" t="s">
        <v>183</v>
      </c>
      <c r="G613" s="3" t="str">
        <f t="shared" si="37"/>
        <v>T_heat_only_6</v>
      </c>
      <c r="H613" s="2">
        <v>30</v>
      </c>
      <c r="I613" s="2">
        <v>104</v>
      </c>
      <c r="J613" s="2">
        <v>60</v>
      </c>
      <c r="K613" s="2">
        <f t="shared" si="36"/>
        <v>44</v>
      </c>
      <c r="L613" s="2">
        <f>K613*calibration_curve!$C$2</f>
        <v>1026784</v>
      </c>
      <c r="M613" s="2">
        <f t="shared" si="38"/>
        <v>34226</v>
      </c>
      <c r="N613" s="2">
        <f t="shared" si="39"/>
        <v>2053560</v>
      </c>
      <c r="O613" s="2">
        <f>ROUND(IF((N613-IF(B613=20,blank!$H$4,blank!$H$2))&lt;0,0,N613-IF(B613=20,blank!$H$4,blank!$H$2)),0)</f>
        <v>1877540</v>
      </c>
      <c r="P613" s="16">
        <f>O613/(VLOOKUP(C613,key!A:H,8,FALSE)/10)</f>
        <v>215809.19540229888</v>
      </c>
    </row>
    <row r="614" spans="1:16" x14ac:dyDescent="0.4">
      <c r="A614" s="2">
        <v>6</v>
      </c>
      <c r="B614" s="2">
        <v>30</v>
      </c>
      <c r="C614" s="2" t="s">
        <v>650</v>
      </c>
      <c r="D614" s="2" t="s">
        <v>171</v>
      </c>
      <c r="E614" s="2" t="s">
        <v>586</v>
      </c>
      <c r="F614" s="2" t="s">
        <v>183</v>
      </c>
      <c r="G614" s="3" t="str">
        <f t="shared" si="37"/>
        <v>T_heat_only_6</v>
      </c>
      <c r="H614" s="2">
        <v>30</v>
      </c>
      <c r="I614" s="2">
        <v>97</v>
      </c>
      <c r="J614" s="2">
        <v>63</v>
      </c>
      <c r="K614" s="2">
        <f t="shared" si="36"/>
        <v>34</v>
      </c>
      <c r="L614" s="2">
        <f>K614*calibration_curve!$C$2</f>
        <v>793424</v>
      </c>
      <c r="M614" s="2">
        <f t="shared" si="38"/>
        <v>26447</v>
      </c>
      <c r="N614" s="2">
        <f t="shared" si="39"/>
        <v>1586820</v>
      </c>
      <c r="O614" s="2">
        <f>ROUND(IF((N614-IF(B614=20,blank!$H$4,blank!$H$2))&lt;0,0,N614-IF(B614=20,blank!$H$4,blank!$H$2)),0)</f>
        <v>1410800</v>
      </c>
      <c r="P614" s="16">
        <f>O614/(VLOOKUP(C614,key!A:H,8,FALSE)/10)</f>
        <v>180871.79487179487</v>
      </c>
    </row>
    <row r="615" spans="1:16" x14ac:dyDescent="0.4">
      <c r="A615" s="2">
        <v>6</v>
      </c>
      <c r="B615" s="2">
        <v>30</v>
      </c>
      <c r="C615" s="2" t="s">
        <v>651</v>
      </c>
      <c r="D615" s="2" t="s">
        <v>171</v>
      </c>
      <c r="E615" s="2" t="s">
        <v>586</v>
      </c>
      <c r="F615" s="2" t="s">
        <v>183</v>
      </c>
      <c r="G615" s="3" t="str">
        <f t="shared" si="37"/>
        <v>T_heat_only_6</v>
      </c>
      <c r="H615" s="2">
        <v>30</v>
      </c>
      <c r="I615" s="2">
        <v>104</v>
      </c>
      <c r="J615" s="2">
        <v>74</v>
      </c>
      <c r="K615" s="2">
        <f t="shared" si="36"/>
        <v>30</v>
      </c>
      <c r="L615" s="2">
        <f>K615*calibration_curve!$C$2</f>
        <v>700080</v>
      </c>
      <c r="M615" s="2">
        <f t="shared" si="38"/>
        <v>23336</v>
      </c>
      <c r="N615" s="2">
        <f t="shared" si="39"/>
        <v>1400160</v>
      </c>
      <c r="O615" s="2">
        <f>ROUND(IF((N615-IF(B615=20,blank!$H$4,blank!$H$2))&lt;0,0,N615-IF(B615=20,blank!$H$4,blank!$H$2)),0)</f>
        <v>1224140</v>
      </c>
      <c r="P615" s="16">
        <f>O615/(VLOOKUP(C615,key!A:H,8,FALSE)/10)</f>
        <v>136015.55555555556</v>
      </c>
    </row>
    <row r="616" spans="1:16" x14ac:dyDescent="0.4">
      <c r="A616" s="2">
        <v>6</v>
      </c>
      <c r="B616" s="2">
        <v>30</v>
      </c>
      <c r="C616" s="2" t="s">
        <v>653</v>
      </c>
      <c r="D616" s="2" t="s">
        <v>171</v>
      </c>
      <c r="E616" s="2" t="s">
        <v>586</v>
      </c>
      <c r="F616" s="2" t="s">
        <v>183</v>
      </c>
      <c r="G616" s="3" t="str">
        <f t="shared" si="37"/>
        <v>T_heat_only_6</v>
      </c>
      <c r="H616" s="2">
        <v>30</v>
      </c>
      <c r="I616" s="2">
        <v>101</v>
      </c>
      <c r="J616" s="2">
        <v>71</v>
      </c>
      <c r="K616" s="2">
        <f t="shared" si="36"/>
        <v>30</v>
      </c>
      <c r="L616" s="2">
        <f>K616*calibration_curve!$C$2</f>
        <v>700080</v>
      </c>
      <c r="M616" s="2">
        <f t="shared" si="38"/>
        <v>23336</v>
      </c>
      <c r="N616" s="2">
        <f t="shared" si="39"/>
        <v>1400160</v>
      </c>
      <c r="O616" s="2">
        <f>ROUND(IF((N616-IF(B616=20,blank!$H$4,blank!$H$2))&lt;0,0,N616-IF(B616=20,blank!$H$4,blank!$H$2)),0)</f>
        <v>1224140</v>
      </c>
      <c r="P616" s="16">
        <f>O616/(VLOOKUP(C616,key!A:H,8,FALSE)/10)</f>
        <v>165424.32432432432</v>
      </c>
    </row>
    <row r="617" spans="1:16" x14ac:dyDescent="0.4">
      <c r="A617" s="2">
        <v>6</v>
      </c>
      <c r="B617" s="2">
        <v>30</v>
      </c>
      <c r="C617" s="2" t="s">
        <v>654</v>
      </c>
      <c r="D617" s="2" t="s">
        <v>171</v>
      </c>
      <c r="E617" s="2" t="s">
        <v>586</v>
      </c>
      <c r="F617" s="2" t="s">
        <v>183</v>
      </c>
      <c r="G617" s="3" t="str">
        <f t="shared" si="37"/>
        <v>T_heat_only_6</v>
      </c>
      <c r="H617" s="2">
        <v>30</v>
      </c>
      <c r="I617" s="2">
        <v>89</v>
      </c>
      <c r="J617" s="2">
        <v>64</v>
      </c>
      <c r="K617" s="2">
        <f t="shared" si="36"/>
        <v>25</v>
      </c>
      <c r="L617" s="2">
        <f>K617*calibration_curve!$C$2</f>
        <v>583400</v>
      </c>
      <c r="M617" s="2">
        <f t="shared" si="38"/>
        <v>19447</v>
      </c>
      <c r="N617" s="2">
        <f t="shared" si="39"/>
        <v>1166820</v>
      </c>
      <c r="O617" s="2">
        <f>ROUND(IF((N617-IF(B617=20,blank!$H$4,blank!$H$2))&lt;0,0,N617-IF(B617=20,blank!$H$4,blank!$H$2)),0)</f>
        <v>990800</v>
      </c>
      <c r="P617" s="16">
        <f>O617/(VLOOKUP(C617,key!A:H,8,FALSE)/10)</f>
        <v>132106.66666666666</v>
      </c>
    </row>
    <row r="618" spans="1:16" x14ac:dyDescent="0.4">
      <c r="A618" s="2">
        <v>6</v>
      </c>
      <c r="B618" s="2">
        <v>30</v>
      </c>
      <c r="C618" s="2" t="s">
        <v>655</v>
      </c>
      <c r="D618" s="2" t="s">
        <v>171</v>
      </c>
      <c r="E618" s="2" t="s">
        <v>586</v>
      </c>
      <c r="F618" s="2" t="s">
        <v>183</v>
      </c>
      <c r="G618" s="3" t="str">
        <f t="shared" si="37"/>
        <v>T_heat_only_6</v>
      </c>
      <c r="H618" s="2">
        <v>30</v>
      </c>
      <c r="I618" s="2">
        <v>98</v>
      </c>
      <c r="J618" s="2">
        <v>56</v>
      </c>
      <c r="K618" s="2">
        <f t="shared" si="36"/>
        <v>42</v>
      </c>
      <c r="L618" s="2">
        <f>K618*calibration_curve!$C$2</f>
        <v>980112</v>
      </c>
      <c r="M618" s="2">
        <f t="shared" si="38"/>
        <v>32670</v>
      </c>
      <c r="N618" s="2">
        <f t="shared" si="39"/>
        <v>1960200</v>
      </c>
      <c r="O618" s="2">
        <f>ROUND(IF((N618-IF(B618=20,blank!$H$4,blank!$H$2))&lt;0,0,N618-IF(B618=20,blank!$H$4,blank!$H$2)),0)</f>
        <v>1784180</v>
      </c>
      <c r="P618" s="16">
        <f>O618/(VLOOKUP(C618,key!A:H,8,FALSE)/10)</f>
        <v>223022.5</v>
      </c>
    </row>
    <row r="619" spans="1:16" x14ac:dyDescent="0.4">
      <c r="A619" s="2">
        <v>6</v>
      </c>
      <c r="B619" s="2">
        <v>30</v>
      </c>
      <c r="C619" s="2" t="s">
        <v>656</v>
      </c>
      <c r="D619" s="2" t="s">
        <v>171</v>
      </c>
      <c r="E619" s="2" t="s">
        <v>586</v>
      </c>
      <c r="F619" s="2" t="s">
        <v>183</v>
      </c>
      <c r="G619" s="3" t="str">
        <f t="shared" si="37"/>
        <v>T_heat_only_6</v>
      </c>
      <c r="H619" s="2">
        <v>30</v>
      </c>
      <c r="I619" s="2">
        <v>87</v>
      </c>
      <c r="J619" s="2">
        <v>44</v>
      </c>
      <c r="K619" s="2">
        <f t="shared" si="36"/>
        <v>43</v>
      </c>
      <c r="L619" s="2">
        <f>K619*calibration_curve!$C$2</f>
        <v>1003448</v>
      </c>
      <c r="M619" s="2">
        <f t="shared" si="38"/>
        <v>33448</v>
      </c>
      <c r="N619" s="2">
        <f t="shared" si="39"/>
        <v>2006880</v>
      </c>
      <c r="O619" s="2">
        <f>ROUND(IF((N619-IF(B619=20,blank!$H$4,blank!$H$2))&lt;0,0,N619-IF(B619=20,blank!$H$4,blank!$H$2)),0)</f>
        <v>1830860</v>
      </c>
      <c r="P619" s="16">
        <f>O619/(VLOOKUP(C619,key!A:H,8,FALSE)/10)</f>
        <v>205714.60674157302</v>
      </c>
    </row>
    <row r="620" spans="1:16" x14ac:dyDescent="0.4">
      <c r="A620" s="2">
        <v>6</v>
      </c>
      <c r="B620" s="2">
        <v>30</v>
      </c>
      <c r="C620" s="2" t="s">
        <v>657</v>
      </c>
      <c r="D620" s="2" t="s">
        <v>171</v>
      </c>
      <c r="E620" s="2" t="s">
        <v>586</v>
      </c>
      <c r="F620" s="2" t="s">
        <v>183</v>
      </c>
      <c r="G620" s="3" t="str">
        <f t="shared" si="37"/>
        <v>T_heat_only_6</v>
      </c>
      <c r="H620" s="2">
        <v>30</v>
      </c>
      <c r="I620" s="2">
        <v>90</v>
      </c>
      <c r="J620" s="2">
        <v>45</v>
      </c>
      <c r="K620" s="2">
        <f t="shared" si="36"/>
        <v>45</v>
      </c>
      <c r="L620" s="2">
        <f>K620*calibration_curve!$C$2</f>
        <v>1050120</v>
      </c>
      <c r="M620" s="2">
        <f t="shared" si="38"/>
        <v>35004</v>
      </c>
      <c r="N620" s="2">
        <f t="shared" si="39"/>
        <v>2100240</v>
      </c>
      <c r="O620" s="2">
        <f>ROUND(IF((N620-IF(B620=20,blank!$H$4,blank!$H$2))&lt;0,0,N620-IF(B620=20,blank!$H$4,blank!$H$2)),0)</f>
        <v>1924220</v>
      </c>
      <c r="P620" s="16">
        <f>O620/(VLOOKUP(C620,key!A:H,8,FALSE)/10)</f>
        <v>249898.70129870129</v>
      </c>
    </row>
    <row r="621" spans="1:16" x14ac:dyDescent="0.4">
      <c r="A621" s="2">
        <v>6</v>
      </c>
      <c r="B621" s="2">
        <v>30</v>
      </c>
      <c r="C621" s="2" t="s">
        <v>658</v>
      </c>
      <c r="D621" s="2" t="s">
        <v>171</v>
      </c>
      <c r="E621" s="2" t="s">
        <v>586</v>
      </c>
      <c r="F621" s="2" t="s">
        <v>183</v>
      </c>
      <c r="G621" s="3" t="str">
        <f t="shared" si="37"/>
        <v>T_heat_only_6</v>
      </c>
      <c r="H621" s="2">
        <v>30</v>
      </c>
      <c r="I621" s="2">
        <v>98</v>
      </c>
      <c r="J621" s="2">
        <v>64</v>
      </c>
      <c r="K621" s="2">
        <f t="shared" si="36"/>
        <v>34</v>
      </c>
      <c r="L621" s="2">
        <f>K621*calibration_curve!$C$2</f>
        <v>793424</v>
      </c>
      <c r="M621" s="2">
        <f t="shared" si="38"/>
        <v>26447</v>
      </c>
      <c r="N621" s="2">
        <f t="shared" si="39"/>
        <v>1586820</v>
      </c>
      <c r="O621" s="2">
        <f>ROUND(IF((N621-IF(B621=20,blank!$H$4,blank!$H$2))&lt;0,0,N621-IF(B621=20,blank!$H$4,blank!$H$2)),0)</f>
        <v>1410800</v>
      </c>
      <c r="P621" s="16">
        <f>O621/(VLOOKUP(C621,key!A:H,8,FALSE)/10)</f>
        <v>167952.38095238095</v>
      </c>
    </row>
    <row r="622" spans="1:16" x14ac:dyDescent="0.4">
      <c r="A622" s="2">
        <v>6</v>
      </c>
      <c r="B622" s="2">
        <v>30</v>
      </c>
      <c r="C622" s="2" t="s">
        <v>659</v>
      </c>
      <c r="D622" s="2" t="s">
        <v>171</v>
      </c>
      <c r="E622" s="2" t="s">
        <v>586</v>
      </c>
      <c r="F622" s="2" t="s">
        <v>183</v>
      </c>
      <c r="G622" s="3" t="str">
        <f t="shared" si="37"/>
        <v>T_heat_only_6</v>
      </c>
      <c r="H622" s="2">
        <v>30</v>
      </c>
      <c r="I622" s="2">
        <v>91</v>
      </c>
      <c r="J622" s="2">
        <v>49</v>
      </c>
      <c r="K622" s="2">
        <f t="shared" si="36"/>
        <v>42</v>
      </c>
      <c r="L622" s="2">
        <f>K622*calibration_curve!$C$2</f>
        <v>980112</v>
      </c>
      <c r="M622" s="2">
        <f t="shared" si="38"/>
        <v>32670</v>
      </c>
      <c r="N622" s="2">
        <f t="shared" si="39"/>
        <v>1960200</v>
      </c>
      <c r="O622" s="2">
        <f>ROUND(IF((N622-IF(B622=20,blank!$H$4,blank!$H$2))&lt;0,0,N622-IF(B622=20,blank!$H$4,blank!$H$2)),0)</f>
        <v>1784180</v>
      </c>
      <c r="P622" s="16">
        <f>O622/(VLOOKUP(C622,key!A:H,8,FALSE)/10)</f>
        <v>189806.38297872338</v>
      </c>
    </row>
    <row r="623" spans="1:16" x14ac:dyDescent="0.4">
      <c r="A623" s="2">
        <v>6</v>
      </c>
      <c r="B623" s="2">
        <v>30</v>
      </c>
      <c r="C623" s="2" t="s">
        <v>661</v>
      </c>
      <c r="D623" s="2" t="s">
        <v>171</v>
      </c>
      <c r="E623" s="2" t="s">
        <v>586</v>
      </c>
      <c r="F623" s="2" t="s">
        <v>183</v>
      </c>
      <c r="G623" s="3" t="str">
        <f t="shared" si="37"/>
        <v>T_heat_only_6</v>
      </c>
      <c r="H623" s="2">
        <v>30</v>
      </c>
      <c r="I623" s="2">
        <v>87</v>
      </c>
      <c r="J623" s="2">
        <v>58</v>
      </c>
      <c r="K623" s="2">
        <f t="shared" si="36"/>
        <v>29</v>
      </c>
      <c r="L623" s="2">
        <f>K623*calibration_curve!$C$2</f>
        <v>676744</v>
      </c>
      <c r="M623" s="2">
        <f t="shared" si="38"/>
        <v>22558</v>
      </c>
      <c r="N623" s="2">
        <f t="shared" si="39"/>
        <v>1353480</v>
      </c>
      <c r="O623" s="2">
        <f>ROUND(IF((N623-IF(B623=20,blank!$H$4,blank!$H$2))&lt;0,0,N623-IF(B623=20,blank!$H$4,blank!$H$2)),0)</f>
        <v>1177460</v>
      </c>
      <c r="P623" s="16">
        <f>O623/(VLOOKUP(C623,key!A:H,8,FALSE)/10)</f>
        <v>150956.41025641025</v>
      </c>
    </row>
    <row r="624" spans="1:16" x14ac:dyDescent="0.4">
      <c r="A624" s="2">
        <v>6</v>
      </c>
      <c r="B624" s="2">
        <v>30</v>
      </c>
      <c r="C624" s="2" t="s">
        <v>662</v>
      </c>
      <c r="D624" s="2" t="s">
        <v>171</v>
      </c>
      <c r="E624" s="2" t="s">
        <v>586</v>
      </c>
      <c r="F624" s="2" t="s">
        <v>183</v>
      </c>
      <c r="G624" s="3" t="str">
        <f t="shared" si="37"/>
        <v>T_heat_only_6</v>
      </c>
      <c r="H624" s="2">
        <v>30</v>
      </c>
      <c r="I624" s="2">
        <v>100</v>
      </c>
      <c r="J624" s="2">
        <v>50</v>
      </c>
      <c r="K624" s="2">
        <f t="shared" si="36"/>
        <v>50</v>
      </c>
      <c r="L624" s="2">
        <f>K624*calibration_curve!$C$2</f>
        <v>1166800</v>
      </c>
      <c r="M624" s="2">
        <f t="shared" si="38"/>
        <v>38893</v>
      </c>
      <c r="N624" s="2">
        <f t="shared" si="39"/>
        <v>2333580</v>
      </c>
      <c r="O624" s="2">
        <f>ROUND(IF((N624-IF(B624=20,blank!$H$4,blank!$H$2))&lt;0,0,N624-IF(B624=20,blank!$H$4,blank!$H$2)),0)</f>
        <v>2157560</v>
      </c>
      <c r="P624" s="16">
        <f>O624/(VLOOKUP(C624,key!A:H,8,FALSE)/10)</f>
        <v>253830.58823529413</v>
      </c>
    </row>
    <row r="625" spans="1:16" x14ac:dyDescent="0.4">
      <c r="A625" s="2">
        <v>6</v>
      </c>
      <c r="B625" s="2">
        <v>30</v>
      </c>
      <c r="C625" s="2" t="s">
        <v>663</v>
      </c>
      <c r="D625" s="2" t="s">
        <v>171</v>
      </c>
      <c r="E625" s="2" t="s">
        <v>586</v>
      </c>
      <c r="F625" s="2" t="s">
        <v>183</v>
      </c>
      <c r="G625" s="3" t="str">
        <f t="shared" si="37"/>
        <v>T_heat_only_6</v>
      </c>
      <c r="H625" s="2">
        <v>30</v>
      </c>
      <c r="I625" s="2">
        <v>106</v>
      </c>
      <c r="J625" s="2">
        <v>59</v>
      </c>
      <c r="K625" s="2">
        <f t="shared" si="36"/>
        <v>47</v>
      </c>
      <c r="L625" s="2">
        <f>K625*calibration_curve!$C$2</f>
        <v>1096792</v>
      </c>
      <c r="M625" s="2">
        <f t="shared" si="38"/>
        <v>36560</v>
      </c>
      <c r="N625" s="2">
        <f t="shared" si="39"/>
        <v>2193600</v>
      </c>
      <c r="O625" s="2">
        <f>ROUND(IF((N625-IF(B625=20,blank!$H$4,blank!$H$2))&lt;0,0,N625-IF(B625=20,blank!$H$4,blank!$H$2)),0)</f>
        <v>2017580</v>
      </c>
      <c r="P625" s="16">
        <f>O625/(VLOOKUP(C625,key!A:H,8,FALSE)/10)</f>
        <v>224175.55555555556</v>
      </c>
    </row>
    <row r="626" spans="1:16" x14ac:dyDescent="0.4">
      <c r="A626" s="2">
        <v>6</v>
      </c>
      <c r="B626" s="2">
        <v>30</v>
      </c>
      <c r="C626" s="2" t="s">
        <v>665</v>
      </c>
      <c r="D626" s="2" t="s">
        <v>171</v>
      </c>
      <c r="E626" s="2" t="s">
        <v>586</v>
      </c>
      <c r="F626" s="2" t="s">
        <v>183</v>
      </c>
      <c r="G626" s="3" t="str">
        <f t="shared" si="37"/>
        <v>T_heat_only_6</v>
      </c>
      <c r="H626" s="2">
        <v>30</v>
      </c>
      <c r="I626" s="2">
        <v>98</v>
      </c>
      <c r="J626" s="2">
        <v>45</v>
      </c>
      <c r="K626" s="2">
        <f t="shared" si="36"/>
        <v>53</v>
      </c>
      <c r="L626" s="2">
        <f>K626*calibration_curve!$C$2</f>
        <v>1236808</v>
      </c>
      <c r="M626" s="2">
        <f t="shared" si="38"/>
        <v>41227</v>
      </c>
      <c r="N626" s="2">
        <f t="shared" si="39"/>
        <v>2473620</v>
      </c>
      <c r="O626" s="2">
        <f>ROUND(IF((N626-IF(B626=20,blank!$H$4,blank!$H$2))&lt;0,0,N626-IF(B626=20,blank!$H$4,blank!$H$2)),0)</f>
        <v>2297600</v>
      </c>
      <c r="P626" s="16">
        <f>O626/(VLOOKUP(C626,key!A:H,8,FALSE)/10)</f>
        <v>287200</v>
      </c>
    </row>
    <row r="627" spans="1:16" x14ac:dyDescent="0.4">
      <c r="A627" s="2">
        <v>6</v>
      </c>
      <c r="B627" s="2">
        <v>30</v>
      </c>
      <c r="C627" s="2" t="s">
        <v>666</v>
      </c>
      <c r="D627" s="2" t="s">
        <v>171</v>
      </c>
      <c r="E627" s="2" t="s">
        <v>586</v>
      </c>
      <c r="F627" s="2" t="s">
        <v>183</v>
      </c>
      <c r="G627" s="3" t="str">
        <f t="shared" si="37"/>
        <v>T_heat_only_6</v>
      </c>
      <c r="H627" s="2">
        <v>30</v>
      </c>
      <c r="I627" s="2">
        <v>87</v>
      </c>
      <c r="J627" s="2">
        <v>38</v>
      </c>
      <c r="K627" s="2">
        <f t="shared" si="36"/>
        <v>49</v>
      </c>
      <c r="L627" s="2">
        <f>K627*calibration_curve!$C$2</f>
        <v>1143464</v>
      </c>
      <c r="M627" s="2">
        <f t="shared" si="38"/>
        <v>38115</v>
      </c>
      <c r="N627" s="2">
        <f t="shared" si="39"/>
        <v>2286900</v>
      </c>
      <c r="O627" s="2">
        <f>ROUND(IF((N627-IF(B627=20,blank!$H$4,blank!$H$2))&lt;0,0,N627-IF(B627=20,blank!$H$4,blank!$H$2)),0)</f>
        <v>2110880</v>
      </c>
      <c r="P627" s="16">
        <f>O627/(VLOOKUP(C627,key!A:H,8,FALSE)/10)</f>
        <v>215395.91836734692</v>
      </c>
    </row>
    <row r="628" spans="1:16" x14ac:dyDescent="0.4">
      <c r="A628" s="2">
        <v>6</v>
      </c>
      <c r="B628" s="2">
        <v>30</v>
      </c>
      <c r="C628" s="2" t="s">
        <v>667</v>
      </c>
      <c r="D628" s="2" t="s">
        <v>171</v>
      </c>
      <c r="E628" s="2" t="s">
        <v>586</v>
      </c>
      <c r="F628" s="2" t="s">
        <v>183</v>
      </c>
      <c r="G628" s="3" t="str">
        <f t="shared" si="37"/>
        <v>T_heat_only_6</v>
      </c>
      <c r="H628" s="2">
        <v>30</v>
      </c>
      <c r="I628" s="2">
        <v>97</v>
      </c>
      <c r="J628" s="2">
        <v>66</v>
      </c>
      <c r="K628" s="2">
        <f t="shared" si="36"/>
        <v>31</v>
      </c>
      <c r="L628" s="2">
        <f>K628*calibration_curve!$C$2</f>
        <v>723416</v>
      </c>
      <c r="M628" s="2">
        <f t="shared" si="38"/>
        <v>24114</v>
      </c>
      <c r="N628" s="2">
        <f t="shared" si="39"/>
        <v>1446840</v>
      </c>
      <c r="O628" s="2">
        <f>ROUND(IF((N628-IF(B628=20,blank!$H$4,blank!$H$2))&lt;0,0,N628-IF(B628=20,blank!$H$4,blank!$H$2)),0)</f>
        <v>1270820</v>
      </c>
      <c r="P628" s="16">
        <f>O628/(VLOOKUP(C628,key!A:H,8,FALSE)/10)</f>
        <v>123380.58252427184</v>
      </c>
    </row>
    <row r="629" spans="1:16" x14ac:dyDescent="0.4">
      <c r="A629" s="2">
        <v>6</v>
      </c>
      <c r="B629" s="2">
        <v>30</v>
      </c>
      <c r="C629" s="2" t="s">
        <v>668</v>
      </c>
      <c r="D629" s="2" t="s">
        <v>171</v>
      </c>
      <c r="E629" s="2" t="s">
        <v>586</v>
      </c>
      <c r="F629" s="2" t="s">
        <v>183</v>
      </c>
      <c r="G629" s="3" t="str">
        <f t="shared" si="37"/>
        <v>T_heat_only_6</v>
      </c>
      <c r="H629" s="2">
        <v>30</v>
      </c>
      <c r="I629" s="2">
        <v>86</v>
      </c>
      <c r="J629" s="2">
        <v>62</v>
      </c>
      <c r="K629" s="2">
        <f t="shared" si="36"/>
        <v>24</v>
      </c>
      <c r="L629" s="2">
        <f>K629*calibration_curve!$C$2</f>
        <v>560064</v>
      </c>
      <c r="M629" s="2">
        <f t="shared" si="38"/>
        <v>18669</v>
      </c>
      <c r="N629" s="2">
        <f t="shared" si="39"/>
        <v>1120140</v>
      </c>
      <c r="O629" s="2">
        <f>ROUND(IF((N629-IF(B629=20,blank!$H$4,blank!$H$2))&lt;0,0,N629-IF(B629=20,blank!$H$4,blank!$H$2)),0)</f>
        <v>944120</v>
      </c>
      <c r="P629" s="16">
        <f>O629/(VLOOKUP(C629,key!A:H,8,FALSE)/10)</f>
        <v>121041.02564102564</v>
      </c>
    </row>
    <row r="630" spans="1:16" x14ac:dyDescent="0.4">
      <c r="A630" s="2">
        <v>6</v>
      </c>
      <c r="B630" s="2">
        <v>30</v>
      </c>
      <c r="C630" s="2" t="s">
        <v>669</v>
      </c>
      <c r="D630" s="2" t="s">
        <v>171</v>
      </c>
      <c r="E630" s="2" t="s">
        <v>586</v>
      </c>
      <c r="F630" s="2" t="s">
        <v>183</v>
      </c>
      <c r="G630" s="3" t="str">
        <f t="shared" si="37"/>
        <v>T_heat_only_6</v>
      </c>
      <c r="H630" s="2">
        <v>30</v>
      </c>
      <c r="I630" s="2">
        <v>86</v>
      </c>
      <c r="J630" s="2">
        <v>36</v>
      </c>
      <c r="K630" s="2">
        <f t="shared" si="36"/>
        <v>50</v>
      </c>
      <c r="L630" s="2">
        <f>K630*calibration_curve!$C$2</f>
        <v>1166800</v>
      </c>
      <c r="M630" s="2">
        <f t="shared" si="38"/>
        <v>38893</v>
      </c>
      <c r="N630" s="2">
        <f t="shared" si="39"/>
        <v>2333580</v>
      </c>
      <c r="O630" s="2">
        <f>ROUND(IF((N630-IF(B630=20,blank!$H$4,blank!$H$2))&lt;0,0,N630-IF(B630=20,blank!$H$4,blank!$H$2)),0)</f>
        <v>2157560</v>
      </c>
      <c r="P630" s="16">
        <f>O630/(VLOOKUP(C630,key!A:H,8,FALSE)/10)</f>
        <v>256852.38095238095</v>
      </c>
    </row>
    <row r="631" spans="1:16" x14ac:dyDescent="0.4">
      <c r="A631" s="2">
        <v>6</v>
      </c>
      <c r="B631" s="2">
        <v>30</v>
      </c>
      <c r="C631" s="2" t="s">
        <v>670</v>
      </c>
      <c r="D631" s="2" t="s">
        <v>171</v>
      </c>
      <c r="E631" s="2" t="s">
        <v>586</v>
      </c>
      <c r="F631" s="2" t="s">
        <v>183</v>
      </c>
      <c r="G631" s="3" t="str">
        <f t="shared" si="37"/>
        <v>T_heat_only_6</v>
      </c>
      <c r="H631" s="2">
        <v>30</v>
      </c>
      <c r="I631" s="2">
        <v>98</v>
      </c>
      <c r="J631" s="2">
        <v>48</v>
      </c>
      <c r="K631" s="2">
        <f t="shared" si="36"/>
        <v>50</v>
      </c>
      <c r="L631" s="2">
        <f>K631*calibration_curve!$C$2</f>
        <v>1166800</v>
      </c>
      <c r="M631" s="2">
        <f t="shared" si="38"/>
        <v>38893</v>
      </c>
      <c r="N631" s="2">
        <f t="shared" si="39"/>
        <v>2333580</v>
      </c>
      <c r="O631" s="2">
        <f>ROUND(IF((N631-IF(B631=20,blank!$H$4,blank!$H$2))&lt;0,0,N631-IF(B631=20,blank!$H$4,blank!$H$2)),0)</f>
        <v>2157560</v>
      </c>
      <c r="P631" s="16">
        <f>O631/(VLOOKUP(C631,key!A:H,8,FALSE)/10)</f>
        <v>224745.83333333334</v>
      </c>
    </row>
    <row r="632" spans="1:16" x14ac:dyDescent="0.4">
      <c r="A632" s="2">
        <v>6</v>
      </c>
      <c r="B632" s="2">
        <v>30</v>
      </c>
      <c r="C632" s="2" t="s">
        <v>671</v>
      </c>
      <c r="D632" s="2" t="s">
        <v>171</v>
      </c>
      <c r="E632" s="2" t="s">
        <v>586</v>
      </c>
      <c r="F632" s="2" t="s">
        <v>183</v>
      </c>
      <c r="G632" s="3" t="str">
        <f t="shared" si="37"/>
        <v>T_heat_only_6</v>
      </c>
      <c r="H632" s="2">
        <v>30</v>
      </c>
      <c r="I632" s="2">
        <v>103</v>
      </c>
      <c r="J632" s="2">
        <v>53</v>
      </c>
      <c r="K632" s="2">
        <f t="shared" si="36"/>
        <v>50</v>
      </c>
      <c r="L632" s="2">
        <f>K632*calibration_curve!$C$2</f>
        <v>1166800</v>
      </c>
      <c r="M632" s="2">
        <f t="shared" si="38"/>
        <v>38893</v>
      </c>
      <c r="N632" s="2">
        <f t="shared" si="39"/>
        <v>2333580</v>
      </c>
      <c r="O632" s="2">
        <f>ROUND(IF((N632-IF(B632=20,blank!$H$4,blank!$H$2))&lt;0,0,N632-IF(B632=20,blank!$H$4,blank!$H$2)),0)</f>
        <v>2157560</v>
      </c>
      <c r="P632" s="16">
        <f>O632/(VLOOKUP(C632,key!A:H,8,FALSE)/10)</f>
        <v>312689.85507246375</v>
      </c>
    </row>
    <row r="633" spans="1:16" x14ac:dyDescent="0.4">
      <c r="A633" s="2">
        <v>6</v>
      </c>
      <c r="B633" s="2">
        <v>30</v>
      </c>
      <c r="C633" s="2" t="s">
        <v>672</v>
      </c>
      <c r="D633" s="2" t="s">
        <v>171</v>
      </c>
      <c r="E633" s="2" t="s">
        <v>586</v>
      </c>
      <c r="F633" s="2" t="s">
        <v>183</v>
      </c>
      <c r="G633" s="3" t="str">
        <f t="shared" si="37"/>
        <v>T_heat_only_6</v>
      </c>
      <c r="H633" s="2">
        <v>30</v>
      </c>
      <c r="I633" s="2">
        <v>89</v>
      </c>
      <c r="J633" s="2">
        <v>45</v>
      </c>
      <c r="K633" s="2">
        <f t="shared" si="36"/>
        <v>44</v>
      </c>
      <c r="L633" s="2">
        <f>K633*calibration_curve!$C$2</f>
        <v>1026784</v>
      </c>
      <c r="M633" s="2">
        <f t="shared" si="38"/>
        <v>34226</v>
      </c>
      <c r="N633" s="2">
        <f t="shared" si="39"/>
        <v>2053560</v>
      </c>
      <c r="O633" s="2">
        <f>ROUND(IF((N633-IF(B633=20,blank!$H$4,blank!$H$2))&lt;0,0,N633-IF(B633=20,blank!$H$4,blank!$H$2)),0)</f>
        <v>1877540</v>
      </c>
      <c r="P633" s="16">
        <f>O633/(VLOOKUP(C633,key!A:H,8,FALSE)/10)</f>
        <v>231795.06172839509</v>
      </c>
    </row>
    <row r="634" spans="1:16" x14ac:dyDescent="0.4">
      <c r="A634" s="2">
        <v>6</v>
      </c>
      <c r="B634" s="2">
        <v>30</v>
      </c>
      <c r="C634" s="2" t="s">
        <v>673</v>
      </c>
      <c r="D634" s="2" t="s">
        <v>171</v>
      </c>
      <c r="E634" s="2" t="s">
        <v>586</v>
      </c>
      <c r="F634" s="2" t="s">
        <v>183</v>
      </c>
      <c r="G634" s="3" t="str">
        <f t="shared" si="37"/>
        <v>T_heat_only_6</v>
      </c>
      <c r="H634" s="2">
        <v>30</v>
      </c>
      <c r="I634" s="2">
        <v>99</v>
      </c>
      <c r="J634" s="2">
        <v>63</v>
      </c>
      <c r="K634" s="2">
        <f t="shared" si="36"/>
        <v>36</v>
      </c>
      <c r="L634" s="2">
        <f>K634*calibration_curve!$C$2</f>
        <v>840096</v>
      </c>
      <c r="M634" s="2">
        <f t="shared" si="38"/>
        <v>28003</v>
      </c>
      <c r="N634" s="2">
        <f t="shared" si="39"/>
        <v>1680180</v>
      </c>
      <c r="O634" s="2">
        <f>ROUND(IF((N634-IF(B634=20,blank!$H$4,blank!$H$2))&lt;0,0,N634-IF(B634=20,blank!$H$4,blank!$H$2)),0)</f>
        <v>1504160</v>
      </c>
      <c r="P634" s="16">
        <f>O634/(VLOOKUP(C634,key!A:H,8,FALSE)/10)</f>
        <v>211853.52112676058</v>
      </c>
    </row>
    <row r="635" spans="1:16" x14ac:dyDescent="0.4">
      <c r="A635" s="2">
        <v>6</v>
      </c>
      <c r="B635" s="2">
        <v>30</v>
      </c>
      <c r="C635" s="2" t="s">
        <v>674</v>
      </c>
      <c r="D635" s="2" t="s">
        <v>171</v>
      </c>
      <c r="E635" s="2" t="s">
        <v>586</v>
      </c>
      <c r="F635" s="2" t="s">
        <v>183</v>
      </c>
      <c r="G635" s="3" t="str">
        <f t="shared" si="37"/>
        <v>T_heat_only_6</v>
      </c>
      <c r="H635" s="2">
        <v>30</v>
      </c>
      <c r="I635" s="2">
        <v>90</v>
      </c>
      <c r="J635" s="2">
        <v>62</v>
      </c>
      <c r="K635" s="2">
        <f t="shared" si="36"/>
        <v>28</v>
      </c>
      <c r="L635" s="2">
        <f>K635*calibration_curve!$C$2</f>
        <v>653408</v>
      </c>
      <c r="M635" s="2">
        <f t="shared" si="38"/>
        <v>21780</v>
      </c>
      <c r="N635" s="2">
        <f t="shared" si="39"/>
        <v>1306800</v>
      </c>
      <c r="O635" s="2">
        <f>ROUND(IF((N635-IF(B635=20,blank!$H$4,blank!$H$2))&lt;0,0,N635-IF(B635=20,blank!$H$4,blank!$H$2)),0)</f>
        <v>1130780</v>
      </c>
      <c r="P635" s="16">
        <f>O635/(VLOOKUP(C635,key!A:H,8,FALSE)/10)</f>
        <v>159264.78873239437</v>
      </c>
    </row>
    <row r="636" spans="1:16" x14ac:dyDescent="0.4">
      <c r="A636" s="2">
        <v>6</v>
      </c>
      <c r="B636" s="2">
        <v>30</v>
      </c>
      <c r="C636" s="2" t="s">
        <v>675</v>
      </c>
      <c r="D636" s="2" t="s">
        <v>171</v>
      </c>
      <c r="E636" s="2" t="s">
        <v>586</v>
      </c>
      <c r="F636" s="2" t="s">
        <v>183</v>
      </c>
      <c r="G636" s="3" t="str">
        <f t="shared" si="37"/>
        <v>T_heat_only_6</v>
      </c>
      <c r="H636" s="2">
        <v>30</v>
      </c>
      <c r="I636" s="2">
        <v>106</v>
      </c>
      <c r="J636" s="2">
        <v>58</v>
      </c>
      <c r="K636" s="2">
        <f t="shared" si="36"/>
        <v>48</v>
      </c>
      <c r="L636" s="2">
        <f>K636*calibration_curve!$C$2</f>
        <v>1120128</v>
      </c>
      <c r="M636" s="2">
        <f t="shared" si="38"/>
        <v>37338</v>
      </c>
      <c r="N636" s="2">
        <f t="shared" si="39"/>
        <v>2240280</v>
      </c>
      <c r="O636" s="2">
        <f>ROUND(IF((N636-IF(B636=20,blank!$H$4,blank!$H$2))&lt;0,0,N636-IF(B636=20,blank!$H$4,blank!$H$2)),0)</f>
        <v>2064260</v>
      </c>
      <c r="P636" s="16">
        <f>O636/(VLOOKUP(C636,key!A:H,8,FALSE)/10)</f>
        <v>271613.15789473685</v>
      </c>
    </row>
    <row r="637" spans="1:16" x14ac:dyDescent="0.4">
      <c r="A637" s="2">
        <v>10</v>
      </c>
      <c r="B637" s="2">
        <v>30</v>
      </c>
      <c r="C637" s="2" t="s">
        <v>428</v>
      </c>
      <c r="D637" s="2" t="s">
        <v>170</v>
      </c>
      <c r="E637" s="2" t="s">
        <v>676</v>
      </c>
      <c r="F637" s="2" t="str">
        <f>VLOOKUP(C637,death!A:B,2,FALSE)</f>
        <v>no</v>
      </c>
      <c r="G637" s="3" t="str">
        <f t="shared" si="37"/>
        <v>D_desiccation_10</v>
      </c>
      <c r="H637" s="2">
        <v>25</v>
      </c>
      <c r="I637" s="2">
        <v>77</v>
      </c>
      <c r="J637" s="2">
        <v>67</v>
      </c>
      <c r="K637" s="2">
        <f t="shared" si="36"/>
        <v>10</v>
      </c>
      <c r="L637" s="2">
        <f>K637*calibration_curve!$C$2</f>
        <v>233360</v>
      </c>
      <c r="M637" s="2">
        <f t="shared" si="38"/>
        <v>9334</v>
      </c>
      <c r="N637" s="2">
        <f t="shared" si="39"/>
        <v>560040</v>
      </c>
      <c r="O637" s="2">
        <f>ROUND(IF((N637-IF(B637=20,blank!$H$4,blank!$H$2))&lt;0,0,N637-IF(B637=20,blank!$H$4,blank!$H$2)),0)</f>
        <v>384020</v>
      </c>
      <c r="P637" s="16">
        <f>O637/(VLOOKUP(C637,key!A:H,8,FALSE)/10)</f>
        <v>51894.594594594593</v>
      </c>
    </row>
    <row r="638" spans="1:16" x14ac:dyDescent="0.4">
      <c r="A638" s="2">
        <v>10</v>
      </c>
      <c r="B638" s="2">
        <v>30</v>
      </c>
      <c r="C638" s="2" t="s">
        <v>429</v>
      </c>
      <c r="D638" s="2" t="s">
        <v>170</v>
      </c>
      <c r="E638" s="2" t="s">
        <v>676</v>
      </c>
      <c r="F638" s="2" t="str">
        <f>VLOOKUP(C638,death!A:B,2,FALSE)</f>
        <v>no</v>
      </c>
      <c r="G638" s="3" t="str">
        <f t="shared" si="37"/>
        <v>D_desiccation_10</v>
      </c>
      <c r="H638" s="2">
        <v>25</v>
      </c>
      <c r="I638" s="2">
        <v>85</v>
      </c>
      <c r="J638" s="2">
        <v>73</v>
      </c>
      <c r="K638" s="2">
        <f t="shared" si="36"/>
        <v>12</v>
      </c>
      <c r="L638" s="2">
        <f>K638*calibration_curve!$C$2</f>
        <v>280032</v>
      </c>
      <c r="M638" s="2">
        <f t="shared" si="38"/>
        <v>11201</v>
      </c>
      <c r="N638" s="2">
        <f t="shared" si="39"/>
        <v>672060</v>
      </c>
      <c r="O638" s="2">
        <f>ROUND(IF((N638-IF(B638=20,blank!$H$4,blank!$H$2))&lt;0,0,N638-IF(B638=20,blank!$H$4,blank!$H$2)),0)</f>
        <v>496040</v>
      </c>
      <c r="P638" s="16">
        <f>O638/(VLOOKUP(C638,key!A:H,8,FALSE)/10)</f>
        <v>59052.380952380947</v>
      </c>
    </row>
    <row r="639" spans="1:16" x14ac:dyDescent="0.4">
      <c r="A639" s="2">
        <v>10</v>
      </c>
      <c r="B639" s="2">
        <v>30</v>
      </c>
      <c r="C639" s="2" t="s">
        <v>430</v>
      </c>
      <c r="D639" s="2" t="s">
        <v>170</v>
      </c>
      <c r="E639" s="2" t="s">
        <v>676</v>
      </c>
      <c r="F639" s="2" t="str">
        <f>VLOOKUP(C639,death!A:B,2,FALSE)</f>
        <v>no</v>
      </c>
      <c r="G639" s="3" t="str">
        <f t="shared" si="37"/>
        <v>D_desiccation_10</v>
      </c>
      <c r="H639" s="2">
        <v>25</v>
      </c>
      <c r="I639" s="2">
        <v>83</v>
      </c>
      <c r="J639" s="2">
        <v>69</v>
      </c>
      <c r="K639" s="2">
        <f t="shared" si="36"/>
        <v>14</v>
      </c>
      <c r="L639" s="2">
        <f>K639*calibration_curve!$C$2</f>
        <v>326704</v>
      </c>
      <c r="M639" s="2">
        <f t="shared" si="38"/>
        <v>13068</v>
      </c>
      <c r="N639" s="2">
        <f t="shared" si="39"/>
        <v>784080</v>
      </c>
      <c r="O639" s="2">
        <f>ROUND(IF((N639-IF(B639=20,blank!$H$4,blank!$H$2))&lt;0,0,N639-IF(B639=20,blank!$H$4,blank!$H$2)),0)</f>
        <v>608060</v>
      </c>
      <c r="P639" s="16">
        <f>O639/(VLOOKUP(C639,key!A:H,8,FALSE)/10)</f>
        <v>64687.234042553187</v>
      </c>
    </row>
    <row r="640" spans="1:16" x14ac:dyDescent="0.4">
      <c r="A640" s="2">
        <v>10</v>
      </c>
      <c r="B640" s="2">
        <v>30</v>
      </c>
      <c r="C640" s="2" t="s">
        <v>431</v>
      </c>
      <c r="D640" s="2" t="s">
        <v>170</v>
      </c>
      <c r="E640" s="2" t="s">
        <v>676</v>
      </c>
      <c r="F640" s="2" t="str">
        <f>VLOOKUP(C640,death!A:B,2,FALSE)</f>
        <v>no</v>
      </c>
      <c r="G640" s="3" t="str">
        <f t="shared" si="37"/>
        <v>D_desiccation_10</v>
      </c>
      <c r="H640" s="2">
        <v>25</v>
      </c>
      <c r="I640" s="2">
        <v>77</v>
      </c>
      <c r="J640" s="2">
        <v>66</v>
      </c>
      <c r="K640" s="2">
        <f t="shared" si="36"/>
        <v>11</v>
      </c>
      <c r="L640" s="2">
        <f>K640*calibration_curve!$C$2</f>
        <v>256696</v>
      </c>
      <c r="M640" s="2">
        <f t="shared" si="38"/>
        <v>10268</v>
      </c>
      <c r="N640" s="2">
        <f t="shared" si="39"/>
        <v>616080</v>
      </c>
      <c r="O640" s="2">
        <f>ROUND(IF((N640-IF(B640=20,blank!$H$4,blank!$H$2))&lt;0,0,N640-IF(B640=20,blank!$H$4,blank!$H$2)),0)</f>
        <v>440060</v>
      </c>
      <c r="P640" s="16">
        <f>O640/(VLOOKUP(C640,key!A:H,8,FALSE)/10)</f>
        <v>46814.893617021276</v>
      </c>
    </row>
    <row r="641" spans="1:16" x14ac:dyDescent="0.4">
      <c r="A641" s="2">
        <v>10</v>
      </c>
      <c r="B641" s="2">
        <v>30</v>
      </c>
      <c r="C641" s="2" t="s">
        <v>432</v>
      </c>
      <c r="D641" s="2" t="s">
        <v>170</v>
      </c>
      <c r="E641" s="2" t="s">
        <v>676</v>
      </c>
      <c r="F641" s="2" t="str">
        <f>VLOOKUP(C641,death!A:B,2,FALSE)</f>
        <v>no</v>
      </c>
      <c r="G641" s="3" t="str">
        <f t="shared" si="37"/>
        <v>D_desiccation_10</v>
      </c>
      <c r="H641" s="2">
        <v>25</v>
      </c>
      <c r="I641" s="2">
        <v>79</v>
      </c>
      <c r="J641" s="2">
        <v>69</v>
      </c>
      <c r="K641" s="2">
        <f t="shared" si="36"/>
        <v>10</v>
      </c>
      <c r="L641" s="2">
        <f>K641*calibration_curve!$C$2</f>
        <v>233360</v>
      </c>
      <c r="M641" s="2">
        <f t="shared" si="38"/>
        <v>9334</v>
      </c>
      <c r="N641" s="2">
        <f t="shared" si="39"/>
        <v>560040</v>
      </c>
      <c r="O641" s="2">
        <f>ROUND(IF((N641-IF(B641=20,blank!$H$4,blank!$H$2))&lt;0,0,N641-IF(B641=20,blank!$H$4,blank!$H$2)),0)</f>
        <v>384020</v>
      </c>
      <c r="P641" s="16">
        <f>O641/(VLOOKUP(C641,key!A:H,8,FALSE)/10)</f>
        <v>43148.314606741573</v>
      </c>
    </row>
    <row r="642" spans="1:16" x14ac:dyDescent="0.4">
      <c r="A642" s="2">
        <v>10</v>
      </c>
      <c r="B642" s="2">
        <v>30</v>
      </c>
      <c r="C642" s="2" t="s">
        <v>433</v>
      </c>
      <c r="D642" s="2" t="s">
        <v>170</v>
      </c>
      <c r="E642" s="2" t="s">
        <v>676</v>
      </c>
      <c r="F642" s="2" t="str">
        <f>VLOOKUP(C642,death!A:B,2,FALSE)</f>
        <v>no</v>
      </c>
      <c r="G642" s="3" t="str">
        <f t="shared" si="37"/>
        <v>D_desiccation_10</v>
      </c>
      <c r="H642" s="2">
        <v>25</v>
      </c>
      <c r="I642" s="2">
        <v>77</v>
      </c>
      <c r="J642" s="2">
        <v>67</v>
      </c>
      <c r="K642" s="2">
        <f t="shared" ref="K642:K705" si="40">I642-J642</f>
        <v>10</v>
      </c>
      <c r="L642" s="2">
        <f>K642*calibration_curve!$C$2</f>
        <v>233360</v>
      </c>
      <c r="M642" s="2">
        <f t="shared" si="38"/>
        <v>9334</v>
      </c>
      <c r="N642" s="2">
        <f t="shared" si="39"/>
        <v>560040</v>
      </c>
      <c r="O642" s="2">
        <f>ROUND(IF((N642-IF(B642=20,blank!$H$4,blank!$H$2))&lt;0,0,N642-IF(B642=20,blank!$H$4,blank!$H$2)),0)</f>
        <v>384020</v>
      </c>
      <c r="P642" s="16">
        <f>O642/(VLOOKUP(C642,key!A:H,8,FALSE)/10)</f>
        <v>50528.947368421053</v>
      </c>
    </row>
    <row r="643" spans="1:16" x14ac:dyDescent="0.4">
      <c r="A643" s="2">
        <v>10</v>
      </c>
      <c r="B643" s="2">
        <v>30</v>
      </c>
      <c r="C643" s="2" t="s">
        <v>434</v>
      </c>
      <c r="D643" s="2" t="s">
        <v>170</v>
      </c>
      <c r="E643" s="2" t="s">
        <v>676</v>
      </c>
      <c r="F643" s="2" t="str">
        <f>VLOOKUP(C643,death!A:B,2,FALSE)</f>
        <v>no</v>
      </c>
      <c r="G643" s="3" t="str">
        <f t="shared" ref="G643:G706" si="41">D643&amp;"_"&amp;E643&amp;"_"&amp;A643</f>
        <v>D_desiccation_10</v>
      </c>
      <c r="H643" s="2">
        <v>25</v>
      </c>
      <c r="I643" s="2">
        <v>77</v>
      </c>
      <c r="J643" s="2">
        <v>67</v>
      </c>
      <c r="K643" s="2">
        <f t="shared" si="40"/>
        <v>10</v>
      </c>
      <c r="L643" s="2">
        <f>K643*calibration_curve!$C$2</f>
        <v>233360</v>
      </c>
      <c r="M643" s="2">
        <f t="shared" ref="M643:M706" si="42">ROUND(L643/H643,0)</f>
        <v>9334</v>
      </c>
      <c r="N643" s="2">
        <f t="shared" ref="N643:N706" si="43">M643*60</f>
        <v>560040</v>
      </c>
      <c r="O643" s="2">
        <f>ROUND(IF((N643-IF(B643=20,blank!$H$4,blank!$H$2))&lt;0,0,N643-IF(B643=20,blank!$H$4,blank!$H$2)),0)</f>
        <v>384020</v>
      </c>
      <c r="P643" s="16">
        <f>O643/(VLOOKUP(C643,key!A:H,8,FALSE)/10)</f>
        <v>37649.01960784314</v>
      </c>
    </row>
    <row r="644" spans="1:16" x14ac:dyDescent="0.4">
      <c r="A644" s="2">
        <v>10</v>
      </c>
      <c r="B644" s="2">
        <v>30</v>
      </c>
      <c r="C644" s="2" t="s">
        <v>435</v>
      </c>
      <c r="D644" s="2" t="s">
        <v>170</v>
      </c>
      <c r="E644" s="2" t="s">
        <v>676</v>
      </c>
      <c r="F644" s="2" t="str">
        <f>VLOOKUP(C644,death!A:B,2,FALSE)</f>
        <v>no</v>
      </c>
      <c r="G644" s="3" t="str">
        <f t="shared" si="41"/>
        <v>D_desiccation_10</v>
      </c>
      <c r="H644" s="2">
        <v>25</v>
      </c>
      <c r="I644" s="2">
        <v>77</v>
      </c>
      <c r="J644" s="2">
        <v>65</v>
      </c>
      <c r="K644" s="2">
        <f t="shared" si="40"/>
        <v>12</v>
      </c>
      <c r="L644" s="2">
        <f>K644*calibration_curve!$C$2</f>
        <v>280032</v>
      </c>
      <c r="M644" s="2">
        <f t="shared" si="42"/>
        <v>11201</v>
      </c>
      <c r="N644" s="2">
        <f t="shared" si="43"/>
        <v>672060</v>
      </c>
      <c r="O644" s="2">
        <f>ROUND(IF((N644-IF(B644=20,blank!$H$4,blank!$H$2))&lt;0,0,N644-IF(B644=20,blank!$H$4,blank!$H$2)),0)</f>
        <v>496040</v>
      </c>
      <c r="P644" s="16">
        <f>O644/(VLOOKUP(C644,key!A:H,8,FALSE)/10)</f>
        <v>55734.831460674155</v>
      </c>
    </row>
    <row r="645" spans="1:16" x14ac:dyDescent="0.4">
      <c r="A645" s="2">
        <v>10</v>
      </c>
      <c r="B645" s="2">
        <v>30</v>
      </c>
      <c r="C645" s="2" t="s">
        <v>436</v>
      </c>
      <c r="D645" s="2" t="s">
        <v>170</v>
      </c>
      <c r="E645" s="2" t="s">
        <v>676</v>
      </c>
      <c r="F645" s="2" t="str">
        <f>VLOOKUP(C645,death!A:B,2,FALSE)</f>
        <v>no</v>
      </c>
      <c r="G645" s="3" t="str">
        <f t="shared" si="41"/>
        <v>D_desiccation_10</v>
      </c>
      <c r="H645" s="2">
        <v>25</v>
      </c>
      <c r="I645" s="2">
        <v>77</v>
      </c>
      <c r="J645" s="2">
        <v>66</v>
      </c>
      <c r="K645" s="2">
        <f t="shared" si="40"/>
        <v>11</v>
      </c>
      <c r="L645" s="2">
        <f>K645*calibration_curve!$C$2</f>
        <v>256696</v>
      </c>
      <c r="M645" s="2">
        <f t="shared" si="42"/>
        <v>10268</v>
      </c>
      <c r="N645" s="2">
        <f t="shared" si="43"/>
        <v>616080</v>
      </c>
      <c r="O645" s="2">
        <f>ROUND(IF((N645-IF(B645=20,blank!$H$4,blank!$H$2))&lt;0,0,N645-IF(B645=20,blank!$H$4,blank!$H$2)),0)</f>
        <v>440060</v>
      </c>
      <c r="P645" s="16">
        <f>O645/(VLOOKUP(C645,key!A:H,8,FALSE)/10)</f>
        <v>50006.818181818177</v>
      </c>
    </row>
    <row r="646" spans="1:16" x14ac:dyDescent="0.4">
      <c r="A646" s="2">
        <v>10</v>
      </c>
      <c r="B646" s="2">
        <v>30</v>
      </c>
      <c r="C646" s="2" t="s">
        <v>225</v>
      </c>
      <c r="D646" s="2" t="s">
        <v>170</v>
      </c>
      <c r="E646" s="2" t="s">
        <v>676</v>
      </c>
      <c r="F646" s="2" t="str">
        <f>VLOOKUP(C646,death!A:B,2,FALSE)</f>
        <v>no</v>
      </c>
      <c r="G646" s="3" t="str">
        <f t="shared" si="41"/>
        <v>D_desiccation_10</v>
      </c>
      <c r="H646" s="2">
        <v>25</v>
      </c>
      <c r="I646" s="2">
        <v>78</v>
      </c>
      <c r="J646" s="2">
        <v>44</v>
      </c>
      <c r="K646" s="2">
        <f t="shared" si="40"/>
        <v>34</v>
      </c>
      <c r="L646" s="2">
        <f>K646*calibration_curve!$C$2</f>
        <v>793424</v>
      </c>
      <c r="M646" s="2">
        <f t="shared" si="42"/>
        <v>31737</v>
      </c>
      <c r="N646" s="2">
        <f t="shared" si="43"/>
        <v>1904220</v>
      </c>
      <c r="O646" s="2">
        <f>ROUND(IF((N646-IF(B646=20,blank!$H$4,blank!$H$2))&lt;0,0,N646-IF(B646=20,blank!$H$4,blank!$H$2)),0)</f>
        <v>1728200</v>
      </c>
      <c r="P646" s="16">
        <f>O646/(VLOOKUP(C646,key!A:H,8,FALSE)/10)</f>
        <v>185827.95698924729</v>
      </c>
    </row>
    <row r="647" spans="1:16" x14ac:dyDescent="0.4">
      <c r="A647" s="2">
        <v>10</v>
      </c>
      <c r="B647" s="2">
        <v>30</v>
      </c>
      <c r="C647" s="2" t="s">
        <v>437</v>
      </c>
      <c r="D647" s="2" t="s">
        <v>170</v>
      </c>
      <c r="E647" s="2" t="s">
        <v>676</v>
      </c>
      <c r="F647" s="2" t="str">
        <f>VLOOKUP(C647,death!A:B,2,FALSE)</f>
        <v>no</v>
      </c>
      <c r="G647" s="3" t="str">
        <f t="shared" si="41"/>
        <v>D_desiccation_10</v>
      </c>
      <c r="H647" s="2">
        <v>25</v>
      </c>
      <c r="I647" s="2">
        <v>77</v>
      </c>
      <c r="J647" s="2">
        <v>68</v>
      </c>
      <c r="K647" s="2">
        <f t="shared" si="40"/>
        <v>9</v>
      </c>
      <c r="L647" s="2">
        <f>K647*calibration_curve!$C$2</f>
        <v>210024</v>
      </c>
      <c r="M647" s="2">
        <f t="shared" si="42"/>
        <v>8401</v>
      </c>
      <c r="N647" s="2">
        <f t="shared" si="43"/>
        <v>504060</v>
      </c>
      <c r="O647" s="2">
        <f>ROUND(IF((N647-IF(B647=20,blank!$H$4,blank!$H$2))&lt;0,0,N647-IF(B647=20,blank!$H$4,blank!$H$2)),0)</f>
        <v>328040</v>
      </c>
      <c r="P647" s="16">
        <f>O647/(VLOOKUP(C647,key!A:H,8,FALSE)/10)</f>
        <v>40004.878048780491</v>
      </c>
    </row>
    <row r="648" spans="1:16" x14ac:dyDescent="0.4">
      <c r="A648" s="2">
        <v>10</v>
      </c>
      <c r="B648" s="2">
        <v>30</v>
      </c>
      <c r="C648" s="2" t="s">
        <v>226</v>
      </c>
      <c r="D648" s="2" t="s">
        <v>170</v>
      </c>
      <c r="E648" s="2" t="s">
        <v>676</v>
      </c>
      <c r="F648" s="2" t="str">
        <f>VLOOKUP(C648,death!A:B,2,FALSE)</f>
        <v>no</v>
      </c>
      <c r="G648" s="3" t="str">
        <f t="shared" si="41"/>
        <v>D_desiccation_10</v>
      </c>
      <c r="H648" s="2">
        <v>25</v>
      </c>
      <c r="I648" s="2">
        <v>78</v>
      </c>
      <c r="J648" s="2">
        <v>68</v>
      </c>
      <c r="K648" s="2">
        <f t="shared" si="40"/>
        <v>10</v>
      </c>
      <c r="L648" s="2">
        <f>K648*calibration_curve!$C$2</f>
        <v>233360</v>
      </c>
      <c r="M648" s="2">
        <f t="shared" si="42"/>
        <v>9334</v>
      </c>
      <c r="N648" s="2">
        <f t="shared" si="43"/>
        <v>560040</v>
      </c>
      <c r="O648" s="2">
        <f>ROUND(IF((N648-IF(B648=20,blank!$H$4,blank!$H$2))&lt;0,0,N648-IF(B648=20,blank!$H$4,blank!$H$2)),0)</f>
        <v>384020</v>
      </c>
      <c r="P648" s="16">
        <f>O648/(VLOOKUP(C648,key!A:H,8,FALSE)/10)</f>
        <v>43148.314606741573</v>
      </c>
    </row>
    <row r="649" spans="1:16" x14ac:dyDescent="0.4">
      <c r="A649" s="2">
        <v>10</v>
      </c>
      <c r="B649" s="2">
        <v>30</v>
      </c>
      <c r="C649" s="2" t="s">
        <v>438</v>
      </c>
      <c r="D649" s="2" t="s">
        <v>170</v>
      </c>
      <c r="E649" s="2" t="s">
        <v>676</v>
      </c>
      <c r="F649" s="2" t="str">
        <f>VLOOKUP(C649,death!A:B,2,FALSE)</f>
        <v>no</v>
      </c>
      <c r="G649" s="3" t="str">
        <f t="shared" si="41"/>
        <v>D_desiccation_10</v>
      </c>
      <c r="H649" s="2">
        <v>25</v>
      </c>
      <c r="I649" s="2">
        <v>78</v>
      </c>
      <c r="J649" s="2">
        <v>67</v>
      </c>
      <c r="K649" s="2">
        <f t="shared" si="40"/>
        <v>11</v>
      </c>
      <c r="L649" s="2">
        <f>K649*calibration_curve!$C$2</f>
        <v>256696</v>
      </c>
      <c r="M649" s="2">
        <f t="shared" si="42"/>
        <v>10268</v>
      </c>
      <c r="N649" s="2">
        <f t="shared" si="43"/>
        <v>616080</v>
      </c>
      <c r="O649" s="2">
        <f>ROUND(IF((N649-IF(B649=20,blank!$H$4,blank!$H$2))&lt;0,0,N649-IF(B649=20,blank!$H$4,blank!$H$2)),0)</f>
        <v>440060</v>
      </c>
      <c r="P649" s="16">
        <f>O649/(VLOOKUP(C649,key!A:H,8,FALSE)/10)</f>
        <v>45367.010309278354</v>
      </c>
    </row>
    <row r="650" spans="1:16" x14ac:dyDescent="0.4">
      <c r="A650" s="2">
        <v>10</v>
      </c>
      <c r="B650" s="2">
        <v>30</v>
      </c>
      <c r="C650" s="2" t="s">
        <v>439</v>
      </c>
      <c r="D650" s="2" t="s">
        <v>170</v>
      </c>
      <c r="E650" s="2" t="s">
        <v>676</v>
      </c>
      <c r="F650" s="2" t="str">
        <f>VLOOKUP(C650,death!A:B,2,FALSE)</f>
        <v>no</v>
      </c>
      <c r="G650" s="3" t="str">
        <f t="shared" si="41"/>
        <v>D_desiccation_10</v>
      </c>
      <c r="H650" s="2">
        <v>25</v>
      </c>
      <c r="I650" s="2">
        <v>77</v>
      </c>
      <c r="J650" s="2">
        <v>65</v>
      </c>
      <c r="K650" s="2">
        <f t="shared" si="40"/>
        <v>12</v>
      </c>
      <c r="L650" s="2">
        <f>K650*calibration_curve!$C$2</f>
        <v>280032</v>
      </c>
      <c r="M650" s="2">
        <f t="shared" si="42"/>
        <v>11201</v>
      </c>
      <c r="N650" s="2">
        <f t="shared" si="43"/>
        <v>672060</v>
      </c>
      <c r="O650" s="2">
        <f>ROUND(IF((N650-IF(B650=20,blank!$H$4,blank!$H$2))&lt;0,0,N650-IF(B650=20,blank!$H$4,blank!$H$2)),0)</f>
        <v>496040</v>
      </c>
      <c r="P650" s="16">
        <f>O650/(VLOOKUP(C650,key!A:H,8,FALSE)/10)</f>
        <v>53917.391304347831</v>
      </c>
    </row>
    <row r="651" spans="1:16" x14ac:dyDescent="0.4">
      <c r="A651" s="2">
        <v>10</v>
      </c>
      <c r="B651" s="2">
        <v>30</v>
      </c>
      <c r="C651" s="2" t="s">
        <v>440</v>
      </c>
      <c r="D651" s="2" t="s">
        <v>170</v>
      </c>
      <c r="E651" s="2" t="s">
        <v>676</v>
      </c>
      <c r="F651" s="2" t="str">
        <f>VLOOKUP(C651,death!A:B,2,FALSE)</f>
        <v>no</v>
      </c>
      <c r="G651" s="3" t="str">
        <f t="shared" si="41"/>
        <v>D_desiccation_10</v>
      </c>
      <c r="H651" s="2">
        <v>25</v>
      </c>
      <c r="I651" s="2">
        <v>78</v>
      </c>
      <c r="J651" s="2">
        <v>67</v>
      </c>
      <c r="K651" s="2">
        <f t="shared" si="40"/>
        <v>11</v>
      </c>
      <c r="L651" s="2">
        <f>K651*calibration_curve!$C$2</f>
        <v>256696</v>
      </c>
      <c r="M651" s="2">
        <f t="shared" si="42"/>
        <v>10268</v>
      </c>
      <c r="N651" s="2">
        <f t="shared" si="43"/>
        <v>616080</v>
      </c>
      <c r="O651" s="2">
        <f>ROUND(IF((N651-IF(B651=20,blank!$H$4,blank!$H$2))&lt;0,0,N651-IF(B651=20,blank!$H$4,blank!$H$2)),0)</f>
        <v>440060</v>
      </c>
      <c r="P651" s="16">
        <f>O651/(VLOOKUP(C651,key!A:H,8,FALSE)/10)</f>
        <v>54328.395061728399</v>
      </c>
    </row>
    <row r="652" spans="1:16" x14ac:dyDescent="0.4">
      <c r="A652" s="2">
        <v>10</v>
      </c>
      <c r="B652" s="2">
        <v>30</v>
      </c>
      <c r="C652" s="2" t="s">
        <v>441</v>
      </c>
      <c r="D652" s="2" t="s">
        <v>170</v>
      </c>
      <c r="E652" s="2" t="s">
        <v>676</v>
      </c>
      <c r="F652" s="2" t="str">
        <f>VLOOKUP(C652,death!A:B,2,FALSE)</f>
        <v>no</v>
      </c>
      <c r="G652" s="3" t="str">
        <f t="shared" si="41"/>
        <v>D_desiccation_10</v>
      </c>
      <c r="H652" s="2">
        <v>25</v>
      </c>
      <c r="I652" s="2">
        <v>78</v>
      </c>
      <c r="J652" s="2">
        <v>64</v>
      </c>
      <c r="K652" s="2">
        <f t="shared" si="40"/>
        <v>14</v>
      </c>
      <c r="L652" s="2">
        <f>K652*calibration_curve!$C$2</f>
        <v>326704</v>
      </c>
      <c r="M652" s="2">
        <f t="shared" si="42"/>
        <v>13068</v>
      </c>
      <c r="N652" s="2">
        <f t="shared" si="43"/>
        <v>784080</v>
      </c>
      <c r="O652" s="2">
        <f>ROUND(IF((N652-IF(B652=20,blank!$H$4,blank!$H$2))&lt;0,0,N652-IF(B652=20,blank!$H$4,blank!$H$2)),0)</f>
        <v>608060</v>
      </c>
      <c r="P652" s="16">
        <f>O652/(VLOOKUP(C652,key!A:H,8,FALSE)/10)</f>
        <v>71536.470588235301</v>
      </c>
    </row>
    <row r="653" spans="1:16" x14ac:dyDescent="0.4">
      <c r="A653" s="2">
        <v>10</v>
      </c>
      <c r="B653" s="2">
        <v>30</v>
      </c>
      <c r="C653" s="2" t="s">
        <v>442</v>
      </c>
      <c r="D653" s="2" t="s">
        <v>170</v>
      </c>
      <c r="E653" s="2" t="s">
        <v>676</v>
      </c>
      <c r="F653" s="2" t="str">
        <f>VLOOKUP(C653,death!A:B,2,FALSE)</f>
        <v>no</v>
      </c>
      <c r="G653" s="3" t="str">
        <f t="shared" si="41"/>
        <v>D_desiccation_10</v>
      </c>
      <c r="H653" s="2">
        <v>25</v>
      </c>
      <c r="I653" s="2">
        <v>78</v>
      </c>
      <c r="J653" s="2">
        <v>63</v>
      </c>
      <c r="K653" s="2">
        <f t="shared" si="40"/>
        <v>15</v>
      </c>
      <c r="L653" s="2">
        <f>K653*calibration_curve!$C$2</f>
        <v>350040</v>
      </c>
      <c r="M653" s="2">
        <f t="shared" si="42"/>
        <v>14002</v>
      </c>
      <c r="N653" s="2">
        <f t="shared" si="43"/>
        <v>840120</v>
      </c>
      <c r="O653" s="2">
        <f>ROUND(IF((N653-IF(B653=20,blank!$H$4,blank!$H$2))&lt;0,0,N653-IF(B653=20,blank!$H$4,blank!$H$2)),0)</f>
        <v>664100</v>
      </c>
      <c r="P653" s="16">
        <f>O653/(VLOOKUP(C653,key!A:H,8,FALSE)/10)</f>
        <v>79059.523809523802</v>
      </c>
    </row>
    <row r="654" spans="1:16" x14ac:dyDescent="0.4">
      <c r="A654" s="2">
        <v>10</v>
      </c>
      <c r="B654" s="2">
        <v>30</v>
      </c>
      <c r="C654" s="2" t="s">
        <v>443</v>
      </c>
      <c r="D654" s="2" t="s">
        <v>170</v>
      </c>
      <c r="E654" s="2" t="s">
        <v>676</v>
      </c>
      <c r="F654" s="2" t="str">
        <f>VLOOKUP(C654,death!A:B,2,FALSE)</f>
        <v>no</v>
      </c>
      <c r="G654" s="3" t="str">
        <f t="shared" si="41"/>
        <v>D_desiccation_10</v>
      </c>
      <c r="H654" s="2">
        <v>25</v>
      </c>
      <c r="I654" s="2">
        <v>78</v>
      </c>
      <c r="J654" s="2">
        <v>69</v>
      </c>
      <c r="K654" s="2">
        <f t="shared" si="40"/>
        <v>9</v>
      </c>
      <c r="L654" s="2">
        <f>K654*calibration_curve!$C$2</f>
        <v>210024</v>
      </c>
      <c r="M654" s="2">
        <f t="shared" si="42"/>
        <v>8401</v>
      </c>
      <c r="N654" s="2">
        <f t="shared" si="43"/>
        <v>504060</v>
      </c>
      <c r="O654" s="2">
        <f>ROUND(IF((N654-IF(B654=20,blank!$H$4,blank!$H$2))&lt;0,0,N654-IF(B654=20,blank!$H$4,blank!$H$2)),0)</f>
        <v>328040</v>
      </c>
      <c r="P654" s="16">
        <f>O654/(VLOOKUP(C654,key!A:H,8,FALSE)/10)</f>
        <v>33818.556701030931</v>
      </c>
    </row>
    <row r="655" spans="1:16" x14ac:dyDescent="0.4">
      <c r="A655" s="2">
        <v>10</v>
      </c>
      <c r="B655" s="2">
        <v>30</v>
      </c>
      <c r="C655" s="2" t="s">
        <v>444</v>
      </c>
      <c r="D655" s="2" t="s">
        <v>170</v>
      </c>
      <c r="E655" s="2" t="s">
        <v>676</v>
      </c>
      <c r="F655" s="2" t="str">
        <f>VLOOKUP(C655,death!A:B,2,FALSE)</f>
        <v>no</v>
      </c>
      <c r="G655" s="3" t="str">
        <f t="shared" si="41"/>
        <v>D_desiccation_10</v>
      </c>
      <c r="H655" s="2">
        <v>25</v>
      </c>
      <c r="I655" s="2">
        <v>77</v>
      </c>
      <c r="J655" s="2">
        <v>68</v>
      </c>
      <c r="K655" s="2">
        <f t="shared" si="40"/>
        <v>9</v>
      </c>
      <c r="L655" s="2">
        <f>K655*calibration_curve!$C$2</f>
        <v>210024</v>
      </c>
      <c r="M655" s="2">
        <f t="shared" si="42"/>
        <v>8401</v>
      </c>
      <c r="N655" s="2">
        <f t="shared" si="43"/>
        <v>504060</v>
      </c>
      <c r="O655" s="2">
        <f>ROUND(IF((N655-IF(B655=20,blank!$H$4,blank!$H$2))&lt;0,0,N655-IF(B655=20,blank!$H$4,blank!$H$2)),0)</f>
        <v>328040</v>
      </c>
      <c r="P655" s="16">
        <f>O655/(VLOOKUP(C655,key!A:H,8,FALSE)/10)</f>
        <v>36048.351648351651</v>
      </c>
    </row>
    <row r="656" spans="1:16" x14ac:dyDescent="0.4">
      <c r="A656" s="2">
        <v>10</v>
      </c>
      <c r="B656" s="2">
        <v>30</v>
      </c>
      <c r="C656" s="2" t="s">
        <v>445</v>
      </c>
      <c r="D656" s="2" t="s">
        <v>170</v>
      </c>
      <c r="E656" s="2" t="s">
        <v>676</v>
      </c>
      <c r="F656" s="2" t="str">
        <f>VLOOKUP(C656,death!A:B,2,FALSE)</f>
        <v>no</v>
      </c>
      <c r="G656" s="3" t="str">
        <f t="shared" si="41"/>
        <v>D_desiccation_10</v>
      </c>
      <c r="H656" s="2">
        <v>25</v>
      </c>
      <c r="I656" s="2">
        <v>77</v>
      </c>
      <c r="J656" s="2">
        <v>65</v>
      </c>
      <c r="K656" s="2">
        <f t="shared" si="40"/>
        <v>12</v>
      </c>
      <c r="L656" s="2">
        <f>K656*calibration_curve!$C$2</f>
        <v>280032</v>
      </c>
      <c r="M656" s="2">
        <f t="shared" si="42"/>
        <v>11201</v>
      </c>
      <c r="N656" s="2">
        <f t="shared" si="43"/>
        <v>672060</v>
      </c>
      <c r="O656" s="2">
        <f>ROUND(IF((N656-IF(B656=20,blank!$H$4,blank!$H$2))&lt;0,0,N656-IF(B656=20,blank!$H$4,blank!$H$2)),0)</f>
        <v>496040</v>
      </c>
      <c r="P656" s="16">
        <f>O656/(VLOOKUP(C656,key!A:H,8,FALSE)/10)</f>
        <v>64420.779220779223</v>
      </c>
    </row>
    <row r="657" spans="1:16" x14ac:dyDescent="0.4">
      <c r="A657" s="2">
        <v>10</v>
      </c>
      <c r="B657" s="2">
        <v>30</v>
      </c>
      <c r="C657" s="2" t="s">
        <v>446</v>
      </c>
      <c r="D657" s="2" t="s">
        <v>170</v>
      </c>
      <c r="E657" s="2" t="s">
        <v>676</v>
      </c>
      <c r="F657" s="2" t="str">
        <f>VLOOKUP(C657,death!A:B,2,FALSE)</f>
        <v>no</v>
      </c>
      <c r="G657" s="3" t="str">
        <f t="shared" si="41"/>
        <v>D_desiccation_10</v>
      </c>
      <c r="H657" s="2">
        <v>25</v>
      </c>
      <c r="I657" s="2">
        <v>78</v>
      </c>
      <c r="J657" s="2">
        <v>65</v>
      </c>
      <c r="K657" s="2">
        <f t="shared" si="40"/>
        <v>13</v>
      </c>
      <c r="L657" s="2">
        <f>K657*calibration_curve!$C$2</f>
        <v>303368</v>
      </c>
      <c r="M657" s="2">
        <f t="shared" si="42"/>
        <v>12135</v>
      </c>
      <c r="N657" s="2">
        <f t="shared" si="43"/>
        <v>728100</v>
      </c>
      <c r="O657" s="2">
        <f>ROUND(IF((N657-IF(B657=20,blank!$H$4,blank!$H$2))&lt;0,0,N657-IF(B657=20,blank!$H$4,blank!$H$2)),0)</f>
        <v>552080</v>
      </c>
      <c r="P657" s="16">
        <f>O657/(VLOOKUP(C657,key!A:H,8,FALSE)/10)</f>
        <v>57508.333333333336</v>
      </c>
    </row>
    <row r="658" spans="1:16" x14ac:dyDescent="0.4">
      <c r="A658" s="2">
        <v>10</v>
      </c>
      <c r="B658" s="2">
        <v>30</v>
      </c>
      <c r="C658" s="2" t="s">
        <v>447</v>
      </c>
      <c r="D658" s="2" t="s">
        <v>170</v>
      </c>
      <c r="E658" s="2" t="s">
        <v>676</v>
      </c>
      <c r="F658" s="2" t="str">
        <f>VLOOKUP(C658,death!A:B,2,FALSE)</f>
        <v>no</v>
      </c>
      <c r="G658" s="3" t="str">
        <f t="shared" si="41"/>
        <v>D_desiccation_10</v>
      </c>
      <c r="H658" s="2">
        <v>25</v>
      </c>
      <c r="I658" s="2">
        <v>77</v>
      </c>
      <c r="J658" s="2">
        <v>66</v>
      </c>
      <c r="K658" s="2">
        <f t="shared" si="40"/>
        <v>11</v>
      </c>
      <c r="L658" s="2">
        <f>K658*calibration_curve!$C$2</f>
        <v>256696</v>
      </c>
      <c r="M658" s="2">
        <f t="shared" si="42"/>
        <v>10268</v>
      </c>
      <c r="N658" s="2">
        <f t="shared" si="43"/>
        <v>616080</v>
      </c>
      <c r="O658" s="2">
        <f>ROUND(IF((N658-IF(B658=20,blank!$H$4,blank!$H$2))&lt;0,0,N658-IF(B658=20,blank!$H$4,blank!$H$2)),0)</f>
        <v>440060</v>
      </c>
      <c r="P658" s="16">
        <f>O658/(VLOOKUP(C658,key!A:H,8,FALSE)/10)</f>
        <v>59467.567567567567</v>
      </c>
    </row>
    <row r="659" spans="1:16" x14ac:dyDescent="0.4">
      <c r="A659" s="2">
        <v>10</v>
      </c>
      <c r="B659" s="2">
        <v>30</v>
      </c>
      <c r="C659" s="2" t="s">
        <v>448</v>
      </c>
      <c r="D659" s="2" t="s">
        <v>170</v>
      </c>
      <c r="E659" s="2" t="s">
        <v>676</v>
      </c>
      <c r="F659" s="2" t="str">
        <f>VLOOKUP(C659,death!A:B,2,FALSE)</f>
        <v>no</v>
      </c>
      <c r="G659" s="3" t="str">
        <f t="shared" si="41"/>
        <v>D_desiccation_10</v>
      </c>
      <c r="H659" s="2">
        <v>25</v>
      </c>
      <c r="I659" s="2">
        <v>84</v>
      </c>
      <c r="J659" s="2">
        <v>61</v>
      </c>
      <c r="K659" s="2">
        <f t="shared" si="40"/>
        <v>23</v>
      </c>
      <c r="L659" s="2">
        <f>K659*calibration_curve!$C$2</f>
        <v>536728</v>
      </c>
      <c r="M659" s="2">
        <f t="shared" si="42"/>
        <v>21469</v>
      </c>
      <c r="N659" s="2">
        <f t="shared" si="43"/>
        <v>1288140</v>
      </c>
      <c r="O659" s="2">
        <f>ROUND(IF((N659-IF(B659=20,blank!$H$4,blank!$H$2))&lt;0,0,N659-IF(B659=20,blank!$H$4,blank!$H$2)),0)</f>
        <v>1112120</v>
      </c>
      <c r="P659" s="16">
        <f>O659/(VLOOKUP(C659,key!A:H,8,FALSE)/10)</f>
        <v>144431.16883116882</v>
      </c>
    </row>
    <row r="660" spans="1:16" x14ac:dyDescent="0.4">
      <c r="A660" s="2">
        <v>10</v>
      </c>
      <c r="B660" s="2">
        <v>30</v>
      </c>
      <c r="C660" s="2" t="s">
        <v>449</v>
      </c>
      <c r="D660" s="2" t="s">
        <v>170</v>
      </c>
      <c r="E660" s="2" t="s">
        <v>676</v>
      </c>
      <c r="F660" s="2" t="str">
        <f>VLOOKUP(C660,death!A:B,2,FALSE)</f>
        <v>no</v>
      </c>
      <c r="G660" s="3" t="str">
        <f t="shared" si="41"/>
        <v>D_desiccation_10</v>
      </c>
      <c r="H660" s="2">
        <v>25</v>
      </c>
      <c r="I660" s="2">
        <v>76</v>
      </c>
      <c r="J660" s="2">
        <v>69</v>
      </c>
      <c r="K660" s="2">
        <f t="shared" si="40"/>
        <v>7</v>
      </c>
      <c r="L660" s="2">
        <f>K660*calibration_curve!$C$2</f>
        <v>163352</v>
      </c>
      <c r="M660" s="2">
        <f t="shared" si="42"/>
        <v>6534</v>
      </c>
      <c r="N660" s="2">
        <f t="shared" si="43"/>
        <v>392040</v>
      </c>
      <c r="O660" s="2">
        <f>ROUND(IF((N660-IF(B660=20,blank!$H$4,blank!$H$2))&lt;0,0,N660-IF(B660=20,blank!$H$4,blank!$H$2)),0)</f>
        <v>216020</v>
      </c>
      <c r="P660" s="16">
        <f>O660/(VLOOKUP(C660,key!A:H,8,FALSE)/10)</f>
        <v>30002.777777777777</v>
      </c>
    </row>
    <row r="661" spans="1:16" x14ac:dyDescent="0.4">
      <c r="A661" s="2">
        <v>10</v>
      </c>
      <c r="B661" s="2">
        <v>30</v>
      </c>
      <c r="C661" s="2" t="s">
        <v>450</v>
      </c>
      <c r="D661" s="2" t="s">
        <v>170</v>
      </c>
      <c r="E661" s="2" t="s">
        <v>676</v>
      </c>
      <c r="F661" s="2" t="str">
        <f>VLOOKUP(C661,death!A:B,2,FALSE)</f>
        <v>no</v>
      </c>
      <c r="G661" s="3" t="str">
        <f t="shared" si="41"/>
        <v>D_desiccation_10</v>
      </c>
      <c r="H661" s="2">
        <v>25</v>
      </c>
      <c r="I661" s="2">
        <v>79</v>
      </c>
      <c r="J661" s="2">
        <v>63</v>
      </c>
      <c r="K661" s="2">
        <f t="shared" si="40"/>
        <v>16</v>
      </c>
      <c r="L661" s="2">
        <f>K661*calibration_curve!$C$2</f>
        <v>373376</v>
      </c>
      <c r="M661" s="2">
        <f t="shared" si="42"/>
        <v>14935</v>
      </c>
      <c r="N661" s="2">
        <f t="shared" si="43"/>
        <v>896100</v>
      </c>
      <c r="O661" s="2">
        <f>ROUND(IF((N661-IF(B661=20,blank!$H$4,blank!$H$2))&lt;0,0,N661-IF(B661=20,blank!$H$4,blank!$H$2)),0)</f>
        <v>720080</v>
      </c>
      <c r="P661" s="16">
        <f>O661/(VLOOKUP(C661,key!A:H,8,FALSE)/10)</f>
        <v>87814.634146341472</v>
      </c>
    </row>
    <row r="662" spans="1:16" x14ac:dyDescent="0.4">
      <c r="A662" s="2">
        <v>10</v>
      </c>
      <c r="B662" s="2">
        <v>30</v>
      </c>
      <c r="C662" s="2" t="s">
        <v>451</v>
      </c>
      <c r="D662" s="2" t="s">
        <v>170</v>
      </c>
      <c r="E662" s="2" t="s">
        <v>676</v>
      </c>
      <c r="F662" s="2" t="str">
        <f>VLOOKUP(C662,death!A:B,2,FALSE)</f>
        <v>no</v>
      </c>
      <c r="G662" s="3" t="str">
        <f t="shared" si="41"/>
        <v>D_desiccation_10</v>
      </c>
      <c r="H662" s="2">
        <v>25</v>
      </c>
      <c r="I662" s="2">
        <v>75</v>
      </c>
      <c r="J662" s="2">
        <v>70</v>
      </c>
      <c r="K662" s="2">
        <f t="shared" si="40"/>
        <v>5</v>
      </c>
      <c r="L662" s="2">
        <f>K662*calibration_curve!$C$2</f>
        <v>116680</v>
      </c>
      <c r="M662" s="2">
        <f t="shared" si="42"/>
        <v>4667</v>
      </c>
      <c r="N662" s="2">
        <f t="shared" si="43"/>
        <v>280020</v>
      </c>
      <c r="O662" s="2">
        <f>ROUND(IF((N662-IF(B662=20,blank!$H$4,blank!$H$2))&lt;0,0,N662-IF(B662=20,blank!$H$4,blank!$H$2)),0)</f>
        <v>104000</v>
      </c>
      <c r="P662" s="16">
        <f>O662/(VLOOKUP(C662,key!A:H,8,FALSE)/10)</f>
        <v>10721.649484536083</v>
      </c>
    </row>
    <row r="663" spans="1:16" x14ac:dyDescent="0.4">
      <c r="A663" s="2">
        <v>10</v>
      </c>
      <c r="B663" s="2">
        <v>30</v>
      </c>
      <c r="C663" s="2" t="s">
        <v>229</v>
      </c>
      <c r="D663" s="2" t="s">
        <v>170</v>
      </c>
      <c r="E663" s="2" t="s">
        <v>676</v>
      </c>
      <c r="F663" s="2" t="str">
        <f>VLOOKUP(C663,death!A:B,2,FALSE)</f>
        <v>no</v>
      </c>
      <c r="G663" s="3" t="str">
        <f t="shared" si="41"/>
        <v>D_desiccation_10</v>
      </c>
      <c r="H663" s="2">
        <v>25</v>
      </c>
      <c r="I663" s="2">
        <v>78</v>
      </c>
      <c r="J663" s="2">
        <v>64</v>
      </c>
      <c r="K663" s="2">
        <f t="shared" si="40"/>
        <v>14</v>
      </c>
      <c r="L663" s="2">
        <f>K663*calibration_curve!$C$2</f>
        <v>326704</v>
      </c>
      <c r="M663" s="2">
        <f t="shared" si="42"/>
        <v>13068</v>
      </c>
      <c r="N663" s="2">
        <f t="shared" si="43"/>
        <v>784080</v>
      </c>
      <c r="O663" s="2">
        <f>ROUND(IF((N663-IF(B663=20,blank!$H$4,blank!$H$2))&lt;0,0,N663-IF(B663=20,blank!$H$4,blank!$H$2)),0)</f>
        <v>608060</v>
      </c>
      <c r="P663" s="16">
        <f>O663/(VLOOKUP(C663,key!A:H,8,FALSE)/10)</f>
        <v>62686.597938144332</v>
      </c>
    </row>
    <row r="664" spans="1:16" x14ac:dyDescent="0.4">
      <c r="A664" s="2">
        <v>10</v>
      </c>
      <c r="B664" s="2">
        <v>30</v>
      </c>
      <c r="C664" s="2" t="s">
        <v>452</v>
      </c>
      <c r="D664" s="2" t="s">
        <v>170</v>
      </c>
      <c r="E664" s="2" t="s">
        <v>676</v>
      </c>
      <c r="F664" s="2" t="str">
        <f>VLOOKUP(C664,death!A:B,2,FALSE)</f>
        <v>no</v>
      </c>
      <c r="G664" s="3" t="str">
        <f t="shared" si="41"/>
        <v>D_desiccation_10</v>
      </c>
      <c r="H664" s="2">
        <v>25</v>
      </c>
      <c r="I664" s="2">
        <v>77</v>
      </c>
      <c r="J664" s="2">
        <v>67</v>
      </c>
      <c r="K664" s="2">
        <f t="shared" si="40"/>
        <v>10</v>
      </c>
      <c r="L664" s="2">
        <f>K664*calibration_curve!$C$2</f>
        <v>233360</v>
      </c>
      <c r="M664" s="2">
        <f t="shared" si="42"/>
        <v>9334</v>
      </c>
      <c r="N664" s="2">
        <f t="shared" si="43"/>
        <v>560040</v>
      </c>
      <c r="O664" s="2">
        <f>ROUND(IF((N664-IF(B664=20,blank!$H$4,blank!$H$2))&lt;0,0,N664-IF(B664=20,blank!$H$4,blank!$H$2)),0)</f>
        <v>384020</v>
      </c>
      <c r="P664" s="16">
        <f>O664/(VLOOKUP(C664,key!A:H,8,FALSE)/10)</f>
        <v>47409.876543209881</v>
      </c>
    </row>
    <row r="665" spans="1:16" x14ac:dyDescent="0.4">
      <c r="A665" s="2">
        <v>10</v>
      </c>
      <c r="B665" s="2">
        <v>30</v>
      </c>
      <c r="C665" s="2" t="s">
        <v>453</v>
      </c>
      <c r="D665" s="2" t="s">
        <v>170</v>
      </c>
      <c r="E665" s="2" t="s">
        <v>676</v>
      </c>
      <c r="F665" s="2" t="str">
        <f>VLOOKUP(C665,death!A:B,2,FALSE)</f>
        <v>no</v>
      </c>
      <c r="G665" s="3" t="str">
        <f t="shared" si="41"/>
        <v>D_desiccation_10</v>
      </c>
      <c r="H665" s="2">
        <v>25</v>
      </c>
      <c r="I665" s="2">
        <v>77</v>
      </c>
      <c r="J665" s="2">
        <v>65</v>
      </c>
      <c r="K665" s="2">
        <f t="shared" si="40"/>
        <v>12</v>
      </c>
      <c r="L665" s="2">
        <f>K665*calibration_curve!$C$2</f>
        <v>280032</v>
      </c>
      <c r="M665" s="2">
        <f t="shared" si="42"/>
        <v>11201</v>
      </c>
      <c r="N665" s="2">
        <f t="shared" si="43"/>
        <v>672060</v>
      </c>
      <c r="O665" s="2">
        <f>ROUND(IF((N665-IF(B665=20,blank!$H$4,blank!$H$2))&lt;0,0,N665-IF(B665=20,blank!$H$4,blank!$H$2)),0)</f>
        <v>496040</v>
      </c>
      <c r="P665" s="16">
        <f>O665/(VLOOKUP(C665,key!A:H,8,FALSE)/10)</f>
        <v>57016.091954022995</v>
      </c>
    </row>
    <row r="666" spans="1:16" x14ac:dyDescent="0.4">
      <c r="A666" s="2">
        <v>10</v>
      </c>
      <c r="B666" s="2">
        <v>30</v>
      </c>
      <c r="C666" s="2" t="s">
        <v>454</v>
      </c>
      <c r="D666" s="2" t="s">
        <v>170</v>
      </c>
      <c r="E666" s="2" t="s">
        <v>676</v>
      </c>
      <c r="F666" s="2" t="str">
        <f>VLOOKUP(C666,death!A:B,2,FALSE)</f>
        <v>no</v>
      </c>
      <c r="G666" s="3" t="str">
        <f t="shared" si="41"/>
        <v>D_desiccation_10</v>
      </c>
      <c r="H666" s="2">
        <v>25</v>
      </c>
      <c r="I666" s="2">
        <v>85</v>
      </c>
      <c r="J666" s="2">
        <v>62</v>
      </c>
      <c r="K666" s="2">
        <f t="shared" si="40"/>
        <v>23</v>
      </c>
      <c r="L666" s="2">
        <f>K666*calibration_curve!$C$2</f>
        <v>536728</v>
      </c>
      <c r="M666" s="2">
        <f t="shared" si="42"/>
        <v>21469</v>
      </c>
      <c r="N666" s="2">
        <f t="shared" si="43"/>
        <v>1288140</v>
      </c>
      <c r="O666" s="2">
        <f>ROUND(IF((N666-IF(B666=20,blank!$H$4,blank!$H$2))&lt;0,0,N666-IF(B666=20,blank!$H$4,blank!$H$2)),0)</f>
        <v>1112120</v>
      </c>
      <c r="P666" s="16">
        <f>O666/(VLOOKUP(C666,key!A:H,8,FALSE)/10)</f>
        <v>161176.81159420288</v>
      </c>
    </row>
    <row r="667" spans="1:16" x14ac:dyDescent="0.4">
      <c r="A667" s="2">
        <v>10</v>
      </c>
      <c r="B667" s="2">
        <v>30</v>
      </c>
      <c r="C667" s="2" t="s">
        <v>455</v>
      </c>
      <c r="D667" s="2" t="s">
        <v>170</v>
      </c>
      <c r="E667" s="2" t="s">
        <v>676</v>
      </c>
      <c r="F667" s="2" t="str">
        <f>VLOOKUP(C667,death!A:B,2,FALSE)</f>
        <v>no</v>
      </c>
      <c r="G667" s="3" t="str">
        <f t="shared" si="41"/>
        <v>D_desiccation_10</v>
      </c>
      <c r="H667" s="2">
        <v>25</v>
      </c>
      <c r="I667" s="2">
        <v>80</v>
      </c>
      <c r="J667" s="2">
        <v>65</v>
      </c>
      <c r="K667" s="2">
        <f t="shared" si="40"/>
        <v>15</v>
      </c>
      <c r="L667" s="2">
        <f>K667*calibration_curve!$C$2</f>
        <v>350040</v>
      </c>
      <c r="M667" s="2">
        <f t="shared" si="42"/>
        <v>14002</v>
      </c>
      <c r="N667" s="2">
        <f t="shared" si="43"/>
        <v>840120</v>
      </c>
      <c r="O667" s="2">
        <f>ROUND(IF((N667-IF(B667=20,blank!$H$4,blank!$H$2))&lt;0,0,N667-IF(B667=20,blank!$H$4,blank!$H$2)),0)</f>
        <v>664100</v>
      </c>
      <c r="P667" s="16">
        <f>O667/(VLOOKUP(C667,key!A:H,8,FALSE)/10)</f>
        <v>74617.97752808989</v>
      </c>
    </row>
    <row r="668" spans="1:16" x14ac:dyDescent="0.4">
      <c r="A668" s="2">
        <v>10</v>
      </c>
      <c r="B668" s="2">
        <v>30</v>
      </c>
      <c r="C668" s="2" t="s">
        <v>456</v>
      </c>
      <c r="D668" s="2" t="s">
        <v>170</v>
      </c>
      <c r="E668" s="2" t="s">
        <v>676</v>
      </c>
      <c r="F668" s="2" t="str">
        <f>VLOOKUP(C668,death!A:B,2,FALSE)</f>
        <v>no</v>
      </c>
      <c r="G668" s="3" t="str">
        <f t="shared" si="41"/>
        <v>D_desiccation_10</v>
      </c>
      <c r="H668" s="2">
        <v>25</v>
      </c>
      <c r="I668" s="2">
        <v>81</v>
      </c>
      <c r="J668" s="2">
        <v>67</v>
      </c>
      <c r="K668" s="2">
        <f t="shared" si="40"/>
        <v>14</v>
      </c>
      <c r="L668" s="2">
        <f>K668*calibration_curve!$C$2</f>
        <v>326704</v>
      </c>
      <c r="M668" s="2">
        <f t="shared" si="42"/>
        <v>13068</v>
      </c>
      <c r="N668" s="2">
        <f t="shared" si="43"/>
        <v>784080</v>
      </c>
      <c r="O668" s="2">
        <f>ROUND(IF((N668-IF(B668=20,blank!$H$4,blank!$H$2))&lt;0,0,N668-IF(B668=20,blank!$H$4,blank!$H$2)),0)</f>
        <v>608060</v>
      </c>
      <c r="P668" s="16">
        <f>O668/(VLOOKUP(C668,key!A:H,8,FALSE)/10)</f>
        <v>64006.315789473687</v>
      </c>
    </row>
    <row r="669" spans="1:16" x14ac:dyDescent="0.4">
      <c r="A669" s="2">
        <v>10</v>
      </c>
      <c r="B669" s="2">
        <v>30</v>
      </c>
      <c r="C669" s="2" t="s">
        <v>457</v>
      </c>
      <c r="D669" s="2" t="s">
        <v>170</v>
      </c>
      <c r="E669" s="2" t="s">
        <v>676</v>
      </c>
      <c r="F669" s="2" t="str">
        <f>VLOOKUP(C669,death!A:B,2,FALSE)</f>
        <v>no</v>
      </c>
      <c r="G669" s="3" t="str">
        <f t="shared" si="41"/>
        <v>D_desiccation_10</v>
      </c>
      <c r="H669" s="2">
        <v>25</v>
      </c>
      <c r="I669" s="2">
        <v>77</v>
      </c>
      <c r="J669" s="2">
        <v>68</v>
      </c>
      <c r="K669" s="2">
        <f t="shared" si="40"/>
        <v>9</v>
      </c>
      <c r="L669" s="2">
        <f>K669*calibration_curve!$C$2</f>
        <v>210024</v>
      </c>
      <c r="M669" s="2">
        <f t="shared" si="42"/>
        <v>8401</v>
      </c>
      <c r="N669" s="2">
        <f t="shared" si="43"/>
        <v>504060</v>
      </c>
      <c r="O669" s="2">
        <f>ROUND(IF((N669-IF(B669=20,blank!$H$4,blank!$H$2))&lt;0,0,N669-IF(B669=20,blank!$H$4,blank!$H$2)),0)</f>
        <v>328040</v>
      </c>
      <c r="P669" s="16">
        <f>O669/(VLOOKUP(C669,key!A:H,8,FALSE)/10)</f>
        <v>34170.833333333336</v>
      </c>
    </row>
    <row r="670" spans="1:16" x14ac:dyDescent="0.4">
      <c r="A670" s="2">
        <v>10</v>
      </c>
      <c r="B670" s="2">
        <v>30</v>
      </c>
      <c r="C670" s="2" t="s">
        <v>458</v>
      </c>
      <c r="D670" s="2" t="s">
        <v>170</v>
      </c>
      <c r="E670" s="2" t="s">
        <v>676</v>
      </c>
      <c r="F670" s="2" t="str">
        <f>VLOOKUP(C670,death!A:B,2,FALSE)</f>
        <v>no</v>
      </c>
      <c r="G670" s="3" t="str">
        <f t="shared" si="41"/>
        <v>D_desiccation_10</v>
      </c>
      <c r="H670" s="2">
        <v>25</v>
      </c>
      <c r="I670" s="2">
        <v>76</v>
      </c>
      <c r="J670" s="2">
        <v>59</v>
      </c>
      <c r="K670" s="2">
        <f t="shared" si="40"/>
        <v>17</v>
      </c>
      <c r="L670" s="2">
        <f>K670*calibration_curve!$C$2</f>
        <v>396712</v>
      </c>
      <c r="M670" s="2">
        <f t="shared" si="42"/>
        <v>15868</v>
      </c>
      <c r="N670" s="2">
        <f t="shared" si="43"/>
        <v>952080</v>
      </c>
      <c r="O670" s="2">
        <f>ROUND(IF((N670-IF(B670=20,blank!$H$4,blank!$H$2))&lt;0,0,N670-IF(B670=20,blank!$H$4,blank!$H$2)),0)</f>
        <v>776060</v>
      </c>
      <c r="P670" s="16">
        <f>O670/(VLOOKUP(C670,key!A:H,8,FALSE)/10)</f>
        <v>104872.97297297297</v>
      </c>
    </row>
    <row r="671" spans="1:16" x14ac:dyDescent="0.4">
      <c r="A671" s="2">
        <v>10</v>
      </c>
      <c r="B671" s="2">
        <v>30</v>
      </c>
      <c r="C671" s="2" t="s">
        <v>459</v>
      </c>
      <c r="D671" s="2" t="s">
        <v>170</v>
      </c>
      <c r="E671" s="2" t="s">
        <v>676</v>
      </c>
      <c r="F671" s="2" t="str">
        <f>VLOOKUP(C671,death!A:B,2,FALSE)</f>
        <v>no</v>
      </c>
      <c r="G671" s="3" t="str">
        <f t="shared" si="41"/>
        <v>D_desiccation_10</v>
      </c>
      <c r="H671" s="2">
        <v>25</v>
      </c>
      <c r="I671" s="2">
        <v>75</v>
      </c>
      <c r="J671" s="2">
        <v>70</v>
      </c>
      <c r="K671" s="2">
        <f t="shared" si="40"/>
        <v>5</v>
      </c>
      <c r="L671" s="2">
        <f>K671*calibration_curve!$C$2</f>
        <v>116680</v>
      </c>
      <c r="M671" s="2">
        <f t="shared" si="42"/>
        <v>4667</v>
      </c>
      <c r="N671" s="2">
        <f t="shared" si="43"/>
        <v>280020</v>
      </c>
      <c r="O671" s="2">
        <f>ROUND(IF((N671-IF(B671=20,blank!$H$4,blank!$H$2))&lt;0,0,N671-IF(B671=20,blank!$H$4,blank!$H$2)),0)</f>
        <v>104000</v>
      </c>
      <c r="P671" s="16">
        <f>O671/(VLOOKUP(C671,key!A:H,8,FALSE)/10)</f>
        <v>12682.926829268294</v>
      </c>
    </row>
    <row r="672" spans="1:16" x14ac:dyDescent="0.4">
      <c r="A672" s="2">
        <v>10</v>
      </c>
      <c r="B672" s="2">
        <v>30</v>
      </c>
      <c r="C672" s="2" t="s">
        <v>460</v>
      </c>
      <c r="D672" s="2" t="s">
        <v>170</v>
      </c>
      <c r="E672" s="2" t="s">
        <v>676</v>
      </c>
      <c r="F672" s="2" t="str">
        <f>VLOOKUP(C672,death!A:B,2,FALSE)</f>
        <v>no</v>
      </c>
      <c r="G672" s="3" t="str">
        <f t="shared" si="41"/>
        <v>D_desiccation_10</v>
      </c>
      <c r="H672" s="2">
        <v>25</v>
      </c>
      <c r="I672" s="2">
        <v>71</v>
      </c>
      <c r="J672" s="2">
        <v>58</v>
      </c>
      <c r="K672" s="2">
        <f t="shared" si="40"/>
        <v>13</v>
      </c>
      <c r="L672" s="2">
        <f>K672*calibration_curve!$C$2</f>
        <v>303368</v>
      </c>
      <c r="M672" s="2">
        <f t="shared" si="42"/>
        <v>12135</v>
      </c>
      <c r="N672" s="2">
        <f t="shared" si="43"/>
        <v>728100</v>
      </c>
      <c r="O672" s="2">
        <f>ROUND(IF((N672-IF(B672=20,blank!$H$4,blank!$H$2))&lt;0,0,N672-IF(B672=20,blank!$H$4,blank!$H$2)),0)</f>
        <v>552080</v>
      </c>
      <c r="P672" s="16">
        <f>O672/(VLOOKUP(C672,key!A:H,8,FALSE)/10)</f>
        <v>64195.348837209305</v>
      </c>
    </row>
    <row r="673" spans="1:16" x14ac:dyDescent="0.4">
      <c r="A673" s="2">
        <v>10</v>
      </c>
      <c r="B673" s="2">
        <v>30</v>
      </c>
      <c r="C673" s="2" t="s">
        <v>461</v>
      </c>
      <c r="D673" s="2" t="s">
        <v>170</v>
      </c>
      <c r="E673" s="2" t="s">
        <v>676</v>
      </c>
      <c r="F673" s="2" t="str">
        <f>VLOOKUP(C673,death!A:B,2,FALSE)</f>
        <v>no</v>
      </c>
      <c r="G673" s="3" t="str">
        <f t="shared" si="41"/>
        <v>D_desiccation_10</v>
      </c>
      <c r="H673" s="2">
        <v>25</v>
      </c>
      <c r="I673" s="2">
        <v>84</v>
      </c>
      <c r="J673" s="2">
        <v>61</v>
      </c>
      <c r="K673" s="2">
        <f t="shared" si="40"/>
        <v>23</v>
      </c>
      <c r="L673" s="2">
        <f>K673*calibration_curve!$C$2</f>
        <v>536728</v>
      </c>
      <c r="M673" s="2">
        <f t="shared" si="42"/>
        <v>21469</v>
      </c>
      <c r="N673" s="2">
        <f t="shared" si="43"/>
        <v>1288140</v>
      </c>
      <c r="O673" s="2">
        <f>ROUND(IF((N673-IF(B673=20,blank!$H$4,blank!$H$2))&lt;0,0,N673-IF(B673=20,blank!$H$4,blank!$H$2)),0)</f>
        <v>1112120</v>
      </c>
      <c r="P673" s="16">
        <f>O673/(VLOOKUP(C673,key!A:H,8,FALSE)/10)</f>
        <v>127829.88505747127</v>
      </c>
    </row>
    <row r="674" spans="1:16" x14ac:dyDescent="0.4">
      <c r="A674" s="2">
        <v>10</v>
      </c>
      <c r="B674" s="2">
        <v>30</v>
      </c>
      <c r="C674" s="2" t="s">
        <v>462</v>
      </c>
      <c r="D674" s="2" t="s">
        <v>170</v>
      </c>
      <c r="E674" s="2" t="s">
        <v>676</v>
      </c>
      <c r="F674" s="2" t="str">
        <f>VLOOKUP(C674,death!A:B,2,FALSE)</f>
        <v>no</v>
      </c>
      <c r="G674" s="3" t="str">
        <f t="shared" si="41"/>
        <v>D_desiccation_10</v>
      </c>
      <c r="H674" s="2">
        <v>25</v>
      </c>
      <c r="I674" s="2">
        <v>84</v>
      </c>
      <c r="J674" s="2">
        <v>68</v>
      </c>
      <c r="K674" s="2">
        <f t="shared" si="40"/>
        <v>16</v>
      </c>
      <c r="L674" s="2">
        <f>K674*calibration_curve!$C$2</f>
        <v>373376</v>
      </c>
      <c r="M674" s="2">
        <f t="shared" si="42"/>
        <v>14935</v>
      </c>
      <c r="N674" s="2">
        <f t="shared" si="43"/>
        <v>896100</v>
      </c>
      <c r="O674" s="2">
        <f>ROUND(IF((N674-IF(B674=20,blank!$H$4,blank!$H$2))&lt;0,0,N674-IF(B674=20,blank!$H$4,blank!$H$2)),0)</f>
        <v>720080</v>
      </c>
      <c r="P674" s="16">
        <f>O674/(VLOOKUP(C674,key!A:H,8,FALSE)/10)</f>
        <v>75797.894736842107</v>
      </c>
    </row>
    <row r="675" spans="1:16" x14ac:dyDescent="0.4">
      <c r="A675" s="2">
        <v>10</v>
      </c>
      <c r="B675" s="2">
        <v>30</v>
      </c>
      <c r="C675" s="2" t="s">
        <v>227</v>
      </c>
      <c r="D675" s="2" t="s">
        <v>170</v>
      </c>
      <c r="E675" s="2" t="s">
        <v>676</v>
      </c>
      <c r="F675" s="2" t="str">
        <f>VLOOKUP(C675,death!A:B,2,FALSE)</f>
        <v>yes</v>
      </c>
      <c r="G675" s="3" t="str">
        <f t="shared" si="41"/>
        <v>D_desiccation_10</v>
      </c>
      <c r="H675" s="2">
        <v>25</v>
      </c>
      <c r="I675" s="2">
        <v>81</v>
      </c>
      <c r="J675" s="2">
        <v>74</v>
      </c>
      <c r="K675" s="2">
        <f t="shared" si="40"/>
        <v>7</v>
      </c>
      <c r="L675" s="2">
        <f>K675*calibration_curve!$C$2</f>
        <v>163352</v>
      </c>
      <c r="M675" s="2">
        <f t="shared" si="42"/>
        <v>6534</v>
      </c>
      <c r="N675" s="2">
        <f t="shared" si="43"/>
        <v>392040</v>
      </c>
      <c r="O675" s="2">
        <f>ROUND(IF((N675-IF(B675=20,blank!$H$4,blank!$H$2))&lt;0,0,N675-IF(B675=20,blank!$H$4,blank!$H$2)),0)</f>
        <v>216020</v>
      </c>
      <c r="P675" s="16">
        <f>O675/(VLOOKUP(C675,key!A:H,8,FALSE)/10)</f>
        <v>21388.118811881188</v>
      </c>
    </row>
    <row r="676" spans="1:16" x14ac:dyDescent="0.4">
      <c r="A676" s="2">
        <v>10</v>
      </c>
      <c r="B676" s="2">
        <v>30</v>
      </c>
      <c r="C676" s="2" t="s">
        <v>42</v>
      </c>
      <c r="D676" s="2" t="s">
        <v>171</v>
      </c>
      <c r="E676" s="2" t="s">
        <v>676</v>
      </c>
      <c r="F676" s="2" t="str">
        <f>VLOOKUP(C676,death!A:B,2,FALSE)</f>
        <v>no</v>
      </c>
      <c r="G676" s="3" t="str">
        <f t="shared" si="41"/>
        <v>T_desiccation_10</v>
      </c>
      <c r="H676" s="2">
        <v>25</v>
      </c>
      <c r="I676" s="2">
        <v>83</v>
      </c>
      <c r="J676" s="2">
        <v>69</v>
      </c>
      <c r="K676" s="2">
        <f t="shared" si="40"/>
        <v>14</v>
      </c>
      <c r="L676" s="2">
        <f>K676*calibration_curve!$C$2</f>
        <v>326704</v>
      </c>
      <c r="M676" s="2">
        <f t="shared" si="42"/>
        <v>13068</v>
      </c>
      <c r="N676" s="2">
        <f t="shared" si="43"/>
        <v>784080</v>
      </c>
      <c r="O676" s="2">
        <f>ROUND(IF((N676-IF(B676=20,blank!$H$4,blank!$H$2))&lt;0,0,N676-IF(B676=20,blank!$H$4,blank!$H$2)),0)</f>
        <v>608060</v>
      </c>
      <c r="P676" s="16">
        <f>O676/(VLOOKUP(C676,key!A:H,8,FALSE)/10)</f>
        <v>68321.348314606745</v>
      </c>
    </row>
    <row r="677" spans="1:16" x14ac:dyDescent="0.4">
      <c r="A677" s="2">
        <v>10</v>
      </c>
      <c r="B677" s="2">
        <v>30</v>
      </c>
      <c r="C677" s="2" t="s">
        <v>43</v>
      </c>
      <c r="D677" s="2" t="s">
        <v>171</v>
      </c>
      <c r="E677" s="2" t="s">
        <v>676</v>
      </c>
      <c r="F677" s="2" t="str">
        <f>VLOOKUP(C677,death!A:B,2,FALSE)</f>
        <v>no</v>
      </c>
      <c r="G677" s="3" t="str">
        <f t="shared" si="41"/>
        <v>T_desiccation_10</v>
      </c>
      <c r="H677" s="2">
        <v>25</v>
      </c>
      <c r="I677" s="2">
        <v>85</v>
      </c>
      <c r="J677" s="2">
        <v>73</v>
      </c>
      <c r="K677" s="2">
        <f t="shared" si="40"/>
        <v>12</v>
      </c>
      <c r="L677" s="2">
        <f>K677*calibration_curve!$C$2</f>
        <v>280032</v>
      </c>
      <c r="M677" s="2">
        <f t="shared" si="42"/>
        <v>11201</v>
      </c>
      <c r="N677" s="2">
        <f t="shared" si="43"/>
        <v>672060</v>
      </c>
      <c r="O677" s="2">
        <f>ROUND(IF((N677-IF(B677=20,blank!$H$4,blank!$H$2))&lt;0,0,N677-IF(B677=20,blank!$H$4,blank!$H$2)),0)</f>
        <v>496040</v>
      </c>
      <c r="P677" s="16">
        <f>O677/(VLOOKUP(C677,key!A:H,8,FALSE)/10)</f>
        <v>72947.058823529413</v>
      </c>
    </row>
    <row r="678" spans="1:16" x14ac:dyDescent="0.4">
      <c r="A678" s="2">
        <v>10</v>
      </c>
      <c r="B678" s="2">
        <v>30</v>
      </c>
      <c r="C678" s="2" t="s">
        <v>44</v>
      </c>
      <c r="D678" s="2" t="s">
        <v>171</v>
      </c>
      <c r="E678" s="2" t="s">
        <v>676</v>
      </c>
      <c r="F678" s="2" t="str">
        <f>VLOOKUP(C678,death!A:B,2,FALSE)</f>
        <v>no</v>
      </c>
      <c r="G678" s="3" t="str">
        <f t="shared" si="41"/>
        <v>T_desiccation_10</v>
      </c>
      <c r="H678" s="2">
        <v>25</v>
      </c>
      <c r="I678" s="2">
        <v>83</v>
      </c>
      <c r="J678" s="2">
        <v>69</v>
      </c>
      <c r="K678" s="2">
        <f t="shared" si="40"/>
        <v>14</v>
      </c>
      <c r="L678" s="2">
        <f>K678*calibration_curve!$C$2</f>
        <v>326704</v>
      </c>
      <c r="M678" s="2">
        <f t="shared" si="42"/>
        <v>13068</v>
      </c>
      <c r="N678" s="2">
        <f t="shared" si="43"/>
        <v>784080</v>
      </c>
      <c r="O678" s="2">
        <f>ROUND(IF((N678-IF(B678=20,blank!$H$4,blank!$H$2))&lt;0,0,N678-IF(B678=20,blank!$H$4,blank!$H$2)),0)</f>
        <v>608060</v>
      </c>
      <c r="P678" s="16">
        <f>O678/(VLOOKUP(C678,key!A:H,8,FALSE)/10)</f>
        <v>72388.095238095237</v>
      </c>
    </row>
    <row r="679" spans="1:16" x14ac:dyDescent="0.4">
      <c r="A679" s="2">
        <v>10</v>
      </c>
      <c r="B679" s="2">
        <v>30</v>
      </c>
      <c r="C679" s="2" t="s">
        <v>46</v>
      </c>
      <c r="D679" s="2" t="s">
        <v>171</v>
      </c>
      <c r="E679" s="2" t="s">
        <v>676</v>
      </c>
      <c r="F679" s="2" t="str">
        <f>VLOOKUP(C679,death!A:B,2,FALSE)</f>
        <v>no</v>
      </c>
      <c r="G679" s="3" t="str">
        <f t="shared" si="41"/>
        <v>T_desiccation_10</v>
      </c>
      <c r="H679" s="2">
        <v>25</v>
      </c>
      <c r="I679" s="2">
        <v>85</v>
      </c>
      <c r="J679" s="2">
        <v>70</v>
      </c>
      <c r="K679" s="2">
        <f t="shared" si="40"/>
        <v>15</v>
      </c>
      <c r="L679" s="2">
        <f>K679*calibration_curve!$C$2</f>
        <v>350040</v>
      </c>
      <c r="M679" s="2">
        <f t="shared" si="42"/>
        <v>14002</v>
      </c>
      <c r="N679" s="2">
        <f t="shared" si="43"/>
        <v>840120</v>
      </c>
      <c r="O679" s="2">
        <f>ROUND(IF((N679-IF(B679=20,blank!$H$4,blank!$H$2))&lt;0,0,N679-IF(B679=20,blank!$H$4,blank!$H$2)),0)</f>
        <v>664100</v>
      </c>
      <c r="P679" s="16">
        <f>O679/(VLOOKUP(C679,key!A:H,8,FALSE)/10)</f>
        <v>81987.654320987655</v>
      </c>
    </row>
    <row r="680" spans="1:16" x14ac:dyDescent="0.4">
      <c r="A680" s="2">
        <v>10</v>
      </c>
      <c r="B680" s="2">
        <v>30</v>
      </c>
      <c r="C680" s="2" t="s">
        <v>47</v>
      </c>
      <c r="D680" s="2" t="s">
        <v>171</v>
      </c>
      <c r="E680" s="2" t="s">
        <v>676</v>
      </c>
      <c r="F680" s="2" t="str">
        <f>VLOOKUP(C680,death!A:B,2,FALSE)</f>
        <v>no</v>
      </c>
      <c r="G680" s="3" t="str">
        <f t="shared" si="41"/>
        <v>T_desiccation_10</v>
      </c>
      <c r="H680" s="2">
        <v>25</v>
      </c>
      <c r="I680" s="2">
        <v>83</v>
      </c>
      <c r="J680" s="2">
        <v>68</v>
      </c>
      <c r="K680" s="2">
        <f t="shared" si="40"/>
        <v>15</v>
      </c>
      <c r="L680" s="2">
        <f>K680*calibration_curve!$C$2</f>
        <v>350040</v>
      </c>
      <c r="M680" s="2">
        <f t="shared" si="42"/>
        <v>14002</v>
      </c>
      <c r="N680" s="2">
        <f t="shared" si="43"/>
        <v>840120</v>
      </c>
      <c r="O680" s="2">
        <f>ROUND(IF((N680-IF(B680=20,blank!$H$4,blank!$H$2))&lt;0,0,N680-IF(B680=20,blank!$H$4,blank!$H$2)),0)</f>
        <v>664100</v>
      </c>
      <c r="P680" s="16">
        <f>O680/(VLOOKUP(C680,key!A:H,8,FALSE)/10)</f>
        <v>78129.411764705888</v>
      </c>
    </row>
    <row r="681" spans="1:16" x14ac:dyDescent="0.4">
      <c r="A681" s="2">
        <v>10</v>
      </c>
      <c r="B681" s="2">
        <v>30</v>
      </c>
      <c r="C681" s="2" t="s">
        <v>49</v>
      </c>
      <c r="D681" s="2" t="s">
        <v>171</v>
      </c>
      <c r="E681" s="2" t="s">
        <v>676</v>
      </c>
      <c r="F681" s="2" t="str">
        <f>VLOOKUP(C681,death!A:B,2,FALSE)</f>
        <v>no</v>
      </c>
      <c r="G681" s="3" t="str">
        <f t="shared" si="41"/>
        <v>T_desiccation_10</v>
      </c>
      <c r="H681" s="2">
        <v>25</v>
      </c>
      <c r="I681" s="2">
        <v>84</v>
      </c>
      <c r="J681" s="2">
        <v>75</v>
      </c>
      <c r="K681" s="2">
        <f t="shared" si="40"/>
        <v>9</v>
      </c>
      <c r="L681" s="2">
        <f>K681*calibration_curve!$C$2</f>
        <v>210024</v>
      </c>
      <c r="M681" s="2">
        <f t="shared" si="42"/>
        <v>8401</v>
      </c>
      <c r="N681" s="2">
        <f t="shared" si="43"/>
        <v>504060</v>
      </c>
      <c r="O681" s="2">
        <f>ROUND(IF((N681-IF(B681=20,blank!$H$4,blank!$H$2))&lt;0,0,N681-IF(B681=20,blank!$H$4,blank!$H$2)),0)</f>
        <v>328040</v>
      </c>
      <c r="P681" s="16">
        <f>O681/(VLOOKUP(C681,key!A:H,8,FALSE)/10)</f>
        <v>39522.891566265054</v>
      </c>
    </row>
    <row r="682" spans="1:16" x14ac:dyDescent="0.4">
      <c r="A682" s="2">
        <v>10</v>
      </c>
      <c r="B682" s="2">
        <v>30</v>
      </c>
      <c r="C682" s="2" t="s">
        <v>50</v>
      </c>
      <c r="D682" s="2" t="s">
        <v>171</v>
      </c>
      <c r="E682" s="2" t="s">
        <v>676</v>
      </c>
      <c r="F682" s="2" t="str">
        <f>VLOOKUP(C682,death!A:B,2,FALSE)</f>
        <v>no</v>
      </c>
      <c r="G682" s="3" t="str">
        <f t="shared" si="41"/>
        <v>T_desiccation_10</v>
      </c>
      <c r="H682" s="2">
        <v>25</v>
      </c>
      <c r="I682" s="2">
        <v>84</v>
      </c>
      <c r="J682" s="2">
        <v>74</v>
      </c>
      <c r="K682" s="2">
        <f t="shared" si="40"/>
        <v>10</v>
      </c>
      <c r="L682" s="2">
        <f>K682*calibration_curve!$C$2</f>
        <v>233360</v>
      </c>
      <c r="M682" s="2">
        <f t="shared" si="42"/>
        <v>9334</v>
      </c>
      <c r="N682" s="2">
        <f t="shared" si="43"/>
        <v>560040</v>
      </c>
      <c r="O682" s="2">
        <f>ROUND(IF((N682-IF(B682=20,blank!$H$4,blank!$H$2))&lt;0,0,N682-IF(B682=20,blank!$H$4,blank!$H$2)),0)</f>
        <v>384020</v>
      </c>
      <c r="P682" s="16">
        <f>O682/(VLOOKUP(C682,key!A:H,8,FALSE)/10)</f>
        <v>58184.848484848488</v>
      </c>
    </row>
    <row r="683" spans="1:16" x14ac:dyDescent="0.4">
      <c r="A683" s="2">
        <v>10</v>
      </c>
      <c r="B683" s="2">
        <v>30</v>
      </c>
      <c r="C683" s="2" t="s">
        <v>51</v>
      </c>
      <c r="D683" s="2" t="s">
        <v>171</v>
      </c>
      <c r="E683" s="2" t="s">
        <v>676</v>
      </c>
      <c r="F683" s="2" t="str">
        <f>VLOOKUP(C683,death!A:B,2,FALSE)</f>
        <v>no</v>
      </c>
      <c r="G683" s="3" t="str">
        <f t="shared" si="41"/>
        <v>T_desiccation_10</v>
      </c>
      <c r="H683" s="2">
        <v>25</v>
      </c>
      <c r="I683" s="2">
        <v>86</v>
      </c>
      <c r="J683" s="2">
        <v>73</v>
      </c>
      <c r="K683" s="2">
        <f t="shared" si="40"/>
        <v>13</v>
      </c>
      <c r="L683" s="2">
        <f>K683*calibration_curve!$C$2</f>
        <v>303368</v>
      </c>
      <c r="M683" s="2">
        <f t="shared" si="42"/>
        <v>12135</v>
      </c>
      <c r="N683" s="2">
        <f t="shared" si="43"/>
        <v>728100</v>
      </c>
      <c r="O683" s="2">
        <f>ROUND(IF((N683-IF(B683=20,blank!$H$4,blank!$H$2))&lt;0,0,N683-IF(B683=20,blank!$H$4,blank!$H$2)),0)</f>
        <v>552080</v>
      </c>
      <c r="P683" s="16">
        <f>O683/(VLOOKUP(C683,key!A:H,8,FALSE)/10)</f>
        <v>62031.460674157301</v>
      </c>
    </row>
    <row r="684" spans="1:16" x14ac:dyDescent="0.4">
      <c r="A684" s="2">
        <v>10</v>
      </c>
      <c r="B684" s="2">
        <v>30</v>
      </c>
      <c r="C684" s="2" t="s">
        <v>53</v>
      </c>
      <c r="D684" s="2" t="s">
        <v>171</v>
      </c>
      <c r="E684" s="2" t="s">
        <v>676</v>
      </c>
      <c r="F684" s="2" t="str">
        <f>VLOOKUP(C684,death!A:B,2,FALSE)</f>
        <v>no</v>
      </c>
      <c r="G684" s="3" t="str">
        <f t="shared" si="41"/>
        <v>T_desiccation_10</v>
      </c>
      <c r="H684" s="2">
        <v>25</v>
      </c>
      <c r="I684" s="2">
        <v>82</v>
      </c>
      <c r="J684" s="2">
        <v>62</v>
      </c>
      <c r="K684" s="2">
        <f t="shared" si="40"/>
        <v>20</v>
      </c>
      <c r="L684" s="2">
        <f>K684*calibration_curve!$C$2</f>
        <v>466720</v>
      </c>
      <c r="M684" s="2">
        <f t="shared" si="42"/>
        <v>18669</v>
      </c>
      <c r="N684" s="2">
        <f t="shared" si="43"/>
        <v>1120140</v>
      </c>
      <c r="O684" s="2">
        <f>ROUND(IF((N684-IF(B684=20,blank!$H$4,blank!$H$2))&lt;0,0,N684-IF(B684=20,blank!$H$4,blank!$H$2)),0)</f>
        <v>944120</v>
      </c>
      <c r="P684" s="16">
        <f>O684/(VLOOKUP(C684,key!A:H,8,FALSE)/10)</f>
        <v>115136.58536585367</v>
      </c>
    </row>
    <row r="685" spans="1:16" x14ac:dyDescent="0.4">
      <c r="A685" s="2">
        <v>10</v>
      </c>
      <c r="B685" s="2">
        <v>30</v>
      </c>
      <c r="C685" s="2" t="s">
        <v>54</v>
      </c>
      <c r="D685" s="2" t="s">
        <v>171</v>
      </c>
      <c r="E685" s="2" t="s">
        <v>676</v>
      </c>
      <c r="F685" s="2" t="str">
        <f>VLOOKUP(C685,death!A:B,2,FALSE)</f>
        <v>no</v>
      </c>
      <c r="G685" s="3" t="str">
        <f t="shared" si="41"/>
        <v>T_desiccation_10</v>
      </c>
      <c r="H685" s="2">
        <v>25</v>
      </c>
      <c r="I685" s="2">
        <v>84</v>
      </c>
      <c r="J685" s="2">
        <v>69</v>
      </c>
      <c r="K685" s="2">
        <f t="shared" si="40"/>
        <v>15</v>
      </c>
      <c r="L685" s="2">
        <f>K685*calibration_curve!$C$2</f>
        <v>350040</v>
      </c>
      <c r="M685" s="2">
        <f t="shared" si="42"/>
        <v>14002</v>
      </c>
      <c r="N685" s="2">
        <f t="shared" si="43"/>
        <v>840120</v>
      </c>
      <c r="O685" s="2">
        <f>ROUND(IF((N685-IF(B685=20,blank!$H$4,blank!$H$2))&lt;0,0,N685-IF(B685=20,blank!$H$4,blank!$H$2)),0)</f>
        <v>664100</v>
      </c>
      <c r="P685" s="16">
        <f>O685/(VLOOKUP(C685,key!A:H,8,FALSE)/10)</f>
        <v>67765.306122448979</v>
      </c>
    </row>
    <row r="686" spans="1:16" x14ac:dyDescent="0.4">
      <c r="A686" s="2">
        <v>10</v>
      </c>
      <c r="B686" s="2">
        <v>30</v>
      </c>
      <c r="C686" s="2" t="s">
        <v>57</v>
      </c>
      <c r="D686" s="2" t="s">
        <v>171</v>
      </c>
      <c r="E686" s="2" t="s">
        <v>676</v>
      </c>
      <c r="F686" s="2" t="str">
        <f>VLOOKUP(C686,death!A:B,2,FALSE)</f>
        <v>no</v>
      </c>
      <c r="G686" s="3" t="str">
        <f t="shared" si="41"/>
        <v>T_desiccation_10</v>
      </c>
      <c r="H686" s="2">
        <v>25</v>
      </c>
      <c r="I686" s="2">
        <v>86</v>
      </c>
      <c r="J686" s="2">
        <v>61</v>
      </c>
      <c r="K686" s="2">
        <f t="shared" si="40"/>
        <v>25</v>
      </c>
      <c r="L686" s="2">
        <f>K686*calibration_curve!$C$2</f>
        <v>583400</v>
      </c>
      <c r="M686" s="2">
        <f t="shared" si="42"/>
        <v>23336</v>
      </c>
      <c r="N686" s="2">
        <f t="shared" si="43"/>
        <v>1400160</v>
      </c>
      <c r="O686" s="2">
        <f>ROUND(IF((N686-IF(B686=20,blank!$H$4,blank!$H$2))&lt;0,0,N686-IF(B686=20,blank!$H$4,blank!$H$2)),0)</f>
        <v>1224140</v>
      </c>
      <c r="P686" s="16">
        <f>O686/(VLOOKUP(C686,key!A:H,8,FALSE)/10)</f>
        <v>133058.69565217392</v>
      </c>
    </row>
    <row r="687" spans="1:16" x14ac:dyDescent="0.4">
      <c r="A687" s="2">
        <v>10</v>
      </c>
      <c r="B687" s="2">
        <v>30</v>
      </c>
      <c r="C687" s="2" t="s">
        <v>58</v>
      </c>
      <c r="D687" s="2" t="s">
        <v>171</v>
      </c>
      <c r="E687" s="2" t="s">
        <v>676</v>
      </c>
      <c r="F687" s="2" t="str">
        <f>VLOOKUP(C687,death!A:B,2,FALSE)</f>
        <v>no</v>
      </c>
      <c r="G687" s="3" t="str">
        <f t="shared" si="41"/>
        <v>T_desiccation_10</v>
      </c>
      <c r="H687" s="2">
        <v>25</v>
      </c>
      <c r="I687" s="2">
        <v>86</v>
      </c>
      <c r="J687" s="2">
        <v>71</v>
      </c>
      <c r="K687" s="2">
        <f t="shared" si="40"/>
        <v>15</v>
      </c>
      <c r="L687" s="2">
        <f>K687*calibration_curve!$C$2</f>
        <v>350040</v>
      </c>
      <c r="M687" s="2">
        <f t="shared" si="42"/>
        <v>14002</v>
      </c>
      <c r="N687" s="2">
        <f t="shared" si="43"/>
        <v>840120</v>
      </c>
      <c r="O687" s="2">
        <f>ROUND(IF((N687-IF(B687=20,blank!$H$4,blank!$H$2))&lt;0,0,N687-IF(B687=20,blank!$H$4,blank!$H$2)),0)</f>
        <v>664100</v>
      </c>
      <c r="P687" s="16">
        <f>O687/(VLOOKUP(C687,key!A:H,8,FALSE)/10)</f>
        <v>75465.909090909088</v>
      </c>
    </row>
    <row r="688" spans="1:16" x14ac:dyDescent="0.4">
      <c r="A688" s="2">
        <v>10</v>
      </c>
      <c r="B688" s="2">
        <v>30</v>
      </c>
      <c r="C688" s="2" t="s">
        <v>59</v>
      </c>
      <c r="D688" s="2" t="s">
        <v>171</v>
      </c>
      <c r="E688" s="2" t="s">
        <v>676</v>
      </c>
      <c r="F688" s="2" t="str">
        <f>VLOOKUP(C688,death!A:B,2,FALSE)</f>
        <v>no</v>
      </c>
      <c r="G688" s="3" t="str">
        <f t="shared" si="41"/>
        <v>T_desiccation_10</v>
      </c>
      <c r="H688" s="2">
        <v>25</v>
      </c>
      <c r="I688" s="2">
        <v>84</v>
      </c>
      <c r="J688" s="2">
        <v>71</v>
      </c>
      <c r="K688" s="2">
        <f t="shared" si="40"/>
        <v>13</v>
      </c>
      <c r="L688" s="2">
        <f>K688*calibration_curve!$C$2</f>
        <v>303368</v>
      </c>
      <c r="M688" s="2">
        <f t="shared" si="42"/>
        <v>12135</v>
      </c>
      <c r="N688" s="2">
        <f t="shared" si="43"/>
        <v>728100</v>
      </c>
      <c r="O688" s="2">
        <f>ROUND(IF((N688-IF(B688=20,blank!$H$4,blank!$H$2))&lt;0,0,N688-IF(B688=20,blank!$H$4,blank!$H$2)),0)</f>
        <v>552080</v>
      </c>
      <c r="P688" s="16">
        <f>O688/(VLOOKUP(C688,key!A:H,8,FALSE)/10)</f>
        <v>75627.397260273981</v>
      </c>
    </row>
    <row r="689" spans="1:16" x14ac:dyDescent="0.4">
      <c r="A689" s="2">
        <v>10</v>
      </c>
      <c r="B689" s="2">
        <v>30</v>
      </c>
      <c r="C689" s="2" t="s">
        <v>60</v>
      </c>
      <c r="D689" s="2" t="s">
        <v>171</v>
      </c>
      <c r="E689" s="2" t="s">
        <v>676</v>
      </c>
      <c r="F689" s="2" t="str">
        <f>VLOOKUP(C689,death!A:B,2,FALSE)</f>
        <v>no</v>
      </c>
      <c r="G689" s="3" t="str">
        <f t="shared" si="41"/>
        <v>T_desiccation_10</v>
      </c>
      <c r="H689" s="2">
        <v>25</v>
      </c>
      <c r="I689" s="2">
        <v>84</v>
      </c>
      <c r="J689" s="2">
        <v>69</v>
      </c>
      <c r="K689" s="2">
        <f t="shared" si="40"/>
        <v>15</v>
      </c>
      <c r="L689" s="2">
        <f>K689*calibration_curve!$C$2</f>
        <v>350040</v>
      </c>
      <c r="M689" s="2">
        <f t="shared" si="42"/>
        <v>14002</v>
      </c>
      <c r="N689" s="2">
        <f t="shared" si="43"/>
        <v>840120</v>
      </c>
      <c r="O689" s="2">
        <f>ROUND(IF((N689-IF(B689=20,blank!$H$4,blank!$H$2))&lt;0,0,N689-IF(B689=20,blank!$H$4,blank!$H$2)),0)</f>
        <v>664100</v>
      </c>
      <c r="P689" s="16">
        <f>O689/(VLOOKUP(C689,key!A:H,8,FALSE)/10)</f>
        <v>83012.5</v>
      </c>
    </row>
    <row r="690" spans="1:16" x14ac:dyDescent="0.4">
      <c r="A690" s="2">
        <v>10</v>
      </c>
      <c r="B690" s="2">
        <v>30</v>
      </c>
      <c r="C690" s="2" t="s">
        <v>62</v>
      </c>
      <c r="D690" s="2" t="s">
        <v>171</v>
      </c>
      <c r="E690" s="2" t="s">
        <v>676</v>
      </c>
      <c r="F690" s="2" t="str">
        <f>VLOOKUP(C690,death!A:B,2,FALSE)</f>
        <v>no</v>
      </c>
      <c r="G690" s="3" t="str">
        <f t="shared" si="41"/>
        <v>T_desiccation_10</v>
      </c>
      <c r="H690" s="2">
        <v>25</v>
      </c>
      <c r="I690" s="2">
        <v>84</v>
      </c>
      <c r="J690" s="2">
        <v>64</v>
      </c>
      <c r="K690" s="2">
        <f t="shared" si="40"/>
        <v>20</v>
      </c>
      <c r="L690" s="2">
        <f>K690*calibration_curve!$C$2</f>
        <v>466720</v>
      </c>
      <c r="M690" s="2">
        <f t="shared" si="42"/>
        <v>18669</v>
      </c>
      <c r="N690" s="2">
        <f t="shared" si="43"/>
        <v>1120140</v>
      </c>
      <c r="O690" s="2">
        <f>ROUND(IF((N690-IF(B690=20,blank!$H$4,blank!$H$2))&lt;0,0,N690-IF(B690=20,blank!$H$4,blank!$H$2)),0)</f>
        <v>944120</v>
      </c>
      <c r="P690" s="16">
        <f>O690/(VLOOKUP(C690,key!A:H,8,FALSE)/10)</f>
        <v>102621.73913043478</v>
      </c>
    </row>
    <row r="691" spans="1:16" x14ac:dyDescent="0.4">
      <c r="A691" s="2">
        <v>10</v>
      </c>
      <c r="B691" s="2">
        <v>30</v>
      </c>
      <c r="C691" s="2" t="s">
        <v>64</v>
      </c>
      <c r="D691" s="2" t="s">
        <v>171</v>
      </c>
      <c r="E691" s="2" t="s">
        <v>676</v>
      </c>
      <c r="F691" s="2" t="str">
        <f>VLOOKUP(C691,death!A:B,2,FALSE)</f>
        <v>no</v>
      </c>
      <c r="G691" s="3" t="str">
        <f t="shared" si="41"/>
        <v>T_desiccation_10</v>
      </c>
      <c r="H691" s="2">
        <v>25</v>
      </c>
      <c r="I691" s="2">
        <v>85</v>
      </c>
      <c r="J691" s="2">
        <v>63</v>
      </c>
      <c r="K691" s="2">
        <f t="shared" si="40"/>
        <v>22</v>
      </c>
      <c r="L691" s="2">
        <f>K691*calibration_curve!$C$2</f>
        <v>513392</v>
      </c>
      <c r="M691" s="2">
        <f t="shared" si="42"/>
        <v>20536</v>
      </c>
      <c r="N691" s="2">
        <f t="shared" si="43"/>
        <v>1232160</v>
      </c>
      <c r="O691" s="2">
        <f>ROUND(IF((N691-IF(B691=20,blank!$H$4,blank!$H$2))&lt;0,0,N691-IF(B691=20,blank!$H$4,blank!$H$2)),0)</f>
        <v>1056140</v>
      </c>
      <c r="P691" s="16">
        <f>O691/(VLOOKUP(C691,key!A:H,8,FALSE)/10)</f>
        <v>127245.78313253011</v>
      </c>
    </row>
    <row r="692" spans="1:16" x14ac:dyDescent="0.4">
      <c r="A692" s="2">
        <v>10</v>
      </c>
      <c r="B692" s="2">
        <v>30</v>
      </c>
      <c r="C692" s="2" t="s">
        <v>66</v>
      </c>
      <c r="D692" s="2" t="s">
        <v>171</v>
      </c>
      <c r="E692" s="2" t="s">
        <v>676</v>
      </c>
      <c r="F692" s="2" t="str">
        <f>VLOOKUP(C692,death!A:B,2,FALSE)</f>
        <v>no</v>
      </c>
      <c r="G692" s="3" t="str">
        <f t="shared" si="41"/>
        <v>T_desiccation_10</v>
      </c>
      <c r="H692" s="2">
        <v>25</v>
      </c>
      <c r="I692" s="2">
        <v>85</v>
      </c>
      <c r="J692" s="2">
        <v>70</v>
      </c>
      <c r="K692" s="2">
        <f t="shared" si="40"/>
        <v>15</v>
      </c>
      <c r="L692" s="2">
        <f>K692*calibration_curve!$C$2</f>
        <v>350040</v>
      </c>
      <c r="M692" s="2">
        <f t="shared" si="42"/>
        <v>14002</v>
      </c>
      <c r="N692" s="2">
        <f t="shared" si="43"/>
        <v>840120</v>
      </c>
      <c r="O692" s="2">
        <f>ROUND(IF((N692-IF(B692=20,blank!$H$4,blank!$H$2))&lt;0,0,N692-IF(B692=20,blank!$H$4,blank!$H$2)),0)</f>
        <v>664100</v>
      </c>
      <c r="P692" s="16">
        <f>O692/(VLOOKUP(C692,key!A:H,8,FALSE)/10)</f>
        <v>80987.804878048788</v>
      </c>
    </row>
    <row r="693" spans="1:16" x14ac:dyDescent="0.4">
      <c r="A693" s="2">
        <v>10</v>
      </c>
      <c r="B693" s="2">
        <v>30</v>
      </c>
      <c r="C693" s="2" t="s">
        <v>67</v>
      </c>
      <c r="D693" s="2" t="s">
        <v>171</v>
      </c>
      <c r="E693" s="2" t="s">
        <v>676</v>
      </c>
      <c r="F693" s="2" t="str">
        <f>VLOOKUP(C693,death!A:B,2,FALSE)</f>
        <v>no</v>
      </c>
      <c r="G693" s="3" t="str">
        <f t="shared" si="41"/>
        <v>T_desiccation_10</v>
      </c>
      <c r="H693" s="2">
        <v>25</v>
      </c>
      <c r="I693" s="2">
        <v>85</v>
      </c>
      <c r="J693" s="2">
        <v>69</v>
      </c>
      <c r="K693" s="2">
        <f t="shared" si="40"/>
        <v>16</v>
      </c>
      <c r="L693" s="2">
        <f>K693*calibration_curve!$C$2</f>
        <v>373376</v>
      </c>
      <c r="M693" s="2">
        <f t="shared" si="42"/>
        <v>14935</v>
      </c>
      <c r="N693" s="2">
        <f t="shared" si="43"/>
        <v>896100</v>
      </c>
      <c r="O693" s="2">
        <f>ROUND(IF((N693-IF(B693=20,blank!$H$4,blank!$H$2))&lt;0,0,N693-IF(B693=20,blank!$H$4,blank!$H$2)),0)</f>
        <v>720080</v>
      </c>
      <c r="P693" s="16">
        <f>O693/(VLOOKUP(C693,key!A:H,8,FALSE)/10)</f>
        <v>82767.816091954024</v>
      </c>
    </row>
    <row r="694" spans="1:16" x14ac:dyDescent="0.4">
      <c r="A694" s="2">
        <v>10</v>
      </c>
      <c r="B694" s="2">
        <v>30</v>
      </c>
      <c r="C694" s="2" t="s">
        <v>68</v>
      </c>
      <c r="D694" s="2" t="s">
        <v>171</v>
      </c>
      <c r="E694" s="2" t="s">
        <v>676</v>
      </c>
      <c r="F694" s="2" t="str">
        <f>VLOOKUP(C694,death!A:B,2,FALSE)</f>
        <v>no</v>
      </c>
      <c r="G694" s="3" t="str">
        <f t="shared" si="41"/>
        <v>T_desiccation_10</v>
      </c>
      <c r="H694" s="2">
        <v>25</v>
      </c>
      <c r="I694" s="2">
        <v>86</v>
      </c>
      <c r="J694" s="2">
        <v>74</v>
      </c>
      <c r="K694" s="2">
        <f t="shared" si="40"/>
        <v>12</v>
      </c>
      <c r="L694" s="2">
        <f>K694*calibration_curve!$C$2</f>
        <v>280032</v>
      </c>
      <c r="M694" s="2">
        <f t="shared" si="42"/>
        <v>11201</v>
      </c>
      <c r="N694" s="2">
        <f t="shared" si="43"/>
        <v>672060</v>
      </c>
      <c r="O694" s="2">
        <f>ROUND(IF((N694-IF(B694=20,blank!$H$4,blank!$H$2))&lt;0,0,N694-IF(B694=20,blank!$H$4,blank!$H$2)),0)</f>
        <v>496040</v>
      </c>
      <c r="P694" s="16">
        <f>O694/(VLOOKUP(C694,key!A:H,8,FALSE)/10)</f>
        <v>61239.506172839509</v>
      </c>
    </row>
    <row r="695" spans="1:16" x14ac:dyDescent="0.4">
      <c r="A695" s="2">
        <v>10</v>
      </c>
      <c r="B695" s="2">
        <v>30</v>
      </c>
      <c r="C695" s="2" t="s">
        <v>69</v>
      </c>
      <c r="D695" s="2" t="s">
        <v>171</v>
      </c>
      <c r="E695" s="2" t="s">
        <v>676</v>
      </c>
      <c r="F695" s="2" t="str">
        <f>VLOOKUP(C695,death!A:B,2,FALSE)</f>
        <v>no</v>
      </c>
      <c r="G695" s="3" t="str">
        <f t="shared" si="41"/>
        <v>T_desiccation_10</v>
      </c>
      <c r="H695" s="2">
        <v>25</v>
      </c>
      <c r="I695" s="2">
        <v>83</v>
      </c>
      <c r="J695" s="2">
        <v>69</v>
      </c>
      <c r="K695" s="2">
        <f t="shared" si="40"/>
        <v>14</v>
      </c>
      <c r="L695" s="2">
        <f>K695*calibration_curve!$C$2</f>
        <v>326704</v>
      </c>
      <c r="M695" s="2">
        <f t="shared" si="42"/>
        <v>13068</v>
      </c>
      <c r="N695" s="2">
        <f t="shared" si="43"/>
        <v>784080</v>
      </c>
      <c r="O695" s="2">
        <f>ROUND(IF((N695-IF(B695=20,blank!$H$4,blank!$H$2))&lt;0,0,N695-IF(B695=20,blank!$H$4,blank!$H$2)),0)</f>
        <v>608060</v>
      </c>
      <c r="P695" s="16">
        <f>O695/(VLOOKUP(C695,key!A:H,8,FALSE)/10)</f>
        <v>72388.095238095237</v>
      </c>
    </row>
    <row r="696" spans="1:16" x14ac:dyDescent="0.4">
      <c r="A696" s="2">
        <v>10</v>
      </c>
      <c r="B696" s="2">
        <v>30</v>
      </c>
      <c r="C696" s="2" t="s">
        <v>70</v>
      </c>
      <c r="D696" s="2" t="s">
        <v>171</v>
      </c>
      <c r="E696" s="2" t="s">
        <v>676</v>
      </c>
      <c r="F696" s="2" t="str">
        <f>VLOOKUP(C696,death!A:B,2,FALSE)</f>
        <v>no</v>
      </c>
      <c r="G696" s="3" t="str">
        <f t="shared" si="41"/>
        <v>T_desiccation_10</v>
      </c>
      <c r="H696" s="2">
        <v>25</v>
      </c>
      <c r="I696" s="2">
        <v>83</v>
      </c>
      <c r="J696" s="2">
        <v>67</v>
      </c>
      <c r="K696" s="2">
        <f t="shared" si="40"/>
        <v>16</v>
      </c>
      <c r="L696" s="2">
        <f>K696*calibration_curve!$C$2</f>
        <v>373376</v>
      </c>
      <c r="M696" s="2">
        <f t="shared" si="42"/>
        <v>14935</v>
      </c>
      <c r="N696" s="2">
        <f t="shared" si="43"/>
        <v>896100</v>
      </c>
      <c r="O696" s="2">
        <f>ROUND(IF((N696-IF(B696=20,blank!$H$4,blank!$H$2))&lt;0,0,N696-IF(B696=20,blank!$H$4,blank!$H$2)),0)</f>
        <v>720080</v>
      </c>
      <c r="P696" s="16">
        <f>O696/(VLOOKUP(C696,key!A:H,8,FALSE)/10)</f>
        <v>96010.666666666672</v>
      </c>
    </row>
    <row r="697" spans="1:16" x14ac:dyDescent="0.4">
      <c r="A697" s="2">
        <v>10</v>
      </c>
      <c r="B697" s="2">
        <v>30</v>
      </c>
      <c r="C697" s="2" t="s">
        <v>71</v>
      </c>
      <c r="D697" s="2" t="s">
        <v>171</v>
      </c>
      <c r="E697" s="2" t="s">
        <v>676</v>
      </c>
      <c r="F697" s="2" t="str">
        <f>VLOOKUP(C697,death!A:B,2,FALSE)</f>
        <v>no</v>
      </c>
      <c r="G697" s="3" t="str">
        <f t="shared" si="41"/>
        <v>T_desiccation_10</v>
      </c>
      <c r="H697" s="2">
        <v>25</v>
      </c>
      <c r="I697" s="2">
        <v>83</v>
      </c>
      <c r="J697" s="2">
        <v>69</v>
      </c>
      <c r="K697" s="2">
        <f t="shared" si="40"/>
        <v>14</v>
      </c>
      <c r="L697" s="2">
        <f>K697*calibration_curve!$C$2</f>
        <v>326704</v>
      </c>
      <c r="M697" s="2">
        <f t="shared" si="42"/>
        <v>13068</v>
      </c>
      <c r="N697" s="2">
        <f t="shared" si="43"/>
        <v>784080</v>
      </c>
      <c r="O697" s="2">
        <f>ROUND(IF((N697-IF(B697=20,blank!$H$4,blank!$H$2))&lt;0,0,N697-IF(B697=20,blank!$H$4,blank!$H$2)),0)</f>
        <v>608060</v>
      </c>
      <c r="P697" s="16">
        <f>O697/(VLOOKUP(C697,key!A:H,8,FALSE)/10)</f>
        <v>80007.894736842107</v>
      </c>
    </row>
    <row r="698" spans="1:16" x14ac:dyDescent="0.4">
      <c r="A698" s="2">
        <v>10</v>
      </c>
      <c r="B698" s="2">
        <v>30</v>
      </c>
      <c r="C698" s="2" t="s">
        <v>72</v>
      </c>
      <c r="D698" s="2" t="s">
        <v>171</v>
      </c>
      <c r="E698" s="2" t="s">
        <v>676</v>
      </c>
      <c r="F698" s="2" t="str">
        <f>VLOOKUP(C698,death!A:B,2,FALSE)</f>
        <v>no</v>
      </c>
      <c r="G698" s="3" t="str">
        <f t="shared" si="41"/>
        <v>T_desiccation_10</v>
      </c>
      <c r="H698" s="2">
        <v>25</v>
      </c>
      <c r="I698" s="2">
        <v>91</v>
      </c>
      <c r="J698" s="2">
        <v>79</v>
      </c>
      <c r="K698" s="2">
        <f t="shared" si="40"/>
        <v>12</v>
      </c>
      <c r="L698" s="2">
        <f>K698*calibration_curve!$C$2</f>
        <v>280032</v>
      </c>
      <c r="M698" s="2">
        <f t="shared" si="42"/>
        <v>11201</v>
      </c>
      <c r="N698" s="2">
        <f t="shared" si="43"/>
        <v>672060</v>
      </c>
      <c r="O698" s="2">
        <f>ROUND(IF((N698-IF(B698=20,blank!$H$4,blank!$H$2))&lt;0,0,N698-IF(B698=20,blank!$H$4,blank!$H$2)),0)</f>
        <v>496040</v>
      </c>
      <c r="P698" s="16">
        <f>O698/(VLOOKUP(C698,key!A:H,8,FALSE)/10)</f>
        <v>65268.42105263158</v>
      </c>
    </row>
    <row r="699" spans="1:16" x14ac:dyDescent="0.4">
      <c r="A699" s="2">
        <v>10</v>
      </c>
      <c r="B699" s="2">
        <v>30</v>
      </c>
      <c r="C699" s="2" t="s">
        <v>74</v>
      </c>
      <c r="D699" s="2" t="s">
        <v>171</v>
      </c>
      <c r="E699" s="2" t="s">
        <v>676</v>
      </c>
      <c r="F699" s="2" t="str">
        <f>VLOOKUP(C699,death!A:B,2,FALSE)</f>
        <v>no</v>
      </c>
      <c r="G699" s="3" t="str">
        <f t="shared" si="41"/>
        <v>T_desiccation_10</v>
      </c>
      <c r="H699" s="2">
        <v>25</v>
      </c>
      <c r="I699" s="2">
        <v>83</v>
      </c>
      <c r="J699" s="2">
        <v>66</v>
      </c>
      <c r="K699" s="2">
        <f t="shared" si="40"/>
        <v>17</v>
      </c>
      <c r="L699" s="2">
        <f>K699*calibration_curve!$C$2</f>
        <v>396712</v>
      </c>
      <c r="M699" s="2">
        <f t="shared" si="42"/>
        <v>15868</v>
      </c>
      <c r="N699" s="2">
        <f t="shared" si="43"/>
        <v>952080</v>
      </c>
      <c r="O699" s="2">
        <f>ROUND(IF((N699-IF(B699=20,blank!$H$4,blank!$H$2))&lt;0,0,N699-IF(B699=20,blank!$H$4,blank!$H$2)),0)</f>
        <v>776060</v>
      </c>
      <c r="P699" s="16">
        <f>O699/(VLOOKUP(C699,key!A:H,8,FALSE)/10)</f>
        <v>94641.463414634156</v>
      </c>
    </row>
    <row r="700" spans="1:16" x14ac:dyDescent="0.4">
      <c r="A700" s="2">
        <v>10</v>
      </c>
      <c r="B700" s="2">
        <v>30</v>
      </c>
      <c r="C700" s="2" t="s">
        <v>75</v>
      </c>
      <c r="D700" s="2" t="s">
        <v>171</v>
      </c>
      <c r="E700" s="2" t="s">
        <v>676</v>
      </c>
      <c r="F700" s="2" t="str">
        <f>VLOOKUP(C700,death!A:B,2,FALSE)</f>
        <v>no</v>
      </c>
      <c r="G700" s="3" t="str">
        <f t="shared" si="41"/>
        <v>T_desiccation_10</v>
      </c>
      <c r="H700" s="2">
        <v>25</v>
      </c>
      <c r="I700" s="2">
        <v>83</v>
      </c>
      <c r="J700" s="2">
        <v>65</v>
      </c>
      <c r="K700" s="2">
        <f t="shared" si="40"/>
        <v>18</v>
      </c>
      <c r="L700" s="2">
        <f>K700*calibration_curve!$C$2</f>
        <v>420048</v>
      </c>
      <c r="M700" s="2">
        <f t="shared" si="42"/>
        <v>16802</v>
      </c>
      <c r="N700" s="2">
        <f t="shared" si="43"/>
        <v>1008120</v>
      </c>
      <c r="O700" s="2">
        <f>ROUND(IF((N700-IF(B700=20,blank!$H$4,blank!$H$2))&lt;0,0,N700-IF(B700=20,blank!$H$4,blank!$H$2)),0)</f>
        <v>832100</v>
      </c>
      <c r="P700" s="16">
        <f>O700/(VLOOKUP(C700,key!A:H,8,FALSE)/10)</f>
        <v>100253.01204819276</v>
      </c>
    </row>
    <row r="701" spans="1:16" x14ac:dyDescent="0.4">
      <c r="A701" s="2">
        <v>10</v>
      </c>
      <c r="B701" s="2">
        <v>30</v>
      </c>
      <c r="C701" s="2" t="s">
        <v>76</v>
      </c>
      <c r="D701" s="2" t="s">
        <v>171</v>
      </c>
      <c r="E701" s="2" t="s">
        <v>676</v>
      </c>
      <c r="F701" s="2" t="str">
        <f>VLOOKUP(C701,death!A:B,2,FALSE)</f>
        <v>no</v>
      </c>
      <c r="G701" s="3" t="str">
        <f t="shared" si="41"/>
        <v>T_desiccation_10</v>
      </c>
      <c r="H701" s="2">
        <v>25</v>
      </c>
      <c r="I701" s="2">
        <v>90</v>
      </c>
      <c r="J701" s="2">
        <v>76</v>
      </c>
      <c r="K701" s="2">
        <f t="shared" si="40"/>
        <v>14</v>
      </c>
      <c r="L701" s="2">
        <f>K701*calibration_curve!$C$2</f>
        <v>326704</v>
      </c>
      <c r="M701" s="2">
        <f t="shared" si="42"/>
        <v>13068</v>
      </c>
      <c r="N701" s="2">
        <f t="shared" si="43"/>
        <v>784080</v>
      </c>
      <c r="O701" s="2">
        <f>ROUND(IF((N701-IF(B701=20,blank!$H$4,blank!$H$2))&lt;0,0,N701-IF(B701=20,blank!$H$4,blank!$H$2)),0)</f>
        <v>608060</v>
      </c>
      <c r="P701" s="16">
        <f>O701/(VLOOKUP(C701,key!A:H,8,FALSE)/10)</f>
        <v>64687.234042553187</v>
      </c>
    </row>
    <row r="702" spans="1:16" x14ac:dyDescent="0.4">
      <c r="A702" s="2">
        <v>10</v>
      </c>
      <c r="B702" s="2">
        <v>30</v>
      </c>
      <c r="C702" s="2" t="s">
        <v>77</v>
      </c>
      <c r="D702" s="2" t="s">
        <v>171</v>
      </c>
      <c r="E702" s="2" t="s">
        <v>676</v>
      </c>
      <c r="F702" s="2" t="str">
        <f>VLOOKUP(C702,death!A:B,2,FALSE)</f>
        <v>no</v>
      </c>
      <c r="G702" s="3" t="str">
        <f t="shared" si="41"/>
        <v>T_desiccation_10</v>
      </c>
      <c r="H702" s="2">
        <v>25</v>
      </c>
      <c r="I702" s="2">
        <v>84</v>
      </c>
      <c r="J702" s="2">
        <v>62</v>
      </c>
      <c r="K702" s="2">
        <f t="shared" si="40"/>
        <v>22</v>
      </c>
      <c r="L702" s="2">
        <f>K702*calibration_curve!$C$2</f>
        <v>513392</v>
      </c>
      <c r="M702" s="2">
        <f t="shared" si="42"/>
        <v>20536</v>
      </c>
      <c r="N702" s="2">
        <f t="shared" si="43"/>
        <v>1232160</v>
      </c>
      <c r="O702" s="2">
        <f>ROUND(IF((N702-IF(B702=20,blank!$H$4,blank!$H$2))&lt;0,0,N702-IF(B702=20,blank!$H$4,blank!$H$2)),0)</f>
        <v>1056140</v>
      </c>
      <c r="P702" s="16">
        <f>O702/(VLOOKUP(C702,key!A:H,8,FALSE)/10)</f>
        <v>127245.78313253011</v>
      </c>
    </row>
    <row r="703" spans="1:16" x14ac:dyDescent="0.4">
      <c r="A703" s="2">
        <v>10</v>
      </c>
      <c r="B703" s="2">
        <v>30</v>
      </c>
      <c r="C703" s="2" t="s">
        <v>78</v>
      </c>
      <c r="D703" s="2" t="s">
        <v>171</v>
      </c>
      <c r="E703" s="2" t="s">
        <v>676</v>
      </c>
      <c r="F703" s="2" t="str">
        <f>VLOOKUP(C703,death!A:B,2,FALSE)</f>
        <v>no</v>
      </c>
      <c r="G703" s="3" t="str">
        <f t="shared" si="41"/>
        <v>T_desiccation_10</v>
      </c>
      <c r="H703" s="2">
        <v>25</v>
      </c>
      <c r="I703" s="2">
        <v>83</v>
      </c>
      <c r="J703" s="2">
        <v>68</v>
      </c>
      <c r="K703" s="2">
        <f t="shared" si="40"/>
        <v>15</v>
      </c>
      <c r="L703" s="2">
        <f>K703*calibration_curve!$C$2</f>
        <v>350040</v>
      </c>
      <c r="M703" s="2">
        <f t="shared" si="42"/>
        <v>14002</v>
      </c>
      <c r="N703" s="2">
        <f t="shared" si="43"/>
        <v>840120</v>
      </c>
      <c r="O703" s="2">
        <f>ROUND(IF((N703-IF(B703=20,blank!$H$4,blank!$H$2))&lt;0,0,N703-IF(B703=20,blank!$H$4,blank!$H$2)),0)</f>
        <v>664100</v>
      </c>
      <c r="P703" s="16">
        <f>O703/(VLOOKUP(C703,key!A:H,8,FALSE)/10)</f>
        <v>93535.211267605642</v>
      </c>
    </row>
    <row r="704" spans="1:16" x14ac:dyDescent="0.4">
      <c r="A704" s="2">
        <v>10</v>
      </c>
      <c r="B704" s="2">
        <v>30</v>
      </c>
      <c r="C704" s="2" t="s">
        <v>79</v>
      </c>
      <c r="D704" s="2" t="s">
        <v>171</v>
      </c>
      <c r="E704" s="2" t="s">
        <v>676</v>
      </c>
      <c r="F704" s="2" t="str">
        <f>VLOOKUP(C704,death!A:B,2,FALSE)</f>
        <v>no</v>
      </c>
      <c r="G704" s="3" t="str">
        <f t="shared" si="41"/>
        <v>T_desiccation_10</v>
      </c>
      <c r="H704" s="2">
        <v>25</v>
      </c>
      <c r="I704" s="2">
        <v>86</v>
      </c>
      <c r="J704" s="2">
        <v>64</v>
      </c>
      <c r="K704" s="2">
        <f t="shared" si="40"/>
        <v>22</v>
      </c>
      <c r="L704" s="2">
        <f>K704*calibration_curve!$C$2</f>
        <v>513392</v>
      </c>
      <c r="M704" s="2">
        <f t="shared" si="42"/>
        <v>20536</v>
      </c>
      <c r="N704" s="2">
        <f t="shared" si="43"/>
        <v>1232160</v>
      </c>
      <c r="O704" s="2">
        <f>ROUND(IF((N704-IF(B704=20,blank!$H$4,blank!$H$2))&lt;0,0,N704-IF(B704=20,blank!$H$4,blank!$H$2)),0)</f>
        <v>1056140</v>
      </c>
      <c r="P704" s="16">
        <f>O704/(VLOOKUP(C704,key!A:H,8,FALSE)/10)</f>
        <v>103543.13725490197</v>
      </c>
    </row>
    <row r="705" spans="1:16" x14ac:dyDescent="0.4">
      <c r="A705" s="2">
        <v>10</v>
      </c>
      <c r="B705" s="2">
        <v>30</v>
      </c>
      <c r="C705" s="2" t="s">
        <v>80</v>
      </c>
      <c r="D705" s="2" t="s">
        <v>171</v>
      </c>
      <c r="E705" s="2" t="s">
        <v>676</v>
      </c>
      <c r="F705" s="2" t="str">
        <f>VLOOKUP(C705,death!A:B,2,FALSE)</f>
        <v>no</v>
      </c>
      <c r="G705" s="3" t="str">
        <f t="shared" si="41"/>
        <v>T_desiccation_10</v>
      </c>
      <c r="H705" s="2">
        <v>25</v>
      </c>
      <c r="I705" s="2">
        <v>77</v>
      </c>
      <c r="J705" s="2">
        <v>58</v>
      </c>
      <c r="K705" s="2">
        <f t="shared" si="40"/>
        <v>19</v>
      </c>
      <c r="L705" s="2">
        <f>K705*calibration_curve!$C$2</f>
        <v>443384</v>
      </c>
      <c r="M705" s="2">
        <f t="shared" si="42"/>
        <v>17735</v>
      </c>
      <c r="N705" s="2">
        <f t="shared" si="43"/>
        <v>1064100</v>
      </c>
      <c r="O705" s="2">
        <f>ROUND(IF((N705-IF(B705=20,blank!$H$4,blank!$H$2))&lt;0,0,N705-IF(B705=20,blank!$H$4,blank!$H$2)),0)</f>
        <v>888080</v>
      </c>
      <c r="P705" s="16">
        <f>O705/(VLOOKUP(C705,key!A:H,8,FALSE)/10)</f>
        <v>91554.639175257733</v>
      </c>
    </row>
    <row r="706" spans="1:16" x14ac:dyDescent="0.4">
      <c r="A706" s="2">
        <v>10</v>
      </c>
      <c r="B706" s="2">
        <v>30</v>
      </c>
      <c r="C706" s="2" t="s">
        <v>81</v>
      </c>
      <c r="D706" s="2" t="s">
        <v>171</v>
      </c>
      <c r="E706" s="2" t="s">
        <v>676</v>
      </c>
      <c r="F706" s="2" t="str">
        <f>VLOOKUP(C706,death!A:B,2,FALSE)</f>
        <v>no</v>
      </c>
      <c r="G706" s="3" t="str">
        <f t="shared" si="41"/>
        <v>T_desiccation_10</v>
      </c>
      <c r="H706" s="2">
        <v>25</v>
      </c>
      <c r="I706" s="2">
        <v>77</v>
      </c>
      <c r="J706" s="2">
        <v>57</v>
      </c>
      <c r="K706" s="2">
        <f t="shared" ref="K706:K769" si="44">I706-J706</f>
        <v>20</v>
      </c>
      <c r="L706" s="2">
        <f>K706*calibration_curve!$C$2</f>
        <v>466720</v>
      </c>
      <c r="M706" s="2">
        <f t="shared" si="42"/>
        <v>18669</v>
      </c>
      <c r="N706" s="2">
        <f t="shared" si="43"/>
        <v>1120140</v>
      </c>
      <c r="O706" s="2">
        <f>ROUND(IF((N706-IF(B706=20,blank!$H$4,blank!$H$2))&lt;0,0,N706-IF(B706=20,blank!$H$4,blank!$H$2)),0)</f>
        <v>944120</v>
      </c>
      <c r="P706" s="16">
        <f>O706/(VLOOKUP(C706,key!A:H,8,FALSE)/10)</f>
        <v>121041.02564102564</v>
      </c>
    </row>
    <row r="707" spans="1:16" x14ac:dyDescent="0.4">
      <c r="A707" s="2">
        <v>10</v>
      </c>
      <c r="B707" s="2">
        <v>30</v>
      </c>
      <c r="C707" s="2" t="s">
        <v>585</v>
      </c>
      <c r="D707" s="2" t="s">
        <v>170</v>
      </c>
      <c r="E707" s="2" t="s">
        <v>586</v>
      </c>
      <c r="F707" s="2" t="s">
        <v>183</v>
      </c>
      <c r="G707" s="3" t="str">
        <f t="shared" ref="G707:G770" si="45">D707&amp;"_"&amp;E707&amp;"_"&amp;A707</f>
        <v>D_heat_only_10</v>
      </c>
      <c r="H707" s="2">
        <v>30</v>
      </c>
      <c r="I707" s="2">
        <v>94</v>
      </c>
      <c r="J707" s="2">
        <v>85</v>
      </c>
      <c r="K707" s="2">
        <f t="shared" si="44"/>
        <v>9</v>
      </c>
      <c r="L707" s="2">
        <f>K707*calibration_curve!$C$2</f>
        <v>210024</v>
      </c>
      <c r="M707" s="2">
        <f t="shared" ref="M707:M770" si="46">ROUND(L707/H707,0)</f>
        <v>7001</v>
      </c>
      <c r="N707" s="2">
        <f t="shared" ref="N707:N770" si="47">M707*60</f>
        <v>420060</v>
      </c>
      <c r="O707" s="2">
        <f>ROUND(IF((N707-IF(B707=20,blank!$H$4,blank!$H$2))&lt;0,0,N707-IF(B707=20,blank!$H$4,blank!$H$2)),0)</f>
        <v>244040</v>
      </c>
      <c r="P707" s="16">
        <f>O707/(VLOOKUP(C707,key!A:H,8,FALSE)/10)</f>
        <v>29052.38095238095</v>
      </c>
    </row>
    <row r="708" spans="1:16" x14ac:dyDescent="0.4">
      <c r="A708" s="2">
        <v>10</v>
      </c>
      <c r="B708" s="2">
        <v>30</v>
      </c>
      <c r="C708" s="2" t="s">
        <v>587</v>
      </c>
      <c r="D708" s="2" t="s">
        <v>170</v>
      </c>
      <c r="E708" s="2" t="s">
        <v>586</v>
      </c>
      <c r="F708" s="2" t="s">
        <v>183</v>
      </c>
      <c r="G708" s="3" t="str">
        <f t="shared" si="45"/>
        <v>D_heat_only_10</v>
      </c>
      <c r="H708" s="2">
        <v>30</v>
      </c>
      <c r="I708" s="2">
        <v>105</v>
      </c>
      <c r="J708" s="2">
        <v>80</v>
      </c>
      <c r="K708" s="2">
        <f t="shared" si="44"/>
        <v>25</v>
      </c>
      <c r="L708" s="2">
        <f>K708*calibration_curve!$C$2</f>
        <v>583400</v>
      </c>
      <c r="M708" s="2">
        <f t="shared" si="46"/>
        <v>19447</v>
      </c>
      <c r="N708" s="2">
        <f t="shared" si="47"/>
        <v>1166820</v>
      </c>
      <c r="O708" s="2">
        <f>ROUND(IF((N708-IF(B708=20,blank!$H$4,blank!$H$2))&lt;0,0,N708-IF(B708=20,blank!$H$4,blank!$H$2)),0)</f>
        <v>990800</v>
      </c>
      <c r="P708" s="16">
        <f>O708/(VLOOKUP(C708,key!A:H,8,FALSE)/10)</f>
        <v>107695.65217391305</v>
      </c>
    </row>
    <row r="709" spans="1:16" x14ac:dyDescent="0.4">
      <c r="A709" s="2">
        <v>10</v>
      </c>
      <c r="B709" s="2">
        <v>30</v>
      </c>
      <c r="C709" s="2" t="s">
        <v>588</v>
      </c>
      <c r="D709" s="2" t="s">
        <v>170</v>
      </c>
      <c r="E709" s="2" t="s">
        <v>586</v>
      </c>
      <c r="F709" s="2" t="s">
        <v>183</v>
      </c>
      <c r="G709" s="3" t="str">
        <f t="shared" si="45"/>
        <v>D_heat_only_10</v>
      </c>
      <c r="H709" s="2">
        <v>30</v>
      </c>
      <c r="I709" s="2">
        <v>87</v>
      </c>
      <c r="J709" s="2">
        <v>64</v>
      </c>
      <c r="K709" s="2">
        <f t="shared" si="44"/>
        <v>23</v>
      </c>
      <c r="L709" s="2">
        <f>K709*calibration_curve!$C$2</f>
        <v>536728</v>
      </c>
      <c r="M709" s="2">
        <f t="shared" si="46"/>
        <v>17891</v>
      </c>
      <c r="N709" s="2">
        <f t="shared" si="47"/>
        <v>1073460</v>
      </c>
      <c r="O709" s="2">
        <f>ROUND(IF((N709-IF(B709=20,blank!$H$4,blank!$H$2))&lt;0,0,N709-IF(B709=20,blank!$H$4,blank!$H$2)),0)</f>
        <v>897440</v>
      </c>
      <c r="P709" s="16">
        <f>O709/(VLOOKUP(C709,key!A:H,8,FALSE)/10)</f>
        <v>122936.98630136986</v>
      </c>
    </row>
    <row r="710" spans="1:16" x14ac:dyDescent="0.4">
      <c r="A710" s="2">
        <v>10</v>
      </c>
      <c r="B710" s="2">
        <v>30</v>
      </c>
      <c r="C710" s="2" t="s">
        <v>589</v>
      </c>
      <c r="D710" s="2" t="s">
        <v>170</v>
      </c>
      <c r="E710" s="2" t="s">
        <v>586</v>
      </c>
      <c r="F710" s="2" t="s">
        <v>183</v>
      </c>
      <c r="G710" s="3" t="str">
        <f t="shared" si="45"/>
        <v>D_heat_only_10</v>
      </c>
      <c r="H710" s="2">
        <v>30</v>
      </c>
      <c r="I710" s="2">
        <v>91</v>
      </c>
      <c r="J710" s="2">
        <v>86</v>
      </c>
      <c r="K710" s="2">
        <f t="shared" si="44"/>
        <v>5</v>
      </c>
      <c r="L710" s="2">
        <f>K710*calibration_curve!$C$2</f>
        <v>116680</v>
      </c>
      <c r="M710" s="2">
        <f t="shared" si="46"/>
        <v>3889</v>
      </c>
      <c r="N710" s="2">
        <f t="shared" si="47"/>
        <v>233340</v>
      </c>
      <c r="O710" s="2">
        <f>ROUND(IF((N710-IF(B710=20,blank!$H$4,blank!$H$2))&lt;0,0,N710-IF(B710=20,blank!$H$4,blank!$H$2)),0)</f>
        <v>57320</v>
      </c>
      <c r="P710" s="16">
        <f>O710/(VLOOKUP(C710,key!A:H,8,FALSE)/10)</f>
        <v>6588.5057471264372</v>
      </c>
    </row>
    <row r="711" spans="1:16" x14ac:dyDescent="0.4">
      <c r="A711" s="2">
        <v>10</v>
      </c>
      <c r="B711" s="2">
        <v>30</v>
      </c>
      <c r="C711" s="2" t="s">
        <v>590</v>
      </c>
      <c r="D711" s="2" t="s">
        <v>170</v>
      </c>
      <c r="E711" s="2" t="s">
        <v>586</v>
      </c>
      <c r="F711" s="2" t="s">
        <v>183</v>
      </c>
      <c r="G711" s="3" t="str">
        <f t="shared" si="45"/>
        <v>D_heat_only_10</v>
      </c>
      <c r="H711" s="2">
        <v>30</v>
      </c>
      <c r="I711" s="2">
        <v>104</v>
      </c>
      <c r="J711" s="2">
        <v>72</v>
      </c>
      <c r="K711" s="2">
        <f t="shared" si="44"/>
        <v>32</v>
      </c>
      <c r="L711" s="2">
        <f>K711*calibration_curve!$C$2</f>
        <v>746752</v>
      </c>
      <c r="M711" s="2">
        <f t="shared" si="46"/>
        <v>24892</v>
      </c>
      <c r="N711" s="2">
        <f t="shared" si="47"/>
        <v>1493520</v>
      </c>
      <c r="O711" s="2">
        <f>ROUND(IF((N711-IF(B711=20,blank!$H$4,blank!$H$2))&lt;0,0,N711-IF(B711=20,blank!$H$4,blank!$H$2)),0)</f>
        <v>1317500</v>
      </c>
      <c r="P711" s="16">
        <f>O711/(VLOOKUP(C711,key!A:H,8,FALSE)/10)</f>
        <v>160670.73170731709</v>
      </c>
    </row>
    <row r="712" spans="1:16" x14ac:dyDescent="0.4">
      <c r="A712" s="2">
        <v>10</v>
      </c>
      <c r="B712" s="2">
        <v>30</v>
      </c>
      <c r="C712" s="2" t="s">
        <v>591</v>
      </c>
      <c r="D712" s="2" t="s">
        <v>170</v>
      </c>
      <c r="E712" s="2" t="s">
        <v>586</v>
      </c>
      <c r="F712" s="2" t="s">
        <v>183</v>
      </c>
      <c r="G712" s="3" t="str">
        <f t="shared" si="45"/>
        <v>D_heat_only_10</v>
      </c>
      <c r="H712" s="2">
        <v>30</v>
      </c>
      <c r="I712" s="2">
        <v>97</v>
      </c>
      <c r="J712" s="2">
        <v>69</v>
      </c>
      <c r="K712" s="2">
        <f t="shared" si="44"/>
        <v>28</v>
      </c>
      <c r="L712" s="2">
        <f>K712*calibration_curve!$C$2</f>
        <v>653408</v>
      </c>
      <c r="M712" s="2">
        <f t="shared" si="46"/>
        <v>21780</v>
      </c>
      <c r="N712" s="2">
        <f t="shared" si="47"/>
        <v>1306800</v>
      </c>
      <c r="O712" s="2">
        <f>ROUND(IF((N712-IF(B712=20,blank!$H$4,blank!$H$2))&lt;0,0,N712-IF(B712=20,blank!$H$4,blank!$H$2)),0)</f>
        <v>1130780</v>
      </c>
      <c r="P712" s="16">
        <f>O712/(VLOOKUP(C712,key!A:H,8,FALSE)/10)</f>
        <v>139602.46913580247</v>
      </c>
    </row>
    <row r="713" spans="1:16" x14ac:dyDescent="0.4">
      <c r="A713" s="2">
        <v>10</v>
      </c>
      <c r="B713" s="2">
        <v>30</v>
      </c>
      <c r="C713" s="2" t="s">
        <v>593</v>
      </c>
      <c r="D713" s="2" t="s">
        <v>170</v>
      </c>
      <c r="E713" s="2" t="s">
        <v>586</v>
      </c>
      <c r="F713" s="2" t="s">
        <v>183</v>
      </c>
      <c r="G713" s="3" t="str">
        <f t="shared" si="45"/>
        <v>D_heat_only_10</v>
      </c>
      <c r="H713" s="2">
        <v>30</v>
      </c>
      <c r="I713" s="2">
        <v>100</v>
      </c>
      <c r="J713" s="2">
        <v>64</v>
      </c>
      <c r="K713" s="2">
        <f t="shared" si="44"/>
        <v>36</v>
      </c>
      <c r="L713" s="2">
        <f>K713*calibration_curve!$C$2</f>
        <v>840096</v>
      </c>
      <c r="M713" s="2">
        <f t="shared" si="46"/>
        <v>28003</v>
      </c>
      <c r="N713" s="2">
        <f t="shared" si="47"/>
        <v>1680180</v>
      </c>
      <c r="O713" s="2">
        <f>ROUND(IF((N713-IF(B713=20,blank!$H$4,blank!$H$2))&lt;0,0,N713-IF(B713=20,blank!$H$4,blank!$H$2)),0)</f>
        <v>1504160</v>
      </c>
      <c r="P713" s="16">
        <f>O713/(VLOOKUP(C713,key!A:H,8,FALSE)/10)</f>
        <v>153485.71428571426</v>
      </c>
    </row>
    <row r="714" spans="1:16" x14ac:dyDescent="0.4">
      <c r="A714" s="2">
        <v>10</v>
      </c>
      <c r="B714" s="2">
        <v>30</v>
      </c>
      <c r="C714" s="2" t="s">
        <v>594</v>
      </c>
      <c r="D714" s="2" t="s">
        <v>170</v>
      </c>
      <c r="E714" s="2" t="s">
        <v>586</v>
      </c>
      <c r="F714" s="2" t="s">
        <v>183</v>
      </c>
      <c r="G714" s="3" t="str">
        <f t="shared" si="45"/>
        <v>D_heat_only_10</v>
      </c>
      <c r="H714" s="2">
        <v>30</v>
      </c>
      <c r="I714" s="2">
        <v>93</v>
      </c>
      <c r="J714" s="2">
        <v>94</v>
      </c>
      <c r="K714" s="2">
        <f t="shared" si="44"/>
        <v>-1</v>
      </c>
      <c r="L714" s="2">
        <f>K714*calibration_curve!$C$2</f>
        <v>-23336</v>
      </c>
      <c r="M714" s="2">
        <f t="shared" si="46"/>
        <v>-778</v>
      </c>
      <c r="N714" s="2">
        <f t="shared" si="47"/>
        <v>-46680</v>
      </c>
      <c r="O714" s="2">
        <f>ROUND(IF((N714-IF(B714=20,blank!$H$4,blank!$H$2))&lt;0,0,N714-IF(B714=20,blank!$H$4,blank!$H$2)),0)</f>
        <v>0</v>
      </c>
      <c r="P714" s="16">
        <f>O714/(VLOOKUP(C714,key!A:H,8,FALSE)/10)</f>
        <v>0</v>
      </c>
    </row>
    <row r="715" spans="1:16" x14ac:dyDescent="0.4">
      <c r="A715" s="2">
        <v>10</v>
      </c>
      <c r="B715" s="2">
        <v>30</v>
      </c>
      <c r="C715" s="2" t="s">
        <v>596</v>
      </c>
      <c r="D715" s="2" t="s">
        <v>170</v>
      </c>
      <c r="E715" s="2" t="s">
        <v>586</v>
      </c>
      <c r="F715" s="2" t="s">
        <v>183</v>
      </c>
      <c r="G715" s="3" t="str">
        <f t="shared" si="45"/>
        <v>D_heat_only_10</v>
      </c>
      <c r="H715" s="2">
        <v>30</v>
      </c>
      <c r="I715" s="2">
        <v>96</v>
      </c>
      <c r="J715" s="2">
        <v>70</v>
      </c>
      <c r="K715" s="2">
        <f t="shared" si="44"/>
        <v>26</v>
      </c>
      <c r="L715" s="2">
        <f>K715*calibration_curve!$C$2</f>
        <v>606736</v>
      </c>
      <c r="M715" s="2">
        <f t="shared" si="46"/>
        <v>20225</v>
      </c>
      <c r="N715" s="2">
        <f t="shared" si="47"/>
        <v>1213500</v>
      </c>
      <c r="O715" s="2">
        <f>ROUND(IF((N715-IF(B715=20,blank!$H$4,blank!$H$2))&lt;0,0,N715-IF(B715=20,blank!$H$4,blank!$H$2)),0)</f>
        <v>1037480</v>
      </c>
      <c r="P715" s="16">
        <f>O715/(VLOOKUP(C715,key!A:H,8,FALSE)/10)</f>
        <v>138330.66666666666</v>
      </c>
    </row>
    <row r="716" spans="1:16" x14ac:dyDescent="0.4">
      <c r="A716" s="2">
        <v>10</v>
      </c>
      <c r="B716" s="2">
        <v>30</v>
      </c>
      <c r="C716" s="2" t="s">
        <v>597</v>
      </c>
      <c r="D716" s="2" t="s">
        <v>170</v>
      </c>
      <c r="E716" s="2" t="s">
        <v>586</v>
      </c>
      <c r="F716" s="2" t="s">
        <v>183</v>
      </c>
      <c r="G716" s="3" t="str">
        <f t="shared" si="45"/>
        <v>D_heat_only_10</v>
      </c>
      <c r="H716" s="2">
        <v>30</v>
      </c>
      <c r="I716" s="2">
        <v>96</v>
      </c>
      <c r="J716" s="2">
        <v>79</v>
      </c>
      <c r="K716" s="2">
        <f t="shared" si="44"/>
        <v>17</v>
      </c>
      <c r="L716" s="2">
        <f>K716*calibration_curve!$C$2</f>
        <v>396712</v>
      </c>
      <c r="M716" s="2">
        <f t="shared" si="46"/>
        <v>13224</v>
      </c>
      <c r="N716" s="2">
        <f t="shared" si="47"/>
        <v>793440</v>
      </c>
      <c r="O716" s="2">
        <f>ROUND(IF((N716-IF(B716=20,blank!$H$4,blank!$H$2))&lt;0,0,N716-IF(B716=20,blank!$H$4,blank!$H$2)),0)</f>
        <v>617420</v>
      </c>
      <c r="P716" s="16">
        <f>O716/(VLOOKUP(C716,key!A:H,8,FALSE)/10)</f>
        <v>70161.363636363632</v>
      </c>
    </row>
    <row r="717" spans="1:16" x14ac:dyDescent="0.4">
      <c r="A717" s="2">
        <v>10</v>
      </c>
      <c r="B717" s="2">
        <v>30</v>
      </c>
      <c r="C717" s="2" t="s">
        <v>598</v>
      </c>
      <c r="D717" s="2" t="s">
        <v>170</v>
      </c>
      <c r="E717" s="2" t="s">
        <v>586</v>
      </c>
      <c r="F717" s="2" t="s">
        <v>183</v>
      </c>
      <c r="G717" s="3" t="str">
        <f t="shared" si="45"/>
        <v>D_heat_only_10</v>
      </c>
      <c r="H717" s="2">
        <v>30</v>
      </c>
      <c r="I717" s="2">
        <v>95</v>
      </c>
      <c r="J717" s="2">
        <v>68</v>
      </c>
      <c r="K717" s="2">
        <f t="shared" si="44"/>
        <v>27</v>
      </c>
      <c r="L717" s="2">
        <f>K717*calibration_curve!$C$2</f>
        <v>630072</v>
      </c>
      <c r="M717" s="2">
        <f t="shared" si="46"/>
        <v>21002</v>
      </c>
      <c r="N717" s="2">
        <f t="shared" si="47"/>
        <v>1260120</v>
      </c>
      <c r="O717" s="2">
        <f>ROUND(IF((N717-IF(B717=20,blank!$H$4,blank!$H$2))&lt;0,0,N717-IF(B717=20,blank!$H$4,blank!$H$2)),0)</f>
        <v>1084100</v>
      </c>
      <c r="P717" s="16">
        <f>O717/(VLOOKUP(C717,key!A:H,8,FALSE)/10)</f>
        <v>135512.5</v>
      </c>
    </row>
    <row r="718" spans="1:16" x14ac:dyDescent="0.4">
      <c r="A718" s="2">
        <v>10</v>
      </c>
      <c r="B718" s="2">
        <v>30</v>
      </c>
      <c r="C718" s="2" t="s">
        <v>599</v>
      </c>
      <c r="D718" s="2" t="s">
        <v>170</v>
      </c>
      <c r="E718" s="2" t="s">
        <v>586</v>
      </c>
      <c r="F718" s="2" t="s">
        <v>183</v>
      </c>
      <c r="G718" s="3" t="str">
        <f t="shared" si="45"/>
        <v>D_heat_only_10</v>
      </c>
      <c r="H718" s="2">
        <v>30</v>
      </c>
      <c r="I718" s="2">
        <v>96</v>
      </c>
      <c r="J718" s="2">
        <v>67</v>
      </c>
      <c r="K718" s="2">
        <f t="shared" si="44"/>
        <v>29</v>
      </c>
      <c r="L718" s="2">
        <f>K718*calibration_curve!$C$2</f>
        <v>676744</v>
      </c>
      <c r="M718" s="2">
        <f t="shared" si="46"/>
        <v>22558</v>
      </c>
      <c r="N718" s="2">
        <f t="shared" si="47"/>
        <v>1353480</v>
      </c>
      <c r="O718" s="2">
        <f>ROUND(IF((N718-IF(B718=20,blank!$H$4,blank!$H$2))&lt;0,0,N718-IF(B718=20,blank!$H$4,blank!$H$2)),0)</f>
        <v>1177460</v>
      </c>
      <c r="P718" s="16">
        <f>O718/(VLOOKUP(C718,key!A:H,8,FALSE)/10)</f>
        <v>156994.66666666666</v>
      </c>
    </row>
    <row r="719" spans="1:16" x14ac:dyDescent="0.4">
      <c r="A719" s="2">
        <v>10</v>
      </c>
      <c r="B719" s="2">
        <v>30</v>
      </c>
      <c r="C719" s="2" t="s">
        <v>600</v>
      </c>
      <c r="D719" s="2" t="s">
        <v>170</v>
      </c>
      <c r="E719" s="2" t="s">
        <v>586</v>
      </c>
      <c r="F719" s="2" t="s">
        <v>183</v>
      </c>
      <c r="G719" s="3" t="str">
        <f t="shared" si="45"/>
        <v>D_heat_only_10</v>
      </c>
      <c r="H719" s="2">
        <v>30</v>
      </c>
      <c r="I719" s="2">
        <v>94</v>
      </c>
      <c r="J719" s="2">
        <v>81</v>
      </c>
      <c r="K719" s="2">
        <f t="shared" si="44"/>
        <v>13</v>
      </c>
      <c r="L719" s="2">
        <f>K719*calibration_curve!$C$2</f>
        <v>303368</v>
      </c>
      <c r="M719" s="2">
        <f t="shared" si="46"/>
        <v>10112</v>
      </c>
      <c r="N719" s="2">
        <f t="shared" si="47"/>
        <v>606720</v>
      </c>
      <c r="O719" s="2">
        <f>ROUND(IF((N719-IF(B719=20,blank!$H$4,blank!$H$2))&lt;0,0,N719-IF(B719=20,blank!$H$4,blank!$H$2)),0)</f>
        <v>430700</v>
      </c>
      <c r="P719" s="16">
        <f>O719/(VLOOKUP(C719,key!A:H,8,FALSE)/10)</f>
        <v>45819.148936170212</v>
      </c>
    </row>
    <row r="720" spans="1:16" x14ac:dyDescent="0.4">
      <c r="A720" s="2">
        <v>10</v>
      </c>
      <c r="B720" s="2">
        <v>30</v>
      </c>
      <c r="C720" s="2" t="s">
        <v>601</v>
      </c>
      <c r="D720" s="2" t="s">
        <v>170</v>
      </c>
      <c r="E720" s="2" t="s">
        <v>586</v>
      </c>
      <c r="F720" s="2" t="s">
        <v>183</v>
      </c>
      <c r="G720" s="3" t="str">
        <f t="shared" si="45"/>
        <v>D_heat_only_10</v>
      </c>
      <c r="H720" s="2">
        <v>30</v>
      </c>
      <c r="I720" s="2">
        <v>92</v>
      </c>
      <c r="J720" s="2">
        <v>83</v>
      </c>
      <c r="K720" s="2">
        <f t="shared" si="44"/>
        <v>9</v>
      </c>
      <c r="L720" s="2">
        <f>K720*calibration_curve!$C$2</f>
        <v>210024</v>
      </c>
      <c r="M720" s="2">
        <f t="shared" si="46"/>
        <v>7001</v>
      </c>
      <c r="N720" s="2">
        <f t="shared" si="47"/>
        <v>420060</v>
      </c>
      <c r="O720" s="2">
        <f>ROUND(IF((N720-IF(B720=20,blank!$H$4,blank!$H$2))&lt;0,0,N720-IF(B720=20,blank!$H$4,blank!$H$2)),0)</f>
        <v>244040</v>
      </c>
      <c r="P720" s="16">
        <f>O720/(VLOOKUP(C720,key!A:H,8,FALSE)/10)</f>
        <v>30505</v>
      </c>
    </row>
    <row r="721" spans="1:16" x14ac:dyDescent="0.4">
      <c r="A721" s="2">
        <v>10</v>
      </c>
      <c r="B721" s="2">
        <v>30</v>
      </c>
      <c r="C721" s="2" t="s">
        <v>602</v>
      </c>
      <c r="D721" s="2" t="s">
        <v>170</v>
      </c>
      <c r="E721" s="2" t="s">
        <v>586</v>
      </c>
      <c r="F721" s="2" t="s">
        <v>183</v>
      </c>
      <c r="G721" s="3" t="str">
        <f t="shared" si="45"/>
        <v>D_heat_only_10</v>
      </c>
      <c r="H721" s="2">
        <v>30</v>
      </c>
      <c r="I721" s="2">
        <v>99</v>
      </c>
      <c r="J721" s="2">
        <v>62</v>
      </c>
      <c r="K721" s="2">
        <f t="shared" si="44"/>
        <v>37</v>
      </c>
      <c r="L721" s="2">
        <f>K721*calibration_curve!$C$2</f>
        <v>863432</v>
      </c>
      <c r="M721" s="2">
        <f t="shared" si="46"/>
        <v>28781</v>
      </c>
      <c r="N721" s="2">
        <f t="shared" si="47"/>
        <v>1726860</v>
      </c>
      <c r="O721" s="2">
        <f>ROUND(IF((N721-IF(B721=20,blank!$H$4,blank!$H$2))&lt;0,0,N721-IF(B721=20,blank!$H$4,blank!$H$2)),0)</f>
        <v>1550840</v>
      </c>
      <c r="P721" s="16">
        <f>O721/(VLOOKUP(C721,key!A:H,8,FALSE)/10)</f>
        <v>176231.81818181818</v>
      </c>
    </row>
    <row r="722" spans="1:16" x14ac:dyDescent="0.4">
      <c r="A722" s="2">
        <v>10</v>
      </c>
      <c r="B722" s="2">
        <v>30</v>
      </c>
      <c r="C722" s="2" t="s">
        <v>603</v>
      </c>
      <c r="D722" s="2" t="s">
        <v>170</v>
      </c>
      <c r="E722" s="2" t="s">
        <v>586</v>
      </c>
      <c r="F722" s="2" t="s">
        <v>183</v>
      </c>
      <c r="G722" s="3" t="str">
        <f t="shared" si="45"/>
        <v>D_heat_only_10</v>
      </c>
      <c r="H722" s="2">
        <v>30</v>
      </c>
      <c r="I722" s="2">
        <v>97</v>
      </c>
      <c r="J722" s="2">
        <v>81</v>
      </c>
      <c r="K722" s="2">
        <f t="shared" si="44"/>
        <v>16</v>
      </c>
      <c r="L722" s="2">
        <f>K722*calibration_curve!$C$2</f>
        <v>373376</v>
      </c>
      <c r="M722" s="2">
        <f t="shared" si="46"/>
        <v>12446</v>
      </c>
      <c r="N722" s="2">
        <f t="shared" si="47"/>
        <v>746760</v>
      </c>
      <c r="O722" s="2">
        <f>ROUND(IF((N722-IF(B722=20,blank!$H$4,blank!$H$2))&lt;0,0,N722-IF(B722=20,blank!$H$4,blank!$H$2)),0)</f>
        <v>570740</v>
      </c>
      <c r="P722" s="16">
        <f>O722/(VLOOKUP(C722,key!A:H,8,FALSE)/10)</f>
        <v>80385.915492957749</v>
      </c>
    </row>
    <row r="723" spans="1:16" x14ac:dyDescent="0.4">
      <c r="A723" s="2">
        <v>10</v>
      </c>
      <c r="B723" s="2">
        <v>30</v>
      </c>
      <c r="C723" s="2" t="s">
        <v>604</v>
      </c>
      <c r="D723" s="2" t="s">
        <v>170</v>
      </c>
      <c r="E723" s="2" t="s">
        <v>586</v>
      </c>
      <c r="F723" s="2" t="s">
        <v>183</v>
      </c>
      <c r="G723" s="3" t="str">
        <f t="shared" si="45"/>
        <v>D_heat_only_10</v>
      </c>
      <c r="H723" s="2">
        <v>30</v>
      </c>
      <c r="I723" s="2">
        <v>94</v>
      </c>
      <c r="J723" s="2">
        <v>91</v>
      </c>
      <c r="K723" s="2">
        <f t="shared" si="44"/>
        <v>3</v>
      </c>
      <c r="L723" s="2">
        <f>K723*calibration_curve!$C$2</f>
        <v>70008</v>
      </c>
      <c r="M723" s="2">
        <f t="shared" si="46"/>
        <v>2334</v>
      </c>
      <c r="N723" s="2">
        <f t="shared" si="47"/>
        <v>140040</v>
      </c>
      <c r="O723" s="2">
        <f>ROUND(IF((N723-IF(B723=20,blank!$H$4,blank!$H$2))&lt;0,0,N723-IF(B723=20,blank!$H$4,blank!$H$2)),0)</f>
        <v>0</v>
      </c>
      <c r="P723" s="16">
        <f>O723/(VLOOKUP(C723,key!A:H,8,FALSE)/10)</f>
        <v>0</v>
      </c>
    </row>
    <row r="724" spans="1:16" x14ac:dyDescent="0.4">
      <c r="A724" s="2">
        <v>10</v>
      </c>
      <c r="B724" s="2">
        <v>30</v>
      </c>
      <c r="C724" s="2" t="s">
        <v>605</v>
      </c>
      <c r="D724" s="2" t="s">
        <v>170</v>
      </c>
      <c r="E724" s="2" t="s">
        <v>586</v>
      </c>
      <c r="F724" s="2" t="s">
        <v>183</v>
      </c>
      <c r="G724" s="3" t="str">
        <f t="shared" si="45"/>
        <v>D_heat_only_10</v>
      </c>
      <c r="H724" s="2">
        <v>30</v>
      </c>
      <c r="I724" s="2">
        <v>97</v>
      </c>
      <c r="J724" s="2">
        <v>78</v>
      </c>
      <c r="K724" s="2">
        <f t="shared" si="44"/>
        <v>19</v>
      </c>
      <c r="L724" s="2">
        <f>K724*calibration_curve!$C$2</f>
        <v>443384</v>
      </c>
      <c r="M724" s="2">
        <f t="shared" si="46"/>
        <v>14779</v>
      </c>
      <c r="N724" s="2">
        <f t="shared" si="47"/>
        <v>886740</v>
      </c>
      <c r="O724" s="2">
        <f>ROUND(IF((N724-IF(B724=20,blank!$H$4,blank!$H$2))&lt;0,0,N724-IF(B724=20,blank!$H$4,blank!$H$2)),0)</f>
        <v>710720</v>
      </c>
      <c r="P724" s="16">
        <f>O724/(VLOOKUP(C724,key!A:H,8,FALSE)/10)</f>
        <v>79856.179775280892</v>
      </c>
    </row>
    <row r="725" spans="1:16" x14ac:dyDescent="0.4">
      <c r="A725" s="2">
        <v>10</v>
      </c>
      <c r="B725" s="2">
        <v>30</v>
      </c>
      <c r="C725" s="2" t="s">
        <v>606</v>
      </c>
      <c r="D725" s="2" t="s">
        <v>170</v>
      </c>
      <c r="E725" s="2" t="s">
        <v>586</v>
      </c>
      <c r="F725" s="2" t="s">
        <v>183</v>
      </c>
      <c r="G725" s="3" t="str">
        <f t="shared" si="45"/>
        <v>D_heat_only_10</v>
      </c>
      <c r="H725" s="2">
        <v>30</v>
      </c>
      <c r="I725" s="2">
        <v>103</v>
      </c>
      <c r="J725" s="2">
        <v>87</v>
      </c>
      <c r="K725" s="2">
        <f t="shared" si="44"/>
        <v>16</v>
      </c>
      <c r="L725" s="2">
        <f>K725*calibration_curve!$C$2</f>
        <v>373376</v>
      </c>
      <c r="M725" s="2">
        <f t="shared" si="46"/>
        <v>12446</v>
      </c>
      <c r="N725" s="2">
        <f t="shared" si="47"/>
        <v>746760</v>
      </c>
      <c r="O725" s="2">
        <f>ROUND(IF((N725-IF(B725=20,blank!$H$4,blank!$H$2))&lt;0,0,N725-IF(B725=20,blank!$H$4,blank!$H$2)),0)</f>
        <v>570740</v>
      </c>
      <c r="P725" s="16">
        <f>O725/(VLOOKUP(C725,key!A:H,8,FALSE)/10)</f>
        <v>67945.238095238092</v>
      </c>
    </row>
    <row r="726" spans="1:16" x14ac:dyDescent="0.4">
      <c r="A726" s="2">
        <v>10</v>
      </c>
      <c r="B726" s="2">
        <v>30</v>
      </c>
      <c r="C726" s="2" t="s">
        <v>607</v>
      </c>
      <c r="D726" s="2" t="s">
        <v>170</v>
      </c>
      <c r="E726" s="2" t="s">
        <v>586</v>
      </c>
      <c r="F726" s="2" t="s">
        <v>183</v>
      </c>
      <c r="G726" s="3" t="str">
        <f t="shared" si="45"/>
        <v>D_heat_only_10</v>
      </c>
      <c r="H726" s="2">
        <v>30</v>
      </c>
      <c r="I726" s="2">
        <v>99</v>
      </c>
      <c r="J726" s="2">
        <v>80</v>
      </c>
      <c r="K726" s="2">
        <f t="shared" si="44"/>
        <v>19</v>
      </c>
      <c r="L726" s="2">
        <f>K726*calibration_curve!$C$2</f>
        <v>443384</v>
      </c>
      <c r="M726" s="2">
        <f t="shared" si="46"/>
        <v>14779</v>
      </c>
      <c r="N726" s="2">
        <f t="shared" si="47"/>
        <v>886740</v>
      </c>
      <c r="O726" s="2">
        <f>ROUND(IF((N726-IF(B726=20,blank!$H$4,blank!$H$2))&lt;0,0,N726-IF(B726=20,blank!$H$4,blank!$H$2)),0)</f>
        <v>710720</v>
      </c>
      <c r="P726" s="16">
        <f>O726/(VLOOKUP(C726,key!A:H,8,FALSE)/10)</f>
        <v>86673.170731707331</v>
      </c>
    </row>
    <row r="727" spans="1:16" x14ac:dyDescent="0.4">
      <c r="A727" s="2">
        <v>10</v>
      </c>
      <c r="B727" s="2">
        <v>30</v>
      </c>
      <c r="C727" s="2" t="s">
        <v>608</v>
      </c>
      <c r="D727" s="2" t="s">
        <v>170</v>
      </c>
      <c r="E727" s="2" t="s">
        <v>586</v>
      </c>
      <c r="F727" s="2" t="s">
        <v>183</v>
      </c>
      <c r="G727" s="3" t="str">
        <f t="shared" si="45"/>
        <v>D_heat_only_10</v>
      </c>
      <c r="H727" s="2">
        <v>30</v>
      </c>
      <c r="I727" s="2">
        <v>96</v>
      </c>
      <c r="J727" s="2">
        <v>71</v>
      </c>
      <c r="K727" s="2">
        <f t="shared" si="44"/>
        <v>25</v>
      </c>
      <c r="L727" s="2">
        <f>K727*calibration_curve!$C$2</f>
        <v>583400</v>
      </c>
      <c r="M727" s="2">
        <f t="shared" si="46"/>
        <v>19447</v>
      </c>
      <c r="N727" s="2">
        <f t="shared" si="47"/>
        <v>1166820</v>
      </c>
      <c r="O727" s="2">
        <f>ROUND(IF((N727-IF(B727=20,blank!$H$4,blank!$H$2))&lt;0,0,N727-IF(B727=20,blank!$H$4,blank!$H$2)),0)</f>
        <v>990800</v>
      </c>
      <c r="P727" s="16">
        <f>O727/(VLOOKUP(C727,key!A:H,8,FALSE)/10)</f>
        <v>95269.230769230766</v>
      </c>
    </row>
    <row r="728" spans="1:16" x14ac:dyDescent="0.4">
      <c r="A728" s="2">
        <v>10</v>
      </c>
      <c r="B728" s="2">
        <v>30</v>
      </c>
      <c r="C728" s="2" t="s">
        <v>609</v>
      </c>
      <c r="D728" s="2" t="s">
        <v>170</v>
      </c>
      <c r="E728" s="2" t="s">
        <v>586</v>
      </c>
      <c r="F728" s="2" t="s">
        <v>183</v>
      </c>
      <c r="G728" s="3" t="str">
        <f t="shared" si="45"/>
        <v>D_heat_only_10</v>
      </c>
      <c r="H728" s="2">
        <v>30</v>
      </c>
      <c r="I728" s="2">
        <v>87</v>
      </c>
      <c r="J728" s="2">
        <v>75</v>
      </c>
      <c r="K728" s="2">
        <f t="shared" si="44"/>
        <v>12</v>
      </c>
      <c r="L728" s="2">
        <f>K728*calibration_curve!$C$2</f>
        <v>280032</v>
      </c>
      <c r="M728" s="2">
        <f t="shared" si="46"/>
        <v>9334</v>
      </c>
      <c r="N728" s="2">
        <f t="shared" si="47"/>
        <v>560040</v>
      </c>
      <c r="O728" s="2">
        <f>ROUND(IF((N728-IF(B728=20,blank!$H$4,blank!$H$2))&lt;0,0,N728-IF(B728=20,blank!$H$4,blank!$H$2)),0)</f>
        <v>384020</v>
      </c>
      <c r="P728" s="16">
        <f>O728/(VLOOKUP(C728,key!A:H,8,FALSE)/10)</f>
        <v>43148.314606741573</v>
      </c>
    </row>
    <row r="729" spans="1:16" x14ac:dyDescent="0.4">
      <c r="A729" s="2">
        <v>10</v>
      </c>
      <c r="B729" s="2">
        <v>30</v>
      </c>
      <c r="C729" s="2" t="s">
        <v>610</v>
      </c>
      <c r="D729" s="2" t="s">
        <v>170</v>
      </c>
      <c r="E729" s="2" t="s">
        <v>586</v>
      </c>
      <c r="F729" s="2" t="s">
        <v>183</v>
      </c>
      <c r="G729" s="3" t="str">
        <f t="shared" si="45"/>
        <v>D_heat_only_10</v>
      </c>
      <c r="H729" s="2">
        <v>30</v>
      </c>
      <c r="I729" s="2">
        <v>85</v>
      </c>
      <c r="J729" s="2">
        <v>90</v>
      </c>
      <c r="K729" s="2">
        <f t="shared" si="44"/>
        <v>-5</v>
      </c>
      <c r="L729" s="2">
        <f>K729*calibration_curve!$C$2</f>
        <v>-116680</v>
      </c>
      <c r="M729" s="2">
        <f t="shared" si="46"/>
        <v>-3889</v>
      </c>
      <c r="N729" s="2">
        <f t="shared" si="47"/>
        <v>-233340</v>
      </c>
      <c r="O729" s="2">
        <f>ROUND(IF((N729-IF(B729=20,blank!$H$4,blank!$H$2))&lt;0,0,N729-IF(B729=20,blank!$H$4,blank!$H$2)),0)</f>
        <v>0</v>
      </c>
      <c r="P729" s="16">
        <f>O729/(VLOOKUP(C729,key!A:H,8,FALSE)/10)</f>
        <v>0</v>
      </c>
    </row>
    <row r="730" spans="1:16" x14ac:dyDescent="0.4">
      <c r="A730" s="2">
        <v>10</v>
      </c>
      <c r="B730" s="2">
        <v>30</v>
      </c>
      <c r="C730" s="2" t="s">
        <v>611</v>
      </c>
      <c r="D730" s="2" t="s">
        <v>170</v>
      </c>
      <c r="E730" s="2" t="s">
        <v>586</v>
      </c>
      <c r="F730" s="2" t="s">
        <v>183</v>
      </c>
      <c r="G730" s="3" t="str">
        <f t="shared" si="45"/>
        <v>D_heat_only_10</v>
      </c>
      <c r="H730" s="2">
        <v>30</v>
      </c>
      <c r="I730" s="2">
        <v>98</v>
      </c>
      <c r="J730" s="2">
        <v>87</v>
      </c>
      <c r="K730" s="2">
        <f t="shared" si="44"/>
        <v>11</v>
      </c>
      <c r="L730" s="2">
        <f>K730*calibration_curve!$C$2</f>
        <v>256696</v>
      </c>
      <c r="M730" s="2">
        <f t="shared" si="46"/>
        <v>8557</v>
      </c>
      <c r="N730" s="2">
        <f t="shared" si="47"/>
        <v>513420</v>
      </c>
      <c r="O730" s="2">
        <f>ROUND(IF((N730-IF(B730=20,blank!$H$4,blank!$H$2))&lt;0,0,N730-IF(B730=20,blank!$H$4,blank!$H$2)),0)</f>
        <v>337400</v>
      </c>
      <c r="P730" s="16">
        <f>O730/(VLOOKUP(C730,key!A:H,8,FALSE)/10)</f>
        <v>39694.117647058825</v>
      </c>
    </row>
    <row r="731" spans="1:16" x14ac:dyDescent="0.4">
      <c r="A731" s="2">
        <v>10</v>
      </c>
      <c r="B731" s="2">
        <v>30</v>
      </c>
      <c r="C731" s="2" t="s">
        <v>612</v>
      </c>
      <c r="D731" s="2" t="s">
        <v>170</v>
      </c>
      <c r="E731" s="2" t="s">
        <v>586</v>
      </c>
      <c r="F731" s="2" t="s">
        <v>183</v>
      </c>
      <c r="G731" s="3" t="str">
        <f t="shared" si="45"/>
        <v>D_heat_only_10</v>
      </c>
      <c r="H731" s="2">
        <v>30</v>
      </c>
      <c r="I731" s="2">
        <v>94</v>
      </c>
      <c r="J731" s="2">
        <v>88</v>
      </c>
      <c r="K731" s="2">
        <f t="shared" si="44"/>
        <v>6</v>
      </c>
      <c r="L731" s="2">
        <f>K731*calibration_curve!$C$2</f>
        <v>140016</v>
      </c>
      <c r="M731" s="2">
        <f t="shared" si="46"/>
        <v>4667</v>
      </c>
      <c r="N731" s="2">
        <f t="shared" si="47"/>
        <v>280020</v>
      </c>
      <c r="O731" s="2">
        <f>ROUND(IF((N731-IF(B731=20,blank!$H$4,blank!$H$2))&lt;0,0,N731-IF(B731=20,blank!$H$4,blank!$H$2)),0)</f>
        <v>104000</v>
      </c>
      <c r="P731" s="16">
        <f>O731/(VLOOKUP(C731,key!A:H,8,FALSE)/10)</f>
        <v>11555.555555555555</v>
      </c>
    </row>
    <row r="732" spans="1:16" x14ac:dyDescent="0.4">
      <c r="A732" s="2">
        <v>10</v>
      </c>
      <c r="B732" s="2">
        <v>30</v>
      </c>
      <c r="C732" s="2" t="s">
        <v>616</v>
      </c>
      <c r="D732" s="2" t="s">
        <v>170</v>
      </c>
      <c r="E732" s="2" t="s">
        <v>586</v>
      </c>
      <c r="F732" s="2" t="s">
        <v>183</v>
      </c>
      <c r="G732" s="3" t="str">
        <f t="shared" si="45"/>
        <v>D_heat_only_10</v>
      </c>
      <c r="H732" s="2">
        <v>30</v>
      </c>
      <c r="I732" s="2">
        <v>89</v>
      </c>
      <c r="J732" s="2">
        <v>78</v>
      </c>
      <c r="K732" s="2">
        <f t="shared" si="44"/>
        <v>11</v>
      </c>
      <c r="L732" s="2">
        <f>K732*calibration_curve!$C$2</f>
        <v>256696</v>
      </c>
      <c r="M732" s="2">
        <f t="shared" si="46"/>
        <v>8557</v>
      </c>
      <c r="N732" s="2">
        <f t="shared" si="47"/>
        <v>513420</v>
      </c>
      <c r="O732" s="2">
        <f>ROUND(IF((N732-IF(B732=20,blank!$H$4,blank!$H$2))&lt;0,0,N732-IF(B732=20,blank!$H$4,blank!$H$2)),0)</f>
        <v>337400</v>
      </c>
      <c r="P732" s="16">
        <f>O732/(VLOOKUP(C732,key!A:H,8,FALSE)/10)</f>
        <v>37076.923076923078</v>
      </c>
    </row>
    <row r="733" spans="1:16" x14ac:dyDescent="0.4">
      <c r="A733" s="2">
        <v>10</v>
      </c>
      <c r="B733" s="2">
        <v>30</v>
      </c>
      <c r="C733" s="2" t="s">
        <v>617</v>
      </c>
      <c r="D733" s="2" t="s">
        <v>170</v>
      </c>
      <c r="E733" s="2" t="s">
        <v>586</v>
      </c>
      <c r="F733" s="2" t="s">
        <v>183</v>
      </c>
      <c r="G733" s="3" t="str">
        <f t="shared" si="45"/>
        <v>D_heat_only_10</v>
      </c>
      <c r="H733" s="2">
        <v>30</v>
      </c>
      <c r="I733" s="2">
        <v>103</v>
      </c>
      <c r="J733" s="2">
        <v>80</v>
      </c>
      <c r="K733" s="2">
        <f t="shared" si="44"/>
        <v>23</v>
      </c>
      <c r="L733" s="2">
        <f>K733*calibration_curve!$C$2</f>
        <v>536728</v>
      </c>
      <c r="M733" s="2">
        <f t="shared" si="46"/>
        <v>17891</v>
      </c>
      <c r="N733" s="2">
        <f t="shared" si="47"/>
        <v>1073460</v>
      </c>
      <c r="O733" s="2">
        <f>ROUND(IF((N733-IF(B733=20,blank!$H$4,blank!$H$2))&lt;0,0,N733-IF(B733=20,blank!$H$4,blank!$H$2)),0)</f>
        <v>897440</v>
      </c>
      <c r="P733" s="16">
        <f>O733/(VLOOKUP(C733,key!A:H,8,FALSE)/10)</f>
        <v>97547.826086956527</v>
      </c>
    </row>
    <row r="734" spans="1:16" x14ac:dyDescent="0.4">
      <c r="A734" s="2">
        <v>10</v>
      </c>
      <c r="B734" s="2">
        <v>30</v>
      </c>
      <c r="C734" s="2" t="s">
        <v>620</v>
      </c>
      <c r="D734" s="2" t="s">
        <v>170</v>
      </c>
      <c r="E734" s="2" t="s">
        <v>586</v>
      </c>
      <c r="F734" s="2" t="s">
        <v>183</v>
      </c>
      <c r="G734" s="3" t="str">
        <f t="shared" si="45"/>
        <v>D_heat_only_10</v>
      </c>
      <c r="H734" s="2">
        <v>30</v>
      </c>
      <c r="I734" s="2">
        <v>99</v>
      </c>
      <c r="J734" s="2">
        <v>76</v>
      </c>
      <c r="K734" s="2">
        <f t="shared" si="44"/>
        <v>23</v>
      </c>
      <c r="L734" s="2">
        <f>K734*calibration_curve!$C$2</f>
        <v>536728</v>
      </c>
      <c r="M734" s="2">
        <f t="shared" si="46"/>
        <v>17891</v>
      </c>
      <c r="N734" s="2">
        <f t="shared" si="47"/>
        <v>1073460</v>
      </c>
      <c r="O734" s="2">
        <f>ROUND(IF((N734-IF(B734=20,blank!$H$4,blank!$H$2))&lt;0,0,N734-IF(B734=20,blank!$H$4,blank!$H$2)),0)</f>
        <v>897440</v>
      </c>
      <c r="P734" s="16">
        <f>O734/(VLOOKUP(C734,key!A:H,8,FALSE)/10)</f>
        <v>103154.02298850575</v>
      </c>
    </row>
    <row r="735" spans="1:16" x14ac:dyDescent="0.4">
      <c r="A735" s="2">
        <v>10</v>
      </c>
      <c r="B735" s="2">
        <v>30</v>
      </c>
      <c r="C735" s="2" t="s">
        <v>621</v>
      </c>
      <c r="D735" s="2" t="s">
        <v>170</v>
      </c>
      <c r="E735" s="2" t="s">
        <v>586</v>
      </c>
      <c r="F735" s="2" t="s">
        <v>183</v>
      </c>
      <c r="G735" s="3" t="str">
        <f t="shared" si="45"/>
        <v>D_heat_only_10</v>
      </c>
      <c r="H735" s="2">
        <v>30</v>
      </c>
      <c r="I735" s="2">
        <v>93</v>
      </c>
      <c r="J735" s="2">
        <v>66</v>
      </c>
      <c r="K735" s="2">
        <f t="shared" si="44"/>
        <v>27</v>
      </c>
      <c r="L735" s="2">
        <f>K735*calibration_curve!$C$2</f>
        <v>630072</v>
      </c>
      <c r="M735" s="2">
        <f t="shared" si="46"/>
        <v>21002</v>
      </c>
      <c r="N735" s="2">
        <f t="shared" si="47"/>
        <v>1260120</v>
      </c>
      <c r="O735" s="2">
        <f>ROUND(IF((N735-IF(B735=20,blank!$H$4,blank!$H$2))&lt;0,0,N735-IF(B735=20,blank!$H$4,blank!$H$2)),0)</f>
        <v>1084100</v>
      </c>
      <c r="P735" s="16">
        <f>O735/(VLOOKUP(C735,key!A:H,8,FALSE)/10)</f>
        <v>121808.98876404495</v>
      </c>
    </row>
    <row r="736" spans="1:16" x14ac:dyDescent="0.4">
      <c r="A736" s="2">
        <v>10</v>
      </c>
      <c r="B736" s="2">
        <v>30</v>
      </c>
      <c r="C736" s="2" t="s">
        <v>622</v>
      </c>
      <c r="D736" s="2" t="s">
        <v>170</v>
      </c>
      <c r="E736" s="2" t="s">
        <v>586</v>
      </c>
      <c r="F736" s="2" t="s">
        <v>183</v>
      </c>
      <c r="G736" s="3" t="str">
        <f t="shared" si="45"/>
        <v>D_heat_only_10</v>
      </c>
      <c r="H736" s="2">
        <v>30</v>
      </c>
      <c r="I736" s="2">
        <v>89</v>
      </c>
      <c r="J736" s="2">
        <v>75</v>
      </c>
      <c r="K736" s="2">
        <f t="shared" si="44"/>
        <v>14</v>
      </c>
      <c r="L736" s="2">
        <f>K736*calibration_curve!$C$2</f>
        <v>326704</v>
      </c>
      <c r="M736" s="2">
        <f t="shared" si="46"/>
        <v>10890</v>
      </c>
      <c r="N736" s="2">
        <f t="shared" si="47"/>
        <v>653400</v>
      </c>
      <c r="O736" s="2">
        <f>ROUND(IF((N736-IF(B736=20,blank!$H$4,blank!$H$2))&lt;0,0,N736-IF(B736=20,blank!$H$4,blank!$H$2)),0)</f>
        <v>477380</v>
      </c>
      <c r="P736" s="16">
        <f>O736/(VLOOKUP(C736,key!A:H,8,FALSE)/10)</f>
        <v>59672.5</v>
      </c>
    </row>
    <row r="737" spans="1:16" x14ac:dyDescent="0.4">
      <c r="A737" s="2">
        <v>10</v>
      </c>
      <c r="B737" s="2">
        <v>30</v>
      </c>
      <c r="C737" s="2" t="s">
        <v>623</v>
      </c>
      <c r="D737" s="2" t="s">
        <v>170</v>
      </c>
      <c r="E737" s="2" t="s">
        <v>586</v>
      </c>
      <c r="F737" s="2" t="s">
        <v>183</v>
      </c>
      <c r="G737" s="3" t="str">
        <f t="shared" si="45"/>
        <v>D_heat_only_10</v>
      </c>
      <c r="H737" s="2">
        <v>30</v>
      </c>
      <c r="I737" s="2">
        <v>99</v>
      </c>
      <c r="J737" s="2">
        <v>73</v>
      </c>
      <c r="K737" s="2">
        <f t="shared" si="44"/>
        <v>26</v>
      </c>
      <c r="L737" s="2">
        <f>K737*calibration_curve!$C$2</f>
        <v>606736</v>
      </c>
      <c r="M737" s="2">
        <f t="shared" si="46"/>
        <v>20225</v>
      </c>
      <c r="N737" s="2">
        <f t="shared" si="47"/>
        <v>1213500</v>
      </c>
      <c r="O737" s="2">
        <f>ROUND(IF((N737-IF(B737=20,blank!$H$4,blank!$H$2))&lt;0,0,N737-IF(B737=20,blank!$H$4,blank!$H$2)),0)</f>
        <v>1037480</v>
      </c>
      <c r="P737" s="16">
        <f>O737/(VLOOKUP(C737,key!A:H,8,FALSE)/10)</f>
        <v>109208.42105263157</v>
      </c>
    </row>
    <row r="738" spans="1:16" x14ac:dyDescent="0.4">
      <c r="A738" s="2">
        <v>10</v>
      </c>
      <c r="B738" s="2">
        <v>30</v>
      </c>
      <c r="C738" s="2" t="s">
        <v>624</v>
      </c>
      <c r="D738" s="2" t="s">
        <v>170</v>
      </c>
      <c r="E738" s="2" t="s">
        <v>586</v>
      </c>
      <c r="F738" s="2" t="s">
        <v>183</v>
      </c>
      <c r="G738" s="3" t="str">
        <f t="shared" si="45"/>
        <v>D_heat_only_10</v>
      </c>
      <c r="H738" s="2">
        <v>30</v>
      </c>
      <c r="I738" s="2">
        <v>96</v>
      </c>
      <c r="J738" s="2">
        <v>88</v>
      </c>
      <c r="K738" s="2">
        <f t="shared" si="44"/>
        <v>8</v>
      </c>
      <c r="L738" s="2">
        <f>K738*calibration_curve!$C$2</f>
        <v>186688</v>
      </c>
      <c r="M738" s="2">
        <f t="shared" si="46"/>
        <v>6223</v>
      </c>
      <c r="N738" s="2">
        <f t="shared" si="47"/>
        <v>373380</v>
      </c>
      <c r="O738" s="2">
        <f>ROUND(IF((N738-IF(B738=20,blank!$H$4,blank!$H$2))&lt;0,0,N738-IF(B738=20,blank!$H$4,blank!$H$2)),0)</f>
        <v>197360</v>
      </c>
      <c r="P738" s="16">
        <f>O738/(VLOOKUP(C738,key!A:H,8,FALSE)/10)</f>
        <v>22175.280898876405</v>
      </c>
    </row>
    <row r="739" spans="1:16" x14ac:dyDescent="0.4">
      <c r="A739" s="2">
        <v>10</v>
      </c>
      <c r="B739" s="2">
        <v>30</v>
      </c>
      <c r="C739" s="2" t="s">
        <v>625</v>
      </c>
      <c r="D739" s="2" t="s">
        <v>170</v>
      </c>
      <c r="E739" s="2" t="s">
        <v>586</v>
      </c>
      <c r="F739" s="2" t="s">
        <v>183</v>
      </c>
      <c r="G739" s="3" t="str">
        <f t="shared" si="45"/>
        <v>D_heat_only_10</v>
      </c>
      <c r="H739" s="2">
        <v>30</v>
      </c>
      <c r="I739" s="2">
        <v>100</v>
      </c>
      <c r="J739" s="2">
        <v>83</v>
      </c>
      <c r="K739" s="2">
        <f t="shared" si="44"/>
        <v>17</v>
      </c>
      <c r="L739" s="2">
        <f>K739*calibration_curve!$C$2</f>
        <v>396712</v>
      </c>
      <c r="M739" s="2">
        <f t="shared" si="46"/>
        <v>13224</v>
      </c>
      <c r="N739" s="2">
        <f t="shared" si="47"/>
        <v>793440</v>
      </c>
      <c r="O739" s="2">
        <f>ROUND(IF((N739-IF(B739=20,blank!$H$4,blank!$H$2))&lt;0,0,N739-IF(B739=20,blank!$H$4,blank!$H$2)),0)</f>
        <v>617420</v>
      </c>
      <c r="P739" s="16">
        <f>O739/(VLOOKUP(C739,key!A:H,8,FALSE)/10)</f>
        <v>68602.222222222219</v>
      </c>
    </row>
    <row r="740" spans="1:16" x14ac:dyDescent="0.4">
      <c r="A740" s="2">
        <v>10</v>
      </c>
      <c r="B740" s="2">
        <v>30</v>
      </c>
      <c r="C740" s="2" t="s">
        <v>626</v>
      </c>
      <c r="D740" s="2" t="s">
        <v>170</v>
      </c>
      <c r="E740" s="2" t="s">
        <v>586</v>
      </c>
      <c r="F740" s="2" t="s">
        <v>183</v>
      </c>
      <c r="G740" s="3" t="str">
        <f t="shared" si="45"/>
        <v>D_heat_only_10</v>
      </c>
      <c r="H740" s="2">
        <v>30</v>
      </c>
      <c r="I740" s="2">
        <v>98</v>
      </c>
      <c r="J740" s="2">
        <v>87</v>
      </c>
      <c r="K740" s="2">
        <f t="shared" si="44"/>
        <v>11</v>
      </c>
      <c r="L740" s="2">
        <f>K740*calibration_curve!$C$2</f>
        <v>256696</v>
      </c>
      <c r="M740" s="2">
        <f t="shared" si="46"/>
        <v>8557</v>
      </c>
      <c r="N740" s="2">
        <f t="shared" si="47"/>
        <v>513420</v>
      </c>
      <c r="O740" s="2">
        <f>ROUND(IF((N740-IF(B740=20,blank!$H$4,blank!$H$2))&lt;0,0,N740-IF(B740=20,blank!$H$4,blank!$H$2)),0)</f>
        <v>337400</v>
      </c>
      <c r="P740" s="16">
        <f>O740/(VLOOKUP(C740,key!A:H,8,FALSE)/10)</f>
        <v>44986.666666666664</v>
      </c>
    </row>
    <row r="741" spans="1:16" x14ac:dyDescent="0.4">
      <c r="A741" s="2">
        <v>10</v>
      </c>
      <c r="B741" s="2">
        <v>30</v>
      </c>
      <c r="C741" s="2" t="s">
        <v>627</v>
      </c>
      <c r="D741" s="2" t="s">
        <v>170</v>
      </c>
      <c r="E741" s="2" t="s">
        <v>586</v>
      </c>
      <c r="F741" s="2" t="s">
        <v>183</v>
      </c>
      <c r="G741" s="3" t="str">
        <f t="shared" si="45"/>
        <v>D_heat_only_10</v>
      </c>
      <c r="H741" s="2">
        <v>30</v>
      </c>
      <c r="I741" s="2">
        <v>105</v>
      </c>
      <c r="J741" s="2">
        <v>88</v>
      </c>
      <c r="K741" s="2">
        <f t="shared" si="44"/>
        <v>17</v>
      </c>
      <c r="L741" s="2">
        <f>K741*calibration_curve!$C$2</f>
        <v>396712</v>
      </c>
      <c r="M741" s="2">
        <f t="shared" si="46"/>
        <v>13224</v>
      </c>
      <c r="N741" s="2">
        <f t="shared" si="47"/>
        <v>793440</v>
      </c>
      <c r="O741" s="2">
        <f>ROUND(IF((N741-IF(B741=20,blank!$H$4,blank!$H$2))&lt;0,0,N741-IF(B741=20,blank!$H$4,blank!$H$2)),0)</f>
        <v>617420</v>
      </c>
      <c r="P741" s="16">
        <f>O741/(VLOOKUP(C741,key!A:H,8,FALSE)/10)</f>
        <v>76224.691358024691</v>
      </c>
    </row>
    <row r="742" spans="1:16" x14ac:dyDescent="0.4">
      <c r="A742" s="2">
        <v>10</v>
      </c>
      <c r="B742" s="2">
        <v>30</v>
      </c>
      <c r="C742" s="2" t="s">
        <v>628</v>
      </c>
      <c r="D742" s="2" t="s">
        <v>170</v>
      </c>
      <c r="E742" s="2" t="s">
        <v>586</v>
      </c>
      <c r="F742" s="2" t="s">
        <v>183</v>
      </c>
      <c r="G742" s="3" t="str">
        <f t="shared" si="45"/>
        <v>D_heat_only_10</v>
      </c>
      <c r="H742" s="2">
        <v>30</v>
      </c>
      <c r="I742" s="2">
        <v>86</v>
      </c>
      <c r="J742" s="2">
        <v>81</v>
      </c>
      <c r="K742" s="2">
        <f t="shared" si="44"/>
        <v>5</v>
      </c>
      <c r="L742" s="2">
        <f>K742*calibration_curve!$C$2</f>
        <v>116680</v>
      </c>
      <c r="M742" s="2">
        <f t="shared" si="46"/>
        <v>3889</v>
      </c>
      <c r="N742" s="2">
        <f t="shared" si="47"/>
        <v>233340</v>
      </c>
      <c r="O742" s="2">
        <f>ROUND(IF((N742-IF(B742=20,blank!$H$4,blank!$H$2))&lt;0,0,N742-IF(B742=20,blank!$H$4,blank!$H$2)),0)</f>
        <v>57320</v>
      </c>
      <c r="P742" s="16">
        <f>O742/(VLOOKUP(C742,key!A:H,8,FALSE)/10)</f>
        <v>6163.4408602150534</v>
      </c>
    </row>
    <row r="743" spans="1:16" x14ac:dyDescent="0.4">
      <c r="A743" s="2">
        <v>10</v>
      </c>
      <c r="B743" s="2">
        <v>30</v>
      </c>
      <c r="C743" s="2" t="s">
        <v>629</v>
      </c>
      <c r="D743" s="2" t="s">
        <v>170</v>
      </c>
      <c r="E743" s="2" t="s">
        <v>586</v>
      </c>
      <c r="F743" s="2" t="s">
        <v>183</v>
      </c>
      <c r="G743" s="3" t="str">
        <f t="shared" si="45"/>
        <v>D_heat_only_10</v>
      </c>
      <c r="H743" s="2">
        <v>30</v>
      </c>
      <c r="I743" s="2">
        <v>103</v>
      </c>
      <c r="J743" s="2">
        <v>74</v>
      </c>
      <c r="K743" s="2">
        <f t="shared" si="44"/>
        <v>29</v>
      </c>
      <c r="L743" s="2">
        <f>K743*calibration_curve!$C$2</f>
        <v>676744</v>
      </c>
      <c r="M743" s="2">
        <f t="shared" si="46"/>
        <v>22558</v>
      </c>
      <c r="N743" s="2">
        <f t="shared" si="47"/>
        <v>1353480</v>
      </c>
      <c r="O743" s="2">
        <f>ROUND(IF((N743-IF(B743=20,blank!$H$4,blank!$H$2))&lt;0,0,N743-IF(B743=20,blank!$H$4,blank!$H$2)),0)</f>
        <v>1177460</v>
      </c>
      <c r="P743" s="16">
        <f>O743/(VLOOKUP(C743,key!A:H,8,FALSE)/10)</f>
        <v>193026.22950819673</v>
      </c>
    </row>
    <row r="744" spans="1:16" x14ac:dyDescent="0.4">
      <c r="A744" s="2">
        <v>10</v>
      </c>
      <c r="B744" s="2">
        <v>30</v>
      </c>
      <c r="C744" s="2" t="s">
        <v>630</v>
      </c>
      <c r="D744" s="2" t="s">
        <v>170</v>
      </c>
      <c r="E744" s="2" t="s">
        <v>586</v>
      </c>
      <c r="F744" s="2" t="s">
        <v>183</v>
      </c>
      <c r="G744" s="3" t="str">
        <f t="shared" si="45"/>
        <v>D_heat_only_10</v>
      </c>
      <c r="H744" s="2">
        <v>30</v>
      </c>
      <c r="I744" s="2">
        <v>94</v>
      </c>
      <c r="J744" s="2">
        <v>83</v>
      </c>
      <c r="K744" s="2">
        <f t="shared" si="44"/>
        <v>11</v>
      </c>
      <c r="L744" s="2">
        <f>K744*calibration_curve!$C$2</f>
        <v>256696</v>
      </c>
      <c r="M744" s="2">
        <f t="shared" si="46"/>
        <v>8557</v>
      </c>
      <c r="N744" s="2">
        <f t="shared" si="47"/>
        <v>513420</v>
      </c>
      <c r="O744" s="2">
        <f>ROUND(IF((N744-IF(B744=20,blank!$H$4,blank!$H$2))&lt;0,0,N744-IF(B744=20,blank!$H$4,blank!$H$2)),0)</f>
        <v>337400</v>
      </c>
      <c r="P744" s="16">
        <f>O744/(VLOOKUP(C744,key!A:H,8,FALSE)/10)</f>
        <v>46219.178082191786</v>
      </c>
    </row>
    <row r="745" spans="1:16" x14ac:dyDescent="0.4">
      <c r="A745" s="2">
        <v>10</v>
      </c>
      <c r="B745" s="2">
        <v>30</v>
      </c>
      <c r="C745" s="2" t="s">
        <v>636</v>
      </c>
      <c r="D745" s="2" t="s">
        <v>171</v>
      </c>
      <c r="E745" s="2" t="s">
        <v>586</v>
      </c>
      <c r="F745" s="2" t="s">
        <v>183</v>
      </c>
      <c r="G745" s="3" t="str">
        <f t="shared" si="45"/>
        <v>T_heat_only_10</v>
      </c>
      <c r="H745" s="2">
        <v>30</v>
      </c>
      <c r="I745" s="2">
        <v>99</v>
      </c>
      <c r="J745" s="2">
        <v>88</v>
      </c>
      <c r="K745" s="2">
        <f t="shared" si="44"/>
        <v>11</v>
      </c>
      <c r="L745" s="2">
        <f>K745*calibration_curve!$C$2</f>
        <v>256696</v>
      </c>
      <c r="M745" s="2">
        <f t="shared" si="46"/>
        <v>8557</v>
      </c>
      <c r="N745" s="2">
        <f t="shared" si="47"/>
        <v>513420</v>
      </c>
      <c r="O745" s="2">
        <f>ROUND(IF((N745-IF(B745=20,blank!$H$4,blank!$H$2))&lt;0,0,N745-IF(B745=20,blank!$H$4,blank!$H$2)),0)</f>
        <v>337400</v>
      </c>
      <c r="P745" s="16">
        <f>O745/(VLOOKUP(C745,key!A:H,8,FALSE)/10)</f>
        <v>37488.888888888891</v>
      </c>
    </row>
    <row r="746" spans="1:16" x14ac:dyDescent="0.4">
      <c r="A746" s="2">
        <v>10</v>
      </c>
      <c r="B746" s="2">
        <v>30</v>
      </c>
      <c r="C746" s="2" t="s">
        <v>643</v>
      </c>
      <c r="D746" s="2" t="s">
        <v>171</v>
      </c>
      <c r="E746" s="2" t="s">
        <v>586</v>
      </c>
      <c r="F746" s="2" t="s">
        <v>183</v>
      </c>
      <c r="G746" s="3" t="str">
        <f t="shared" si="45"/>
        <v>T_heat_only_10</v>
      </c>
      <c r="H746" s="2">
        <v>30</v>
      </c>
      <c r="I746" s="2">
        <v>96</v>
      </c>
      <c r="J746" s="2">
        <v>88</v>
      </c>
      <c r="K746" s="2">
        <f t="shared" si="44"/>
        <v>8</v>
      </c>
      <c r="L746" s="2">
        <f>K746*calibration_curve!$C$2</f>
        <v>186688</v>
      </c>
      <c r="M746" s="2">
        <f t="shared" si="46"/>
        <v>6223</v>
      </c>
      <c r="N746" s="2">
        <f t="shared" si="47"/>
        <v>373380</v>
      </c>
      <c r="O746" s="2">
        <f>ROUND(IF((N746-IF(B746=20,blank!$H$4,blank!$H$2))&lt;0,0,N746-IF(B746=20,blank!$H$4,blank!$H$2)),0)</f>
        <v>197360</v>
      </c>
      <c r="P746" s="16">
        <f>O746/(VLOOKUP(C746,key!A:H,8,FALSE)/10)</f>
        <v>26314.666666666668</v>
      </c>
    </row>
    <row r="747" spans="1:16" x14ac:dyDescent="0.4">
      <c r="A747" s="2">
        <v>10</v>
      </c>
      <c r="B747" s="2">
        <v>30</v>
      </c>
      <c r="C747" s="2" t="s">
        <v>644</v>
      </c>
      <c r="D747" s="2" t="s">
        <v>171</v>
      </c>
      <c r="E747" s="2" t="s">
        <v>586</v>
      </c>
      <c r="F747" s="2" t="s">
        <v>183</v>
      </c>
      <c r="G747" s="3" t="str">
        <f t="shared" si="45"/>
        <v>T_heat_only_10</v>
      </c>
      <c r="H747" s="2">
        <v>30</v>
      </c>
      <c r="I747" s="2">
        <v>96</v>
      </c>
      <c r="J747" s="2">
        <v>86</v>
      </c>
      <c r="K747" s="2">
        <f t="shared" si="44"/>
        <v>10</v>
      </c>
      <c r="L747" s="2">
        <f>K747*calibration_curve!$C$2</f>
        <v>233360</v>
      </c>
      <c r="M747" s="2">
        <f t="shared" si="46"/>
        <v>7779</v>
      </c>
      <c r="N747" s="2">
        <f t="shared" si="47"/>
        <v>466740</v>
      </c>
      <c r="O747" s="2">
        <f>ROUND(IF((N747-IF(B747=20,blank!$H$4,blank!$H$2))&lt;0,0,N747-IF(B747=20,blank!$H$4,blank!$H$2)),0)</f>
        <v>290720</v>
      </c>
      <c r="P747" s="16">
        <f>O747/(VLOOKUP(C747,key!A:H,8,FALSE)/10)</f>
        <v>38762.666666666664</v>
      </c>
    </row>
    <row r="748" spans="1:16" x14ac:dyDescent="0.4">
      <c r="A748" s="2">
        <v>10</v>
      </c>
      <c r="B748" s="2">
        <v>30</v>
      </c>
      <c r="C748" s="2" t="s">
        <v>645</v>
      </c>
      <c r="D748" s="2" t="s">
        <v>171</v>
      </c>
      <c r="E748" s="2" t="s">
        <v>586</v>
      </c>
      <c r="F748" s="2" t="s">
        <v>183</v>
      </c>
      <c r="G748" s="3" t="str">
        <f t="shared" si="45"/>
        <v>T_heat_only_10</v>
      </c>
      <c r="H748" s="2">
        <v>30</v>
      </c>
      <c r="I748" s="2">
        <v>99</v>
      </c>
      <c r="J748" s="2">
        <v>92</v>
      </c>
      <c r="K748" s="2">
        <f t="shared" si="44"/>
        <v>7</v>
      </c>
      <c r="L748" s="2">
        <f>K748*calibration_curve!$C$2</f>
        <v>163352</v>
      </c>
      <c r="M748" s="2">
        <f t="shared" si="46"/>
        <v>5445</v>
      </c>
      <c r="N748" s="2">
        <f t="shared" si="47"/>
        <v>326700</v>
      </c>
      <c r="O748" s="2">
        <f>ROUND(IF((N748-IF(B748=20,blank!$H$4,blank!$H$2))&lt;0,0,N748-IF(B748=20,blank!$H$4,blank!$H$2)),0)</f>
        <v>150680</v>
      </c>
      <c r="P748" s="16">
        <f>O748/(VLOOKUP(C748,key!A:H,8,FALSE)/10)</f>
        <v>17727.058823529413</v>
      </c>
    </row>
    <row r="749" spans="1:16" x14ac:dyDescent="0.4">
      <c r="A749" s="2">
        <v>10</v>
      </c>
      <c r="B749" s="2">
        <v>30</v>
      </c>
      <c r="C749" s="2" t="s">
        <v>646</v>
      </c>
      <c r="D749" s="2" t="s">
        <v>171</v>
      </c>
      <c r="E749" s="2" t="s">
        <v>586</v>
      </c>
      <c r="F749" s="2" t="s">
        <v>183</v>
      </c>
      <c r="G749" s="3" t="str">
        <f t="shared" si="45"/>
        <v>T_heat_only_10</v>
      </c>
      <c r="H749" s="2">
        <v>30</v>
      </c>
      <c r="I749" s="2">
        <v>98</v>
      </c>
      <c r="J749" s="2">
        <v>92</v>
      </c>
      <c r="K749" s="2">
        <f t="shared" si="44"/>
        <v>6</v>
      </c>
      <c r="L749" s="2">
        <f>K749*calibration_curve!$C$2</f>
        <v>140016</v>
      </c>
      <c r="M749" s="2">
        <f t="shared" si="46"/>
        <v>4667</v>
      </c>
      <c r="N749" s="2">
        <f t="shared" si="47"/>
        <v>280020</v>
      </c>
      <c r="O749" s="2">
        <f>ROUND(IF((N749-IF(B749=20,blank!$H$4,blank!$H$2))&lt;0,0,N749-IF(B749=20,blank!$H$4,blank!$H$2)),0)</f>
        <v>104000</v>
      </c>
      <c r="P749" s="16">
        <f>O749/(VLOOKUP(C749,key!A:H,8,FALSE)/10)</f>
        <v>13684.21052631579</v>
      </c>
    </row>
    <row r="750" spans="1:16" x14ac:dyDescent="0.4">
      <c r="A750" s="2">
        <v>10</v>
      </c>
      <c r="B750" s="2">
        <v>30</v>
      </c>
      <c r="C750" s="2" t="s">
        <v>647</v>
      </c>
      <c r="D750" s="2" t="s">
        <v>171</v>
      </c>
      <c r="E750" s="2" t="s">
        <v>586</v>
      </c>
      <c r="F750" s="2" t="s">
        <v>183</v>
      </c>
      <c r="G750" s="3" t="str">
        <f t="shared" si="45"/>
        <v>T_heat_only_10</v>
      </c>
      <c r="H750" s="2">
        <v>30</v>
      </c>
      <c r="I750" s="2">
        <v>106</v>
      </c>
      <c r="J750" s="2">
        <v>97</v>
      </c>
      <c r="K750" s="2">
        <f t="shared" si="44"/>
        <v>9</v>
      </c>
      <c r="L750" s="2">
        <f>K750*calibration_curve!$C$2</f>
        <v>210024</v>
      </c>
      <c r="M750" s="2">
        <f t="shared" si="46"/>
        <v>7001</v>
      </c>
      <c r="N750" s="2">
        <f t="shared" si="47"/>
        <v>420060</v>
      </c>
      <c r="O750" s="2">
        <f>ROUND(IF((N750-IF(B750=20,blank!$H$4,blank!$H$2))&lt;0,0,N750-IF(B750=20,blank!$H$4,blank!$H$2)),0)</f>
        <v>244040</v>
      </c>
      <c r="P750" s="16">
        <f>O750/(VLOOKUP(C750,key!A:H,8,FALSE)/10)</f>
        <v>31287.179487179488</v>
      </c>
    </row>
    <row r="751" spans="1:16" x14ac:dyDescent="0.4">
      <c r="A751" s="2">
        <v>10</v>
      </c>
      <c r="B751" s="2">
        <v>30</v>
      </c>
      <c r="C751" s="2" t="s">
        <v>648</v>
      </c>
      <c r="D751" s="2" t="s">
        <v>171</v>
      </c>
      <c r="E751" s="2" t="s">
        <v>586</v>
      </c>
      <c r="F751" s="2" t="s">
        <v>183</v>
      </c>
      <c r="G751" s="3" t="str">
        <f t="shared" si="45"/>
        <v>T_heat_only_10</v>
      </c>
      <c r="H751" s="2">
        <v>30</v>
      </c>
      <c r="I751" s="2">
        <v>100</v>
      </c>
      <c r="J751" s="2">
        <v>86</v>
      </c>
      <c r="K751" s="2">
        <f t="shared" si="44"/>
        <v>14</v>
      </c>
      <c r="L751" s="2">
        <f>K751*calibration_curve!$C$2</f>
        <v>326704</v>
      </c>
      <c r="M751" s="2">
        <f t="shared" si="46"/>
        <v>10890</v>
      </c>
      <c r="N751" s="2">
        <f t="shared" si="47"/>
        <v>653400</v>
      </c>
      <c r="O751" s="2">
        <f>ROUND(IF((N751-IF(B751=20,blank!$H$4,blank!$H$2))&lt;0,0,N751-IF(B751=20,blank!$H$4,blank!$H$2)),0)</f>
        <v>477380</v>
      </c>
      <c r="P751" s="16">
        <f>O751/(VLOOKUP(C751,key!A:H,8,FALSE)/10)</f>
        <v>50250.526315789473</v>
      </c>
    </row>
    <row r="752" spans="1:16" x14ac:dyDescent="0.4">
      <c r="A752" s="2">
        <v>10</v>
      </c>
      <c r="B752" s="2">
        <v>30</v>
      </c>
      <c r="C752" s="2" t="s">
        <v>649</v>
      </c>
      <c r="D752" s="2" t="s">
        <v>171</v>
      </c>
      <c r="E752" s="2" t="s">
        <v>586</v>
      </c>
      <c r="F752" s="2" t="s">
        <v>183</v>
      </c>
      <c r="G752" s="3" t="str">
        <f t="shared" si="45"/>
        <v>T_heat_only_10</v>
      </c>
      <c r="H752" s="2">
        <v>30</v>
      </c>
      <c r="I752" s="2">
        <v>103</v>
      </c>
      <c r="J752" s="2">
        <v>83</v>
      </c>
      <c r="K752" s="2">
        <f t="shared" si="44"/>
        <v>20</v>
      </c>
      <c r="L752" s="2">
        <f>K752*calibration_curve!$C$2</f>
        <v>466720</v>
      </c>
      <c r="M752" s="2">
        <f t="shared" si="46"/>
        <v>15557</v>
      </c>
      <c r="N752" s="2">
        <f t="shared" si="47"/>
        <v>933420</v>
      </c>
      <c r="O752" s="2">
        <f>ROUND(IF((N752-IF(B752=20,blank!$H$4,blank!$H$2))&lt;0,0,N752-IF(B752=20,blank!$H$4,blank!$H$2)),0)</f>
        <v>757400</v>
      </c>
      <c r="P752" s="16">
        <f>O752/(VLOOKUP(C752,key!A:H,8,FALSE)/10)</f>
        <v>87057.471264367821</v>
      </c>
    </row>
    <row r="753" spans="1:16" x14ac:dyDescent="0.4">
      <c r="A753" s="2">
        <v>10</v>
      </c>
      <c r="B753" s="2">
        <v>30</v>
      </c>
      <c r="C753" s="2" t="s">
        <v>650</v>
      </c>
      <c r="D753" s="2" t="s">
        <v>171</v>
      </c>
      <c r="E753" s="2" t="s">
        <v>586</v>
      </c>
      <c r="F753" s="2" t="s">
        <v>183</v>
      </c>
      <c r="G753" s="3" t="str">
        <f t="shared" si="45"/>
        <v>T_heat_only_10</v>
      </c>
      <c r="H753" s="2">
        <v>30</v>
      </c>
      <c r="I753" s="2">
        <v>106</v>
      </c>
      <c r="J753" s="2">
        <v>94</v>
      </c>
      <c r="K753" s="2">
        <f t="shared" si="44"/>
        <v>12</v>
      </c>
      <c r="L753" s="2">
        <f>K753*calibration_curve!$C$2</f>
        <v>280032</v>
      </c>
      <c r="M753" s="2">
        <f t="shared" si="46"/>
        <v>9334</v>
      </c>
      <c r="N753" s="2">
        <f t="shared" si="47"/>
        <v>560040</v>
      </c>
      <c r="O753" s="2">
        <f>ROUND(IF((N753-IF(B753=20,blank!$H$4,blank!$H$2))&lt;0,0,N753-IF(B753=20,blank!$H$4,blank!$H$2)),0)</f>
        <v>384020</v>
      </c>
      <c r="P753" s="16">
        <f>O753/(VLOOKUP(C753,key!A:H,8,FALSE)/10)</f>
        <v>49233.333333333336</v>
      </c>
    </row>
    <row r="754" spans="1:16" x14ac:dyDescent="0.4">
      <c r="A754" s="2">
        <v>10</v>
      </c>
      <c r="B754" s="2">
        <v>30</v>
      </c>
      <c r="C754" s="2" t="s">
        <v>651</v>
      </c>
      <c r="D754" s="2" t="s">
        <v>171</v>
      </c>
      <c r="E754" s="2" t="s">
        <v>586</v>
      </c>
      <c r="F754" s="2" t="s">
        <v>183</v>
      </c>
      <c r="G754" s="3" t="str">
        <f t="shared" si="45"/>
        <v>T_heat_only_10</v>
      </c>
      <c r="H754" s="2">
        <v>30</v>
      </c>
      <c r="I754" s="2">
        <v>105</v>
      </c>
      <c r="J754" s="2">
        <v>97</v>
      </c>
      <c r="K754" s="2">
        <f t="shared" si="44"/>
        <v>8</v>
      </c>
      <c r="L754" s="2">
        <f>K754*calibration_curve!$C$2</f>
        <v>186688</v>
      </c>
      <c r="M754" s="2">
        <f t="shared" si="46"/>
        <v>6223</v>
      </c>
      <c r="N754" s="2">
        <f t="shared" si="47"/>
        <v>373380</v>
      </c>
      <c r="O754" s="2">
        <f>ROUND(IF((N754-IF(B754=20,blank!$H$4,blank!$H$2))&lt;0,0,N754-IF(B754=20,blank!$H$4,blank!$H$2)),0)</f>
        <v>197360</v>
      </c>
      <c r="P754" s="16">
        <f>O754/(VLOOKUP(C754,key!A:H,8,FALSE)/10)</f>
        <v>21928.888888888891</v>
      </c>
    </row>
    <row r="755" spans="1:16" x14ac:dyDescent="0.4">
      <c r="A755" s="2">
        <v>10</v>
      </c>
      <c r="B755" s="2">
        <v>30</v>
      </c>
      <c r="C755" s="2" t="s">
        <v>653</v>
      </c>
      <c r="D755" s="2" t="s">
        <v>171</v>
      </c>
      <c r="E755" s="2" t="s">
        <v>586</v>
      </c>
      <c r="F755" s="2" t="s">
        <v>183</v>
      </c>
      <c r="G755" s="3" t="str">
        <f t="shared" si="45"/>
        <v>T_heat_only_10</v>
      </c>
      <c r="H755" s="2">
        <v>30</v>
      </c>
      <c r="I755" s="2">
        <v>86</v>
      </c>
      <c r="J755" s="2">
        <v>81</v>
      </c>
      <c r="K755" s="2">
        <f t="shared" si="44"/>
        <v>5</v>
      </c>
      <c r="L755" s="2">
        <f>K755*calibration_curve!$C$2</f>
        <v>116680</v>
      </c>
      <c r="M755" s="2">
        <f t="shared" si="46"/>
        <v>3889</v>
      </c>
      <c r="N755" s="2">
        <f t="shared" si="47"/>
        <v>233340</v>
      </c>
      <c r="O755" s="2">
        <f>ROUND(IF((N755-IF(B755=20,blank!$H$4,blank!$H$2))&lt;0,0,N755-IF(B755=20,blank!$H$4,blank!$H$2)),0)</f>
        <v>57320</v>
      </c>
      <c r="P755" s="16">
        <f>O755/(VLOOKUP(C755,key!A:H,8,FALSE)/10)</f>
        <v>7745.9459459459458</v>
      </c>
    </row>
    <row r="756" spans="1:16" x14ac:dyDescent="0.4">
      <c r="A756" s="2">
        <v>10</v>
      </c>
      <c r="B756" s="2">
        <v>30</v>
      </c>
      <c r="C756" s="2" t="s">
        <v>654</v>
      </c>
      <c r="D756" s="2" t="s">
        <v>171</v>
      </c>
      <c r="E756" s="2" t="s">
        <v>586</v>
      </c>
      <c r="F756" s="2" t="s">
        <v>183</v>
      </c>
      <c r="G756" s="3" t="str">
        <f t="shared" si="45"/>
        <v>T_heat_only_10</v>
      </c>
      <c r="H756" s="2">
        <v>30</v>
      </c>
      <c r="I756" s="2">
        <v>104</v>
      </c>
      <c r="J756" s="2">
        <v>98</v>
      </c>
      <c r="K756" s="2">
        <f t="shared" si="44"/>
        <v>6</v>
      </c>
      <c r="L756" s="2">
        <f>K756*calibration_curve!$C$2</f>
        <v>140016</v>
      </c>
      <c r="M756" s="2">
        <f t="shared" si="46"/>
        <v>4667</v>
      </c>
      <c r="N756" s="2">
        <f t="shared" si="47"/>
        <v>280020</v>
      </c>
      <c r="O756" s="2">
        <f>ROUND(IF((N756-IF(B756=20,blank!$H$4,blank!$H$2))&lt;0,0,N756-IF(B756=20,blank!$H$4,blank!$H$2)),0)</f>
        <v>104000</v>
      </c>
      <c r="P756" s="16">
        <f>O756/(VLOOKUP(C756,key!A:H,8,FALSE)/10)</f>
        <v>13866.666666666666</v>
      </c>
    </row>
    <row r="757" spans="1:16" x14ac:dyDescent="0.4">
      <c r="A757" s="2">
        <v>10</v>
      </c>
      <c r="B757" s="2">
        <v>30</v>
      </c>
      <c r="C757" s="2" t="s">
        <v>655</v>
      </c>
      <c r="D757" s="2" t="s">
        <v>171</v>
      </c>
      <c r="E757" s="2" t="s">
        <v>586</v>
      </c>
      <c r="F757" s="2" t="s">
        <v>183</v>
      </c>
      <c r="G757" s="3" t="str">
        <f t="shared" si="45"/>
        <v>T_heat_only_10</v>
      </c>
      <c r="H757" s="2">
        <v>30</v>
      </c>
      <c r="I757" s="2">
        <v>97</v>
      </c>
      <c r="J757" s="2">
        <v>93</v>
      </c>
      <c r="K757" s="2">
        <f t="shared" si="44"/>
        <v>4</v>
      </c>
      <c r="L757" s="2">
        <f>K757*calibration_curve!$C$2</f>
        <v>93344</v>
      </c>
      <c r="M757" s="2">
        <f t="shared" si="46"/>
        <v>3111</v>
      </c>
      <c r="N757" s="2">
        <f t="shared" si="47"/>
        <v>186660</v>
      </c>
      <c r="O757" s="2">
        <f>ROUND(IF((N757-IF(B757=20,blank!$H$4,blank!$H$2))&lt;0,0,N757-IF(B757=20,blank!$H$4,blank!$H$2)),0)</f>
        <v>10640</v>
      </c>
      <c r="P757" s="16">
        <f>O757/(VLOOKUP(C757,key!A:H,8,FALSE)/10)</f>
        <v>1330</v>
      </c>
    </row>
    <row r="758" spans="1:16" x14ac:dyDescent="0.4">
      <c r="A758" s="2">
        <v>10</v>
      </c>
      <c r="B758" s="2">
        <v>30</v>
      </c>
      <c r="C758" s="2" t="s">
        <v>656</v>
      </c>
      <c r="D758" s="2" t="s">
        <v>171</v>
      </c>
      <c r="E758" s="2" t="s">
        <v>586</v>
      </c>
      <c r="F758" s="2" t="s">
        <v>183</v>
      </c>
      <c r="G758" s="3" t="str">
        <f t="shared" si="45"/>
        <v>T_heat_only_10</v>
      </c>
      <c r="H758" s="2">
        <v>30</v>
      </c>
      <c r="I758" s="2">
        <v>90</v>
      </c>
      <c r="J758" s="2">
        <v>82</v>
      </c>
      <c r="K758" s="2">
        <f t="shared" si="44"/>
        <v>8</v>
      </c>
      <c r="L758" s="2">
        <f>K758*calibration_curve!$C$2</f>
        <v>186688</v>
      </c>
      <c r="M758" s="2">
        <f t="shared" si="46"/>
        <v>6223</v>
      </c>
      <c r="N758" s="2">
        <f t="shared" si="47"/>
        <v>373380</v>
      </c>
      <c r="O758" s="2">
        <f>ROUND(IF((N758-IF(B758=20,blank!$H$4,blank!$H$2))&lt;0,0,N758-IF(B758=20,blank!$H$4,blank!$H$2)),0)</f>
        <v>197360</v>
      </c>
      <c r="P758" s="16">
        <f>O758/(VLOOKUP(C758,key!A:H,8,FALSE)/10)</f>
        <v>22175.280898876405</v>
      </c>
    </row>
    <row r="759" spans="1:16" x14ac:dyDescent="0.4">
      <c r="A759" s="2">
        <v>10</v>
      </c>
      <c r="B759" s="2">
        <v>30</v>
      </c>
      <c r="C759" s="2" t="s">
        <v>657</v>
      </c>
      <c r="D759" s="2" t="s">
        <v>171</v>
      </c>
      <c r="E759" s="2" t="s">
        <v>586</v>
      </c>
      <c r="F759" s="2" t="s">
        <v>183</v>
      </c>
      <c r="G759" s="3" t="str">
        <f t="shared" si="45"/>
        <v>T_heat_only_10</v>
      </c>
      <c r="H759" s="2">
        <v>30</v>
      </c>
      <c r="I759" s="2">
        <v>90</v>
      </c>
      <c r="J759" s="2">
        <v>85</v>
      </c>
      <c r="K759" s="2">
        <f t="shared" si="44"/>
        <v>5</v>
      </c>
      <c r="L759" s="2">
        <f>K759*calibration_curve!$C$2</f>
        <v>116680</v>
      </c>
      <c r="M759" s="2">
        <f t="shared" si="46"/>
        <v>3889</v>
      </c>
      <c r="N759" s="2">
        <f t="shared" si="47"/>
        <v>233340</v>
      </c>
      <c r="O759" s="2">
        <f>ROUND(IF((N759-IF(B759=20,blank!$H$4,blank!$H$2))&lt;0,0,N759-IF(B759=20,blank!$H$4,blank!$H$2)),0)</f>
        <v>57320</v>
      </c>
      <c r="P759" s="16">
        <f>O759/(VLOOKUP(C759,key!A:H,8,FALSE)/10)</f>
        <v>7444.1558441558436</v>
      </c>
    </row>
    <row r="760" spans="1:16" x14ac:dyDescent="0.4">
      <c r="A760" s="2">
        <v>10</v>
      </c>
      <c r="B760" s="2">
        <v>30</v>
      </c>
      <c r="C760" s="2" t="s">
        <v>658</v>
      </c>
      <c r="D760" s="2" t="s">
        <v>171</v>
      </c>
      <c r="E760" s="2" t="s">
        <v>586</v>
      </c>
      <c r="F760" s="2" t="s">
        <v>183</v>
      </c>
      <c r="G760" s="3" t="str">
        <f t="shared" si="45"/>
        <v>T_heat_only_10</v>
      </c>
      <c r="H760" s="2">
        <v>30</v>
      </c>
      <c r="I760" s="2">
        <v>101</v>
      </c>
      <c r="J760" s="2">
        <v>90</v>
      </c>
      <c r="K760" s="2">
        <f t="shared" si="44"/>
        <v>11</v>
      </c>
      <c r="L760" s="2">
        <f>K760*calibration_curve!$C$2</f>
        <v>256696</v>
      </c>
      <c r="M760" s="2">
        <f t="shared" si="46"/>
        <v>8557</v>
      </c>
      <c r="N760" s="2">
        <f t="shared" si="47"/>
        <v>513420</v>
      </c>
      <c r="O760" s="2">
        <f>ROUND(IF((N760-IF(B760=20,blank!$H$4,blank!$H$2))&lt;0,0,N760-IF(B760=20,blank!$H$4,blank!$H$2)),0)</f>
        <v>337400</v>
      </c>
      <c r="P760" s="16">
        <f>O760/(VLOOKUP(C760,key!A:H,8,FALSE)/10)</f>
        <v>40166.666666666664</v>
      </c>
    </row>
    <row r="761" spans="1:16" x14ac:dyDescent="0.4">
      <c r="A761" s="2">
        <v>10</v>
      </c>
      <c r="B761" s="2">
        <v>30</v>
      </c>
      <c r="C761" s="2" t="s">
        <v>659</v>
      </c>
      <c r="D761" s="2" t="s">
        <v>171</v>
      </c>
      <c r="E761" s="2" t="s">
        <v>586</v>
      </c>
      <c r="F761" s="2" t="s">
        <v>183</v>
      </c>
      <c r="G761" s="3" t="str">
        <f t="shared" si="45"/>
        <v>T_heat_only_10</v>
      </c>
      <c r="H761" s="2">
        <v>30</v>
      </c>
      <c r="I761" s="2">
        <v>103</v>
      </c>
      <c r="J761" s="2">
        <v>98</v>
      </c>
      <c r="K761" s="2">
        <f t="shared" si="44"/>
        <v>5</v>
      </c>
      <c r="L761" s="2">
        <f>K761*calibration_curve!$C$2</f>
        <v>116680</v>
      </c>
      <c r="M761" s="2">
        <f t="shared" si="46"/>
        <v>3889</v>
      </c>
      <c r="N761" s="2">
        <f t="shared" si="47"/>
        <v>233340</v>
      </c>
      <c r="O761" s="2">
        <f>ROUND(IF((N761-IF(B761=20,blank!$H$4,blank!$H$2))&lt;0,0,N761-IF(B761=20,blank!$H$4,blank!$H$2)),0)</f>
        <v>57320</v>
      </c>
      <c r="P761" s="16">
        <f>O761/(VLOOKUP(C761,key!A:H,8,FALSE)/10)</f>
        <v>6097.8723404255315</v>
      </c>
    </row>
    <row r="762" spans="1:16" x14ac:dyDescent="0.4">
      <c r="A762" s="2">
        <v>10</v>
      </c>
      <c r="B762" s="2">
        <v>30</v>
      </c>
      <c r="C762" s="2" t="s">
        <v>661</v>
      </c>
      <c r="D762" s="2" t="s">
        <v>171</v>
      </c>
      <c r="E762" s="2" t="s">
        <v>586</v>
      </c>
      <c r="F762" s="2" t="s">
        <v>183</v>
      </c>
      <c r="G762" s="3" t="str">
        <f t="shared" si="45"/>
        <v>T_heat_only_10</v>
      </c>
      <c r="H762" s="2">
        <v>30</v>
      </c>
      <c r="I762" s="2">
        <v>91</v>
      </c>
      <c r="J762" s="2">
        <v>76</v>
      </c>
      <c r="K762" s="2">
        <f t="shared" si="44"/>
        <v>15</v>
      </c>
      <c r="L762" s="2">
        <f>K762*calibration_curve!$C$2</f>
        <v>350040</v>
      </c>
      <c r="M762" s="2">
        <f t="shared" si="46"/>
        <v>11668</v>
      </c>
      <c r="N762" s="2">
        <f t="shared" si="47"/>
        <v>700080</v>
      </c>
      <c r="O762" s="2">
        <f>ROUND(IF((N762-IF(B762=20,blank!$H$4,blank!$H$2))&lt;0,0,N762-IF(B762=20,blank!$H$4,blank!$H$2)),0)</f>
        <v>524060</v>
      </c>
      <c r="P762" s="16">
        <f>O762/(VLOOKUP(C762,key!A:H,8,FALSE)/10)</f>
        <v>67187.179487179485</v>
      </c>
    </row>
    <row r="763" spans="1:16" x14ac:dyDescent="0.4">
      <c r="A763" s="2">
        <v>10</v>
      </c>
      <c r="B763" s="2">
        <v>30</v>
      </c>
      <c r="C763" s="2" t="s">
        <v>662</v>
      </c>
      <c r="D763" s="2" t="s">
        <v>171</v>
      </c>
      <c r="E763" s="2" t="s">
        <v>586</v>
      </c>
      <c r="F763" s="2" t="s">
        <v>183</v>
      </c>
      <c r="G763" s="3" t="str">
        <f t="shared" si="45"/>
        <v>T_heat_only_10</v>
      </c>
      <c r="H763" s="2">
        <v>30</v>
      </c>
      <c r="I763" s="2">
        <v>99</v>
      </c>
      <c r="J763" s="2">
        <v>89</v>
      </c>
      <c r="K763" s="2">
        <f t="shared" si="44"/>
        <v>10</v>
      </c>
      <c r="L763" s="2">
        <f>K763*calibration_curve!$C$2</f>
        <v>233360</v>
      </c>
      <c r="M763" s="2">
        <f t="shared" si="46"/>
        <v>7779</v>
      </c>
      <c r="N763" s="2">
        <f t="shared" si="47"/>
        <v>466740</v>
      </c>
      <c r="O763" s="2">
        <f>ROUND(IF((N763-IF(B763=20,blank!$H$4,blank!$H$2))&lt;0,0,N763-IF(B763=20,blank!$H$4,blank!$H$2)),0)</f>
        <v>290720</v>
      </c>
      <c r="P763" s="16">
        <f>O763/(VLOOKUP(C763,key!A:H,8,FALSE)/10)</f>
        <v>34202.352941176468</v>
      </c>
    </row>
    <row r="764" spans="1:16" x14ac:dyDescent="0.4">
      <c r="A764" s="2">
        <v>10</v>
      </c>
      <c r="B764" s="2">
        <v>30</v>
      </c>
      <c r="C764" s="2" t="s">
        <v>663</v>
      </c>
      <c r="D764" s="2" t="s">
        <v>171</v>
      </c>
      <c r="E764" s="2" t="s">
        <v>586</v>
      </c>
      <c r="F764" s="2" t="s">
        <v>183</v>
      </c>
      <c r="G764" s="3" t="str">
        <f t="shared" si="45"/>
        <v>T_heat_only_10</v>
      </c>
      <c r="H764" s="2">
        <v>30</v>
      </c>
      <c r="I764" s="2">
        <v>106</v>
      </c>
      <c r="J764" s="2">
        <v>86</v>
      </c>
      <c r="K764" s="2">
        <f t="shared" si="44"/>
        <v>20</v>
      </c>
      <c r="L764" s="2">
        <f>K764*calibration_curve!$C$2</f>
        <v>466720</v>
      </c>
      <c r="M764" s="2">
        <f t="shared" si="46"/>
        <v>15557</v>
      </c>
      <c r="N764" s="2">
        <f t="shared" si="47"/>
        <v>933420</v>
      </c>
      <c r="O764" s="2">
        <f>ROUND(IF((N764-IF(B764=20,blank!$H$4,blank!$H$2))&lt;0,0,N764-IF(B764=20,blank!$H$4,blank!$H$2)),0)</f>
        <v>757400</v>
      </c>
      <c r="P764" s="16">
        <f>O764/(VLOOKUP(C764,key!A:H,8,FALSE)/10)</f>
        <v>84155.555555555562</v>
      </c>
    </row>
    <row r="765" spans="1:16" x14ac:dyDescent="0.4">
      <c r="A765" s="2">
        <v>10</v>
      </c>
      <c r="B765" s="2">
        <v>30</v>
      </c>
      <c r="C765" s="2" t="s">
        <v>665</v>
      </c>
      <c r="D765" s="2" t="s">
        <v>171</v>
      </c>
      <c r="E765" s="2" t="s">
        <v>586</v>
      </c>
      <c r="F765" s="2" t="s">
        <v>183</v>
      </c>
      <c r="G765" s="3" t="str">
        <f t="shared" si="45"/>
        <v>T_heat_only_10</v>
      </c>
      <c r="H765" s="2">
        <v>30</v>
      </c>
      <c r="I765" s="2">
        <v>93</v>
      </c>
      <c r="J765" s="2">
        <v>86</v>
      </c>
      <c r="K765" s="2">
        <f t="shared" si="44"/>
        <v>7</v>
      </c>
      <c r="L765" s="2">
        <f>K765*calibration_curve!$C$2</f>
        <v>163352</v>
      </c>
      <c r="M765" s="2">
        <f t="shared" si="46"/>
        <v>5445</v>
      </c>
      <c r="N765" s="2">
        <f t="shared" si="47"/>
        <v>326700</v>
      </c>
      <c r="O765" s="2">
        <f>ROUND(IF((N765-IF(B765=20,blank!$H$4,blank!$H$2))&lt;0,0,N765-IF(B765=20,blank!$H$4,blank!$H$2)),0)</f>
        <v>150680</v>
      </c>
      <c r="P765" s="16">
        <f>O765/(VLOOKUP(C765,key!A:H,8,FALSE)/10)</f>
        <v>18835</v>
      </c>
    </row>
    <row r="766" spans="1:16" x14ac:dyDescent="0.4">
      <c r="A766" s="2">
        <v>10</v>
      </c>
      <c r="B766" s="2">
        <v>30</v>
      </c>
      <c r="C766" s="2" t="s">
        <v>666</v>
      </c>
      <c r="D766" s="2" t="s">
        <v>171</v>
      </c>
      <c r="E766" s="2" t="s">
        <v>586</v>
      </c>
      <c r="F766" s="2" t="s">
        <v>183</v>
      </c>
      <c r="G766" s="3" t="str">
        <f t="shared" si="45"/>
        <v>T_heat_only_10</v>
      </c>
      <c r="H766" s="2">
        <v>30</v>
      </c>
      <c r="I766" s="2">
        <v>97</v>
      </c>
      <c r="J766" s="2">
        <v>87</v>
      </c>
      <c r="K766" s="2">
        <f t="shared" si="44"/>
        <v>10</v>
      </c>
      <c r="L766" s="2">
        <f>K766*calibration_curve!$C$2</f>
        <v>233360</v>
      </c>
      <c r="M766" s="2">
        <f t="shared" si="46"/>
        <v>7779</v>
      </c>
      <c r="N766" s="2">
        <f t="shared" si="47"/>
        <v>466740</v>
      </c>
      <c r="O766" s="2">
        <f>ROUND(IF((N766-IF(B766=20,blank!$H$4,blank!$H$2))&lt;0,0,N766-IF(B766=20,blank!$H$4,blank!$H$2)),0)</f>
        <v>290720</v>
      </c>
      <c r="P766" s="16">
        <f>O766/(VLOOKUP(C766,key!A:H,8,FALSE)/10)</f>
        <v>29665.306122448976</v>
      </c>
    </row>
    <row r="767" spans="1:16" x14ac:dyDescent="0.4">
      <c r="A767" s="2">
        <v>10</v>
      </c>
      <c r="B767" s="2">
        <v>30</v>
      </c>
      <c r="C767" s="2" t="s">
        <v>667</v>
      </c>
      <c r="D767" s="2" t="s">
        <v>171</v>
      </c>
      <c r="E767" s="2" t="s">
        <v>586</v>
      </c>
      <c r="F767" s="2" t="s">
        <v>183</v>
      </c>
      <c r="G767" s="3" t="str">
        <f t="shared" si="45"/>
        <v>T_heat_only_10</v>
      </c>
      <c r="H767" s="2">
        <v>30</v>
      </c>
      <c r="I767" s="2">
        <v>98</v>
      </c>
      <c r="J767" s="2">
        <v>83</v>
      </c>
      <c r="K767" s="2">
        <f t="shared" si="44"/>
        <v>15</v>
      </c>
      <c r="L767" s="2">
        <f>K767*calibration_curve!$C$2</f>
        <v>350040</v>
      </c>
      <c r="M767" s="2">
        <f t="shared" si="46"/>
        <v>11668</v>
      </c>
      <c r="N767" s="2">
        <f t="shared" si="47"/>
        <v>700080</v>
      </c>
      <c r="O767" s="2">
        <f>ROUND(IF((N767-IF(B767=20,blank!$H$4,blank!$H$2))&lt;0,0,N767-IF(B767=20,blank!$H$4,blank!$H$2)),0)</f>
        <v>524060</v>
      </c>
      <c r="P767" s="16">
        <f>O767/(VLOOKUP(C767,key!A:H,8,FALSE)/10)</f>
        <v>50879.611650485436</v>
      </c>
    </row>
    <row r="768" spans="1:16" x14ac:dyDescent="0.4">
      <c r="A768" s="2">
        <v>10</v>
      </c>
      <c r="B768" s="2">
        <v>30</v>
      </c>
      <c r="C768" s="2" t="s">
        <v>668</v>
      </c>
      <c r="D768" s="2" t="s">
        <v>171</v>
      </c>
      <c r="E768" s="2" t="s">
        <v>586</v>
      </c>
      <c r="F768" s="2" t="s">
        <v>183</v>
      </c>
      <c r="G768" s="3" t="str">
        <f t="shared" si="45"/>
        <v>T_heat_only_10</v>
      </c>
      <c r="H768" s="2">
        <v>30</v>
      </c>
      <c r="I768" s="2">
        <v>88</v>
      </c>
      <c r="J768" s="2">
        <v>80</v>
      </c>
      <c r="K768" s="2">
        <f t="shared" si="44"/>
        <v>8</v>
      </c>
      <c r="L768" s="2">
        <f>K768*calibration_curve!$C$2</f>
        <v>186688</v>
      </c>
      <c r="M768" s="2">
        <f t="shared" si="46"/>
        <v>6223</v>
      </c>
      <c r="N768" s="2">
        <f t="shared" si="47"/>
        <v>373380</v>
      </c>
      <c r="O768" s="2">
        <f>ROUND(IF((N768-IF(B768=20,blank!$H$4,blank!$H$2))&lt;0,0,N768-IF(B768=20,blank!$H$4,blank!$H$2)),0)</f>
        <v>197360</v>
      </c>
      <c r="P768" s="16">
        <f>O768/(VLOOKUP(C768,key!A:H,8,FALSE)/10)</f>
        <v>25302.564102564102</v>
      </c>
    </row>
    <row r="769" spans="1:16" x14ac:dyDescent="0.4">
      <c r="A769" s="2">
        <v>10</v>
      </c>
      <c r="B769" s="2">
        <v>30</v>
      </c>
      <c r="C769" s="2" t="s">
        <v>669</v>
      </c>
      <c r="D769" s="2" t="s">
        <v>171</v>
      </c>
      <c r="E769" s="2" t="s">
        <v>586</v>
      </c>
      <c r="F769" s="2" t="s">
        <v>183</v>
      </c>
      <c r="G769" s="3" t="str">
        <f t="shared" si="45"/>
        <v>T_heat_only_10</v>
      </c>
      <c r="H769" s="2">
        <v>30</v>
      </c>
      <c r="I769" s="2">
        <v>103</v>
      </c>
      <c r="J769" s="2">
        <v>93</v>
      </c>
      <c r="K769" s="2">
        <f t="shared" si="44"/>
        <v>10</v>
      </c>
      <c r="L769" s="2">
        <f>K769*calibration_curve!$C$2</f>
        <v>233360</v>
      </c>
      <c r="M769" s="2">
        <f t="shared" si="46"/>
        <v>7779</v>
      </c>
      <c r="N769" s="2">
        <f t="shared" si="47"/>
        <v>466740</v>
      </c>
      <c r="O769" s="2">
        <f>ROUND(IF((N769-IF(B769=20,blank!$H$4,blank!$H$2))&lt;0,0,N769-IF(B769=20,blank!$H$4,blank!$H$2)),0)</f>
        <v>290720</v>
      </c>
      <c r="P769" s="16">
        <f>O769/(VLOOKUP(C769,key!A:H,8,FALSE)/10)</f>
        <v>34609.523809523809</v>
      </c>
    </row>
    <row r="770" spans="1:16" x14ac:dyDescent="0.4">
      <c r="A770" s="2">
        <v>10</v>
      </c>
      <c r="B770" s="2">
        <v>30</v>
      </c>
      <c r="C770" s="2" t="s">
        <v>670</v>
      </c>
      <c r="D770" s="2" t="s">
        <v>171</v>
      </c>
      <c r="E770" s="2" t="s">
        <v>586</v>
      </c>
      <c r="F770" s="2" t="s">
        <v>183</v>
      </c>
      <c r="G770" s="3" t="str">
        <f t="shared" si="45"/>
        <v>T_heat_only_10</v>
      </c>
      <c r="H770" s="2">
        <v>30</v>
      </c>
      <c r="I770" s="2">
        <v>87</v>
      </c>
      <c r="J770" s="2">
        <v>83</v>
      </c>
      <c r="K770" s="2">
        <f t="shared" ref="K770:K774" si="48">I770-J770</f>
        <v>4</v>
      </c>
      <c r="L770" s="2">
        <f>K770*calibration_curve!$C$2</f>
        <v>93344</v>
      </c>
      <c r="M770" s="2">
        <f t="shared" si="46"/>
        <v>3111</v>
      </c>
      <c r="N770" s="2">
        <f t="shared" si="47"/>
        <v>186660</v>
      </c>
      <c r="O770" s="2">
        <f>ROUND(IF((N770-IF(B770=20,blank!$H$4,blank!$H$2))&lt;0,0,N770-IF(B770=20,blank!$H$4,blank!$H$2)),0)</f>
        <v>10640</v>
      </c>
      <c r="P770" s="16">
        <f>O770/(VLOOKUP(C770,key!A:H,8,FALSE)/10)</f>
        <v>1108.3333333333335</v>
      </c>
    </row>
    <row r="771" spans="1:16" x14ac:dyDescent="0.4">
      <c r="A771" s="2">
        <v>10</v>
      </c>
      <c r="B771" s="2">
        <v>30</v>
      </c>
      <c r="C771" s="2" t="s">
        <v>671</v>
      </c>
      <c r="D771" s="2" t="s">
        <v>171</v>
      </c>
      <c r="E771" s="2" t="s">
        <v>586</v>
      </c>
      <c r="F771" s="2" t="s">
        <v>183</v>
      </c>
      <c r="G771" s="3" t="str">
        <f t="shared" ref="G771:G775" si="49">D771&amp;"_"&amp;E771&amp;"_"&amp;A771</f>
        <v>T_heat_only_10</v>
      </c>
      <c r="H771" s="2">
        <v>30</v>
      </c>
      <c r="I771" s="2">
        <v>106</v>
      </c>
      <c r="J771" s="2">
        <v>92</v>
      </c>
      <c r="K771" s="2">
        <f t="shared" si="48"/>
        <v>14</v>
      </c>
      <c r="L771" s="2">
        <f>K771*calibration_curve!$C$2</f>
        <v>326704</v>
      </c>
      <c r="M771" s="2">
        <f t="shared" ref="M771:M775" si="50">ROUND(L771/H771,0)</f>
        <v>10890</v>
      </c>
      <c r="N771" s="2">
        <f t="shared" ref="N771:N775" si="51">M771*60</f>
        <v>653400</v>
      </c>
      <c r="O771" s="2">
        <f>ROUND(IF((N771-IF(B771=20,blank!$H$4,blank!$H$2))&lt;0,0,N771-IF(B771=20,blank!$H$4,blank!$H$2)),0)</f>
        <v>477380</v>
      </c>
      <c r="P771" s="16">
        <f>O771/(VLOOKUP(C771,key!A:H,8,FALSE)/10)</f>
        <v>69185.507246376801</v>
      </c>
    </row>
    <row r="772" spans="1:16" x14ac:dyDescent="0.4">
      <c r="A772" s="2">
        <v>10</v>
      </c>
      <c r="B772" s="2">
        <v>30</v>
      </c>
      <c r="C772" s="2" t="s">
        <v>672</v>
      </c>
      <c r="D772" s="2" t="s">
        <v>171</v>
      </c>
      <c r="E772" s="2" t="s">
        <v>586</v>
      </c>
      <c r="F772" s="2" t="s">
        <v>183</v>
      </c>
      <c r="G772" s="3" t="str">
        <f t="shared" si="49"/>
        <v>T_heat_only_10</v>
      </c>
      <c r="H772" s="2">
        <v>30</v>
      </c>
      <c r="I772" s="2">
        <v>101</v>
      </c>
      <c r="J772" s="2">
        <v>94</v>
      </c>
      <c r="K772" s="2">
        <f t="shared" si="48"/>
        <v>7</v>
      </c>
      <c r="L772" s="2">
        <f>K772*calibration_curve!$C$2</f>
        <v>163352</v>
      </c>
      <c r="M772" s="2">
        <f t="shared" si="50"/>
        <v>5445</v>
      </c>
      <c r="N772" s="2">
        <f t="shared" si="51"/>
        <v>326700</v>
      </c>
      <c r="O772" s="2">
        <f>ROUND(IF((N772-IF(B772=20,blank!$H$4,blank!$H$2))&lt;0,0,N772-IF(B772=20,blank!$H$4,blank!$H$2)),0)</f>
        <v>150680</v>
      </c>
      <c r="P772" s="16">
        <f>O772/(VLOOKUP(C772,key!A:H,8,FALSE)/10)</f>
        <v>18602.469135802468</v>
      </c>
    </row>
    <row r="773" spans="1:16" x14ac:dyDescent="0.4">
      <c r="A773" s="2">
        <v>10</v>
      </c>
      <c r="B773" s="2">
        <v>30</v>
      </c>
      <c r="C773" s="2" t="s">
        <v>673</v>
      </c>
      <c r="D773" s="2" t="s">
        <v>171</v>
      </c>
      <c r="E773" s="2" t="s">
        <v>586</v>
      </c>
      <c r="F773" s="2" t="s">
        <v>183</v>
      </c>
      <c r="G773" s="3" t="str">
        <f t="shared" si="49"/>
        <v>T_heat_only_10</v>
      </c>
      <c r="H773" s="2">
        <v>30</v>
      </c>
      <c r="I773" s="2">
        <v>104</v>
      </c>
      <c r="J773" s="2">
        <v>82</v>
      </c>
      <c r="K773" s="2">
        <f t="shared" si="48"/>
        <v>22</v>
      </c>
      <c r="L773" s="2">
        <f>K773*calibration_curve!$C$2</f>
        <v>513392</v>
      </c>
      <c r="M773" s="2">
        <f t="shared" si="50"/>
        <v>17113</v>
      </c>
      <c r="N773" s="2">
        <f t="shared" si="51"/>
        <v>1026780</v>
      </c>
      <c r="O773" s="2">
        <f>ROUND(IF((N773-IF(B773=20,blank!$H$4,blank!$H$2))&lt;0,0,N773-IF(B773=20,blank!$H$4,blank!$H$2)),0)</f>
        <v>850760</v>
      </c>
      <c r="P773" s="16">
        <f>O773/(VLOOKUP(C773,key!A:H,8,FALSE)/10)</f>
        <v>119825.35211267606</v>
      </c>
    </row>
    <row r="774" spans="1:16" x14ac:dyDescent="0.4">
      <c r="A774" s="2">
        <v>10</v>
      </c>
      <c r="B774" s="2">
        <v>30</v>
      </c>
      <c r="C774" s="2" t="s">
        <v>674</v>
      </c>
      <c r="D774" s="2" t="s">
        <v>171</v>
      </c>
      <c r="E774" s="2" t="s">
        <v>586</v>
      </c>
      <c r="F774" s="2" t="s">
        <v>183</v>
      </c>
      <c r="G774" s="3" t="str">
        <f t="shared" si="49"/>
        <v>T_heat_only_10</v>
      </c>
      <c r="H774" s="2">
        <v>30</v>
      </c>
      <c r="I774" s="2">
        <v>86</v>
      </c>
      <c r="J774" s="2">
        <v>82</v>
      </c>
      <c r="K774" s="2">
        <f t="shared" si="48"/>
        <v>4</v>
      </c>
      <c r="L774" s="2">
        <f>K774*calibration_curve!$C$2</f>
        <v>93344</v>
      </c>
      <c r="M774" s="2">
        <f t="shared" si="50"/>
        <v>3111</v>
      </c>
      <c r="N774" s="2">
        <f t="shared" si="51"/>
        <v>186660</v>
      </c>
      <c r="O774" s="2">
        <f>ROUND(IF((N774-IF(B774=20,blank!$H$4,blank!$H$2))&lt;0,0,N774-IF(B774=20,blank!$H$4,blank!$H$2)),0)</f>
        <v>10640</v>
      </c>
      <c r="P774" s="16">
        <f>O774/(VLOOKUP(C774,key!A:H,8,FALSE)/10)</f>
        <v>1498.5915492957747</v>
      </c>
    </row>
    <row r="775" spans="1:16" x14ac:dyDescent="0.4">
      <c r="A775" s="2">
        <v>10</v>
      </c>
      <c r="B775" s="2">
        <v>30</v>
      </c>
      <c r="C775" s="2" t="s">
        <v>675</v>
      </c>
      <c r="D775" s="2" t="s">
        <v>171</v>
      </c>
      <c r="E775" s="2" t="s">
        <v>586</v>
      </c>
      <c r="F775" s="2" t="s">
        <v>183</v>
      </c>
      <c r="G775" s="3" t="str">
        <f t="shared" si="49"/>
        <v>T_heat_only_10</v>
      </c>
      <c r="H775" s="2">
        <v>30</v>
      </c>
      <c r="I775" s="2">
        <v>102</v>
      </c>
      <c r="J775" s="2">
        <v>89</v>
      </c>
      <c r="K775" s="2">
        <f t="shared" ref="K771:K775" si="52">I775-J775</f>
        <v>13</v>
      </c>
      <c r="L775" s="2">
        <f>K775*calibration_curve!$C$2</f>
        <v>303368</v>
      </c>
      <c r="M775" s="2">
        <f t="shared" si="50"/>
        <v>10112</v>
      </c>
      <c r="N775" s="2">
        <f t="shared" si="51"/>
        <v>606720</v>
      </c>
      <c r="O775" s="2">
        <f>ROUND(IF((N775-IF(B775=20,blank!$H$4,blank!$H$2))&lt;0,0,N775-IF(B775=20,blank!$H$4,blank!$H$2)),0)</f>
        <v>430700</v>
      </c>
      <c r="P775" s="16">
        <f>O775/(VLOOKUP(C775,key!A:H,8,FALSE)/10)</f>
        <v>56671.052631578947</v>
      </c>
    </row>
  </sheetData>
  <sortState xmlns:xlrd2="http://schemas.microsoft.com/office/spreadsheetml/2017/richdata2" ref="A2:P777">
    <sortCondition ref="A2:A777"/>
    <sortCondition ref="E2:E777"/>
    <sortCondition ref="C2:C777"/>
  </sortState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5116-361F-49C8-901F-AA0C20B9838C}">
  <dimension ref="A1:C21"/>
  <sheetViews>
    <sheetView workbookViewId="0">
      <pane ySplit="1" topLeftCell="A2" activePane="bottomLeft" state="frozen"/>
      <selection pane="bottomLeft" activeCell="F10" sqref="F10"/>
    </sheetView>
  </sheetViews>
  <sheetFormatPr defaultRowHeight="14.6" x14ac:dyDescent="0.4"/>
  <cols>
    <col min="1" max="1" width="16" style="2" bestFit="1" customWidth="1"/>
    <col min="2" max="2" width="12.15234375" style="2" customWidth="1"/>
    <col min="3" max="3" width="2.84375" style="2" bestFit="1" customWidth="1"/>
  </cols>
  <sheetData>
    <row r="1" spans="1:3" s="1" customFormat="1" x14ac:dyDescent="0.4">
      <c r="A1" s="4" t="s">
        <v>577</v>
      </c>
      <c r="B1" s="4" t="s">
        <v>697</v>
      </c>
      <c r="C1" s="4"/>
    </row>
    <row r="2" spans="1:3" x14ac:dyDescent="0.4">
      <c r="A2" s="2" t="s">
        <v>679</v>
      </c>
      <c r="B2" s="2" t="s">
        <v>698</v>
      </c>
      <c r="C2" s="2">
        <v>1</v>
      </c>
    </row>
    <row r="3" spans="1:3" x14ac:dyDescent="0.4">
      <c r="A3" s="2" t="s">
        <v>683</v>
      </c>
      <c r="B3" s="2" t="s">
        <v>698</v>
      </c>
      <c r="C3" s="2">
        <v>2</v>
      </c>
    </row>
    <row r="4" spans="1:3" x14ac:dyDescent="0.4">
      <c r="A4" s="2" t="s">
        <v>687</v>
      </c>
      <c r="B4" s="2" t="s">
        <v>698</v>
      </c>
      <c r="C4" s="2">
        <v>3</v>
      </c>
    </row>
    <row r="5" spans="1:3" x14ac:dyDescent="0.4">
      <c r="A5" s="2" t="s">
        <v>691</v>
      </c>
      <c r="B5" s="2" t="s">
        <v>698</v>
      </c>
      <c r="C5" s="2">
        <v>4</v>
      </c>
    </row>
    <row r="6" spans="1:3" x14ac:dyDescent="0.4">
      <c r="A6" s="2" t="s">
        <v>695</v>
      </c>
      <c r="B6" s="2" t="s">
        <v>698</v>
      </c>
      <c r="C6" s="2">
        <v>5</v>
      </c>
    </row>
    <row r="7" spans="1:3" x14ac:dyDescent="0.4">
      <c r="A7" s="2" t="s">
        <v>677</v>
      </c>
      <c r="B7" s="2" t="s">
        <v>699</v>
      </c>
      <c r="C7" s="2">
        <v>6</v>
      </c>
    </row>
    <row r="8" spans="1:3" x14ac:dyDescent="0.4">
      <c r="A8" s="2" t="s">
        <v>681</v>
      </c>
      <c r="B8" s="2" t="s">
        <v>699</v>
      </c>
      <c r="C8" s="2">
        <v>7</v>
      </c>
    </row>
    <row r="9" spans="1:3" x14ac:dyDescent="0.4">
      <c r="A9" s="2" t="s">
        <v>685</v>
      </c>
      <c r="B9" s="2" t="s">
        <v>699</v>
      </c>
      <c r="C9" s="2">
        <v>8</v>
      </c>
    </row>
    <row r="10" spans="1:3" x14ac:dyDescent="0.4">
      <c r="A10" s="2" t="s">
        <v>689</v>
      </c>
      <c r="B10" s="2" t="s">
        <v>699</v>
      </c>
      <c r="C10" s="2">
        <v>9</v>
      </c>
    </row>
    <row r="11" spans="1:3" x14ac:dyDescent="0.4">
      <c r="A11" s="2" t="s">
        <v>693</v>
      </c>
      <c r="B11" s="2" t="s">
        <v>699</v>
      </c>
      <c r="C11" s="2">
        <v>10</v>
      </c>
    </row>
    <row r="12" spans="1:3" x14ac:dyDescent="0.4">
      <c r="A12" s="2" t="s">
        <v>680</v>
      </c>
      <c r="B12" s="2" t="s">
        <v>700</v>
      </c>
      <c r="C12" s="2">
        <v>11</v>
      </c>
    </row>
    <row r="13" spans="1:3" x14ac:dyDescent="0.4">
      <c r="A13" s="2" t="s">
        <v>684</v>
      </c>
      <c r="B13" s="2" t="s">
        <v>700</v>
      </c>
      <c r="C13" s="2">
        <v>12</v>
      </c>
    </row>
    <row r="14" spans="1:3" x14ac:dyDescent="0.4">
      <c r="A14" s="2" t="s">
        <v>688</v>
      </c>
      <c r="B14" s="2" t="s">
        <v>700</v>
      </c>
      <c r="C14" s="2">
        <v>13</v>
      </c>
    </row>
    <row r="15" spans="1:3" x14ac:dyDescent="0.4">
      <c r="A15" s="2" t="s">
        <v>692</v>
      </c>
      <c r="B15" s="2" t="s">
        <v>700</v>
      </c>
      <c r="C15" s="2">
        <v>14</v>
      </c>
    </row>
    <row r="16" spans="1:3" x14ac:dyDescent="0.4">
      <c r="A16" s="2" t="s">
        <v>696</v>
      </c>
      <c r="B16" s="2" t="s">
        <v>700</v>
      </c>
      <c r="C16" s="2">
        <v>15</v>
      </c>
    </row>
    <row r="17" spans="1:3" x14ac:dyDescent="0.4">
      <c r="A17" s="2" t="s">
        <v>678</v>
      </c>
      <c r="B17" s="2" t="s">
        <v>701</v>
      </c>
      <c r="C17" s="2">
        <v>16</v>
      </c>
    </row>
    <row r="18" spans="1:3" x14ac:dyDescent="0.4">
      <c r="A18" s="2" t="s">
        <v>682</v>
      </c>
      <c r="B18" s="2" t="s">
        <v>701</v>
      </c>
      <c r="C18" s="2">
        <v>17</v>
      </c>
    </row>
    <row r="19" spans="1:3" x14ac:dyDescent="0.4">
      <c r="A19" s="2" t="s">
        <v>686</v>
      </c>
      <c r="B19" s="2" t="s">
        <v>701</v>
      </c>
      <c r="C19" s="2">
        <v>18</v>
      </c>
    </row>
    <row r="20" spans="1:3" x14ac:dyDescent="0.4">
      <c r="A20" s="2" t="s">
        <v>690</v>
      </c>
      <c r="B20" s="2" t="s">
        <v>701</v>
      </c>
      <c r="C20" s="2">
        <v>19</v>
      </c>
    </row>
    <row r="21" spans="1:3" x14ac:dyDescent="0.4">
      <c r="A21" s="2" t="s">
        <v>694</v>
      </c>
      <c r="B21" s="2" t="s">
        <v>701</v>
      </c>
      <c r="C21" s="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B2A5-823B-4851-BFE2-7B2139C0C878}">
  <dimension ref="A1:W163"/>
  <sheetViews>
    <sheetView workbookViewId="0">
      <pane ySplit="1" topLeftCell="A2" activePane="bottomLeft" state="frozen"/>
      <selection pane="bottomLeft" activeCell="I2" sqref="I2:J163"/>
    </sheetView>
  </sheetViews>
  <sheetFormatPr defaultRowHeight="14.6" x14ac:dyDescent="0.4"/>
  <cols>
    <col min="1" max="2" width="9.23046875" style="2"/>
    <col min="3" max="3" width="4.15234375" style="2" bestFit="1" customWidth="1"/>
    <col min="4" max="4" width="5.921875" style="2" bestFit="1" customWidth="1"/>
    <col min="5" max="5" width="8.07421875" style="2" customWidth="1"/>
    <col min="6" max="6" width="11.84375" style="3" customWidth="1"/>
    <col min="7" max="7" width="5.69140625" style="3" bestFit="1" customWidth="1"/>
    <col min="8" max="8" width="8.765625" style="2" bestFit="1" customWidth="1"/>
    <col min="9" max="9" width="9.53515625" style="2" bestFit="1" customWidth="1"/>
    <col min="10" max="10" width="9.3046875" style="2" bestFit="1" customWidth="1"/>
    <col min="11" max="11" width="5.07421875" style="2" bestFit="1" customWidth="1"/>
    <col min="12" max="12" width="10.69140625" customWidth="1"/>
    <col min="13" max="13" width="15.3046875" customWidth="1"/>
    <col min="14" max="14" width="13" customWidth="1"/>
    <col min="15" max="15" width="21.53515625" customWidth="1"/>
    <col min="16" max="16" width="17.07421875" customWidth="1"/>
  </cols>
  <sheetData>
    <row r="1" spans="1:23" s="1" customFormat="1" x14ac:dyDescent="0.4">
      <c r="A1" s="4" t="s">
        <v>168</v>
      </c>
      <c r="B1" s="4" t="s">
        <v>554</v>
      </c>
      <c r="C1" s="4" t="s">
        <v>0</v>
      </c>
      <c r="D1" s="4" t="s">
        <v>169</v>
      </c>
      <c r="E1" s="4" t="s">
        <v>579</v>
      </c>
      <c r="F1" s="5" t="s">
        <v>1</v>
      </c>
      <c r="G1" s="5" t="s">
        <v>175</v>
      </c>
      <c r="H1" s="4" t="s">
        <v>167</v>
      </c>
      <c r="I1" s="4" t="s">
        <v>165</v>
      </c>
      <c r="J1" s="4" t="s">
        <v>166</v>
      </c>
      <c r="K1" s="4" t="s">
        <v>164</v>
      </c>
      <c r="L1" s="4" t="s">
        <v>580</v>
      </c>
      <c r="M1" s="4" t="s">
        <v>581</v>
      </c>
      <c r="N1" s="4" t="s">
        <v>582</v>
      </c>
      <c r="O1" s="4" t="s">
        <v>583</v>
      </c>
      <c r="P1" s="15" t="s">
        <v>584</v>
      </c>
    </row>
    <row r="2" spans="1:23" x14ac:dyDescent="0.4">
      <c r="A2" s="2">
        <v>-10</v>
      </c>
      <c r="B2" s="2">
        <v>20</v>
      </c>
      <c r="C2" s="2" t="s">
        <v>2</v>
      </c>
      <c r="D2" s="2" t="s">
        <v>170</v>
      </c>
      <c r="E2" s="2" t="s">
        <v>183</v>
      </c>
      <c r="F2" s="3">
        <v>44383</v>
      </c>
      <c r="G2" s="3" t="str">
        <f t="shared" ref="G2:G33" si="0">D2&amp;"_"&amp;A2</f>
        <v>D_-10</v>
      </c>
      <c r="H2" s="2">
        <v>30</v>
      </c>
      <c r="I2" s="2">
        <v>75</v>
      </c>
      <c r="J2" s="2">
        <v>68</v>
      </c>
      <c r="K2" s="2">
        <f t="shared" ref="K2:K33" si="1">I2-J2</f>
        <v>7</v>
      </c>
      <c r="L2" s="2">
        <f>K2*calibration_curve!$C$2</f>
        <v>163352</v>
      </c>
      <c r="M2" s="2">
        <f t="shared" ref="M2:M33" si="2">ROUND(L2/H2,0)</f>
        <v>5445</v>
      </c>
      <c r="N2" s="2">
        <f t="shared" ref="N2:N33" si="3">M2*60</f>
        <v>326700</v>
      </c>
      <c r="O2" s="2">
        <f>ROUND(IF((N2-IF(B2=20,blank!$H$4,blank!$H$2))&lt;0,0,N2-IF(B2=20,blank!$H$4,blank!$H$2)),0)</f>
        <v>176683</v>
      </c>
      <c r="P2" s="16">
        <f>O2/(VLOOKUP(C2,key!A:H,8,FALSE)/10)</f>
        <v>20544.534883720931</v>
      </c>
    </row>
    <row r="3" spans="1:23" x14ac:dyDescent="0.4">
      <c r="A3" s="2">
        <v>10</v>
      </c>
      <c r="B3" s="2">
        <v>20</v>
      </c>
      <c r="C3" s="2" t="s">
        <v>2</v>
      </c>
      <c r="D3" s="2" t="s">
        <v>170</v>
      </c>
      <c r="E3" s="2" t="s">
        <v>183</v>
      </c>
      <c r="F3" s="3">
        <v>44403</v>
      </c>
      <c r="G3" s="3" t="str">
        <f t="shared" si="0"/>
        <v>D_10</v>
      </c>
      <c r="H3" s="2">
        <v>30</v>
      </c>
      <c r="I3" s="2">
        <v>77</v>
      </c>
      <c r="J3" s="2">
        <v>71</v>
      </c>
      <c r="K3" s="2">
        <f t="shared" si="1"/>
        <v>6</v>
      </c>
      <c r="L3" s="2">
        <f>K3*calibration_curve!$C$2</f>
        <v>140016</v>
      </c>
      <c r="M3" s="2">
        <f t="shared" si="2"/>
        <v>4667</v>
      </c>
      <c r="N3" s="2">
        <f t="shared" si="3"/>
        <v>280020</v>
      </c>
      <c r="O3" s="2">
        <f>ROUND(IF((N3-IF(B3=20,blank!$H$4,blank!$H$2))&lt;0,0,N3-IF(B3=20,blank!$H$4,blank!$H$2)),0)</f>
        <v>130003</v>
      </c>
      <c r="P3" s="16">
        <f>O3/(VLOOKUP(C3,key!A:H,8,FALSE)/10)</f>
        <v>15116.627906976744</v>
      </c>
      <c r="Q3" s="4"/>
      <c r="R3" s="5"/>
      <c r="S3" s="5"/>
      <c r="T3" s="4"/>
      <c r="U3" s="4"/>
      <c r="V3" s="4"/>
      <c r="W3" s="4"/>
    </row>
    <row r="4" spans="1:23" x14ac:dyDescent="0.4">
      <c r="A4" s="2">
        <v>-10</v>
      </c>
      <c r="B4" s="2">
        <v>20</v>
      </c>
      <c r="C4" s="2" t="s">
        <v>3</v>
      </c>
      <c r="D4" s="2" t="s">
        <v>170</v>
      </c>
      <c r="E4" s="2" t="s">
        <v>183</v>
      </c>
      <c r="F4" s="3">
        <v>44383</v>
      </c>
      <c r="G4" s="3" t="str">
        <f t="shared" si="0"/>
        <v>D_-10</v>
      </c>
      <c r="H4" s="2">
        <v>30</v>
      </c>
      <c r="I4" s="2">
        <v>79</v>
      </c>
      <c r="J4" s="2">
        <v>73</v>
      </c>
      <c r="K4" s="2">
        <f t="shared" si="1"/>
        <v>6</v>
      </c>
      <c r="L4" s="2">
        <f>K4*calibration_curve!$C$2</f>
        <v>140016</v>
      </c>
      <c r="M4" s="2">
        <f t="shared" si="2"/>
        <v>4667</v>
      </c>
      <c r="N4" s="2">
        <f t="shared" si="3"/>
        <v>280020</v>
      </c>
      <c r="O4" s="2">
        <f>ROUND(IF((N4-IF(B4=20,blank!$H$4,blank!$H$2))&lt;0,0,N4-IF(B4=20,blank!$H$4,blank!$H$2)),0)</f>
        <v>130003</v>
      </c>
      <c r="P4" s="16">
        <f>O4/(VLOOKUP(C4,key!A:H,8,FALSE)/10)</f>
        <v>16049.753086419754</v>
      </c>
    </row>
    <row r="5" spans="1:23" x14ac:dyDescent="0.4">
      <c r="A5" s="2">
        <v>10</v>
      </c>
      <c r="B5" s="2">
        <v>20</v>
      </c>
      <c r="C5" s="2" t="s">
        <v>3</v>
      </c>
      <c r="D5" s="2" t="s">
        <v>170</v>
      </c>
      <c r="E5" s="2" t="s">
        <v>183</v>
      </c>
      <c r="F5" s="3">
        <v>44403</v>
      </c>
      <c r="G5" s="3" t="str">
        <f t="shared" si="0"/>
        <v>D_10</v>
      </c>
      <c r="H5" s="2">
        <v>30</v>
      </c>
      <c r="I5" s="2">
        <v>78</v>
      </c>
      <c r="J5" s="2">
        <v>67</v>
      </c>
      <c r="K5" s="2">
        <f t="shared" si="1"/>
        <v>11</v>
      </c>
      <c r="L5" s="2">
        <f>K5*calibration_curve!$C$2</f>
        <v>256696</v>
      </c>
      <c r="M5" s="2">
        <f t="shared" si="2"/>
        <v>8557</v>
      </c>
      <c r="N5" s="2">
        <f t="shared" si="3"/>
        <v>513420</v>
      </c>
      <c r="O5" s="2">
        <f>ROUND(IF((N5-IF(B5=20,blank!$H$4,blank!$H$2))&lt;0,0,N5-IF(B5=20,blank!$H$4,blank!$H$2)),0)</f>
        <v>363403</v>
      </c>
      <c r="P5" s="16">
        <f>O5/(VLOOKUP(C5,key!A:H,8,FALSE)/10)</f>
        <v>44864.567901234572</v>
      </c>
    </row>
    <row r="6" spans="1:23" x14ac:dyDescent="0.4">
      <c r="A6" s="2">
        <v>-10</v>
      </c>
      <c r="B6" s="2">
        <v>20</v>
      </c>
      <c r="C6" s="2" t="s">
        <v>4</v>
      </c>
      <c r="D6" s="2" t="s">
        <v>170</v>
      </c>
      <c r="E6" s="2" t="s">
        <v>183</v>
      </c>
      <c r="F6" s="3">
        <v>44383</v>
      </c>
      <c r="G6" s="3" t="str">
        <f t="shared" si="0"/>
        <v>D_-10</v>
      </c>
      <c r="H6" s="2">
        <v>30</v>
      </c>
      <c r="I6" s="2">
        <v>78</v>
      </c>
      <c r="J6" s="2">
        <v>72</v>
      </c>
      <c r="K6" s="2">
        <f t="shared" si="1"/>
        <v>6</v>
      </c>
      <c r="L6" s="2">
        <f>K6*calibration_curve!$C$2</f>
        <v>140016</v>
      </c>
      <c r="M6" s="2">
        <f t="shared" si="2"/>
        <v>4667</v>
      </c>
      <c r="N6" s="2">
        <f t="shared" si="3"/>
        <v>280020</v>
      </c>
      <c r="O6" s="2">
        <f>ROUND(IF((N6-IF(B6=20,blank!$H$4,blank!$H$2))&lt;0,0,N6-IF(B6=20,blank!$H$4,blank!$H$2)),0)</f>
        <v>130003</v>
      </c>
      <c r="P6" s="16">
        <f>O6/(VLOOKUP(C6,key!A:H,8,FALSE)/10)</f>
        <v>15116.627906976744</v>
      </c>
    </row>
    <row r="7" spans="1:23" x14ac:dyDescent="0.4">
      <c r="A7" s="2">
        <v>10</v>
      </c>
      <c r="B7" s="2">
        <v>20</v>
      </c>
      <c r="C7" s="2" t="s">
        <v>4</v>
      </c>
      <c r="D7" s="2" t="s">
        <v>170</v>
      </c>
      <c r="E7" s="2" t="s">
        <v>183</v>
      </c>
      <c r="F7" s="3">
        <v>44403</v>
      </c>
      <c r="G7" s="3" t="str">
        <f t="shared" si="0"/>
        <v>D_10</v>
      </c>
      <c r="H7" s="2">
        <v>30</v>
      </c>
      <c r="I7" s="2">
        <v>77</v>
      </c>
      <c r="J7" s="2">
        <v>70</v>
      </c>
      <c r="K7" s="2">
        <f t="shared" si="1"/>
        <v>7</v>
      </c>
      <c r="L7" s="2">
        <f>K7*calibration_curve!$C$2</f>
        <v>163352</v>
      </c>
      <c r="M7" s="2">
        <f t="shared" si="2"/>
        <v>5445</v>
      </c>
      <c r="N7" s="2">
        <f t="shared" si="3"/>
        <v>326700</v>
      </c>
      <c r="O7" s="2">
        <f>ROUND(IF((N7-IF(B7=20,blank!$H$4,blank!$H$2))&lt;0,0,N7-IF(B7=20,blank!$H$4,blank!$H$2)),0)</f>
        <v>176683</v>
      </c>
      <c r="P7" s="16">
        <f>O7/(VLOOKUP(C7,key!A:H,8,FALSE)/10)</f>
        <v>20544.534883720931</v>
      </c>
    </row>
    <row r="8" spans="1:23" x14ac:dyDescent="0.4">
      <c r="A8" s="2">
        <v>-10</v>
      </c>
      <c r="B8" s="2">
        <v>20</v>
      </c>
      <c r="C8" s="2" t="s">
        <v>5</v>
      </c>
      <c r="D8" s="2" t="s">
        <v>170</v>
      </c>
      <c r="E8" s="2" t="s">
        <v>183</v>
      </c>
      <c r="F8" s="3">
        <v>44383</v>
      </c>
      <c r="G8" s="3" t="str">
        <f t="shared" si="0"/>
        <v>D_-10</v>
      </c>
      <c r="H8" s="2">
        <v>30</v>
      </c>
      <c r="I8" s="2">
        <v>76</v>
      </c>
      <c r="J8" s="2">
        <v>72</v>
      </c>
      <c r="K8" s="2">
        <f t="shared" si="1"/>
        <v>4</v>
      </c>
      <c r="L8" s="2">
        <f>K8*calibration_curve!$C$2</f>
        <v>93344</v>
      </c>
      <c r="M8" s="2">
        <f t="shared" si="2"/>
        <v>3111</v>
      </c>
      <c r="N8" s="2">
        <f t="shared" si="3"/>
        <v>186660</v>
      </c>
      <c r="O8" s="2">
        <f>ROUND(IF((N8-IF(B8=20,blank!$H$4,blank!$H$2))&lt;0,0,N8-IF(B8=20,blank!$H$4,blank!$H$2)),0)</f>
        <v>36643</v>
      </c>
      <c r="P8" s="16">
        <f>O8/(VLOOKUP(C8,key!A:H,8,FALSE)/10)</f>
        <v>5551.969696969697</v>
      </c>
    </row>
    <row r="9" spans="1:23" x14ac:dyDescent="0.4">
      <c r="A9" s="2">
        <v>10</v>
      </c>
      <c r="B9" s="2">
        <v>20</v>
      </c>
      <c r="C9" s="2" t="s">
        <v>5</v>
      </c>
      <c r="D9" s="2" t="s">
        <v>170</v>
      </c>
      <c r="E9" s="2" t="s">
        <v>183</v>
      </c>
      <c r="F9" s="3">
        <v>44403</v>
      </c>
      <c r="G9" s="3" t="str">
        <f t="shared" si="0"/>
        <v>D_10</v>
      </c>
      <c r="H9" s="2">
        <v>30</v>
      </c>
      <c r="I9" s="2">
        <v>77</v>
      </c>
      <c r="J9" s="2">
        <v>69</v>
      </c>
      <c r="K9" s="2">
        <f t="shared" si="1"/>
        <v>8</v>
      </c>
      <c r="L9" s="2">
        <f>K9*calibration_curve!$C$2</f>
        <v>186688</v>
      </c>
      <c r="M9" s="2">
        <f t="shared" si="2"/>
        <v>6223</v>
      </c>
      <c r="N9" s="2">
        <f t="shared" si="3"/>
        <v>373380</v>
      </c>
      <c r="O9" s="2">
        <f>ROUND(IF((N9-IF(B9=20,blank!$H$4,blank!$H$2))&lt;0,0,N9-IF(B9=20,blank!$H$4,blank!$H$2)),0)</f>
        <v>223363</v>
      </c>
      <c r="P9" s="16">
        <f>O9/(VLOOKUP(C9,key!A:H,8,FALSE)/10)</f>
        <v>33842.878787878792</v>
      </c>
    </row>
    <row r="10" spans="1:23" x14ac:dyDescent="0.4">
      <c r="A10" s="2">
        <v>-10</v>
      </c>
      <c r="B10" s="2">
        <v>20</v>
      </c>
      <c r="C10" s="2" t="s">
        <v>6</v>
      </c>
      <c r="D10" s="2" t="s">
        <v>170</v>
      </c>
      <c r="E10" s="2" t="s">
        <v>183</v>
      </c>
      <c r="F10" s="3">
        <v>44383</v>
      </c>
      <c r="G10" s="3" t="str">
        <f t="shared" si="0"/>
        <v>D_-10</v>
      </c>
      <c r="H10" s="2">
        <v>30</v>
      </c>
      <c r="I10" s="2">
        <v>81</v>
      </c>
      <c r="J10" s="2">
        <v>75</v>
      </c>
      <c r="K10" s="2">
        <f t="shared" si="1"/>
        <v>6</v>
      </c>
      <c r="L10" s="2">
        <f>K10*calibration_curve!$C$2</f>
        <v>140016</v>
      </c>
      <c r="M10" s="2">
        <f t="shared" si="2"/>
        <v>4667</v>
      </c>
      <c r="N10" s="2">
        <f t="shared" si="3"/>
        <v>280020</v>
      </c>
      <c r="O10" s="2">
        <f>ROUND(IF((N10-IF(B10=20,blank!$H$4,blank!$H$2))&lt;0,0,N10-IF(B10=20,blank!$H$4,blank!$H$2)),0)</f>
        <v>130003</v>
      </c>
      <c r="P10" s="16">
        <f>O10/(VLOOKUP(C10,key!A:H,8,FALSE)/10)</f>
        <v>15116.627906976744</v>
      </c>
    </row>
    <row r="11" spans="1:23" x14ac:dyDescent="0.4">
      <c r="A11" s="2">
        <v>10</v>
      </c>
      <c r="B11" s="2">
        <v>20</v>
      </c>
      <c r="C11" s="2" t="s">
        <v>6</v>
      </c>
      <c r="D11" s="2" t="s">
        <v>170</v>
      </c>
      <c r="E11" s="2" t="s">
        <v>183</v>
      </c>
      <c r="F11" s="3">
        <v>44403</v>
      </c>
      <c r="G11" s="3" t="str">
        <f t="shared" si="0"/>
        <v>D_10</v>
      </c>
      <c r="H11" s="2">
        <v>30</v>
      </c>
      <c r="I11" s="2">
        <v>75</v>
      </c>
      <c r="J11" s="2">
        <v>66</v>
      </c>
      <c r="K11" s="2">
        <f t="shared" si="1"/>
        <v>9</v>
      </c>
      <c r="L11" s="2">
        <f>K11*calibration_curve!$C$2</f>
        <v>210024</v>
      </c>
      <c r="M11" s="2">
        <f t="shared" si="2"/>
        <v>7001</v>
      </c>
      <c r="N11" s="2">
        <f t="shared" si="3"/>
        <v>420060</v>
      </c>
      <c r="O11" s="2">
        <f>ROUND(IF((N11-IF(B11=20,blank!$H$4,blank!$H$2))&lt;0,0,N11-IF(B11=20,blank!$H$4,blank!$H$2)),0)</f>
        <v>270043</v>
      </c>
      <c r="P11" s="16">
        <f>O11/(VLOOKUP(C11,key!A:H,8,FALSE)/10)</f>
        <v>31400.348837209305</v>
      </c>
    </row>
    <row r="12" spans="1:23" x14ac:dyDescent="0.4">
      <c r="A12" s="2">
        <v>-10</v>
      </c>
      <c r="B12" s="2">
        <v>20</v>
      </c>
      <c r="C12" s="2" t="s">
        <v>7</v>
      </c>
      <c r="D12" s="2" t="s">
        <v>170</v>
      </c>
      <c r="E12" s="2" t="s">
        <v>183</v>
      </c>
      <c r="F12" s="3">
        <v>44383</v>
      </c>
      <c r="G12" s="3" t="str">
        <f t="shared" si="0"/>
        <v>D_-10</v>
      </c>
      <c r="H12" s="2">
        <v>30</v>
      </c>
      <c r="I12" s="2">
        <v>75</v>
      </c>
      <c r="J12" s="2">
        <v>72</v>
      </c>
      <c r="K12" s="2">
        <f t="shared" si="1"/>
        <v>3</v>
      </c>
      <c r="L12" s="2">
        <f>K12*calibration_curve!$C$2</f>
        <v>70008</v>
      </c>
      <c r="M12" s="2">
        <f t="shared" si="2"/>
        <v>2334</v>
      </c>
      <c r="N12" s="2">
        <f t="shared" si="3"/>
        <v>140040</v>
      </c>
      <c r="O12" s="2">
        <f>ROUND(IF((N12-IF(B12=20,blank!$H$4,blank!$H$2))&lt;0,0,N12-IF(B12=20,blank!$H$4,blank!$H$2)),0)</f>
        <v>0</v>
      </c>
      <c r="P12" s="16">
        <f>O12/(VLOOKUP(C12,key!A:H,8,FALSE)/10)</f>
        <v>0</v>
      </c>
    </row>
    <row r="13" spans="1:23" x14ac:dyDescent="0.4">
      <c r="A13" s="2">
        <v>10</v>
      </c>
      <c r="B13" s="2">
        <v>20</v>
      </c>
      <c r="C13" s="2" t="s">
        <v>7</v>
      </c>
      <c r="D13" s="2" t="s">
        <v>170</v>
      </c>
      <c r="E13" s="2" t="s">
        <v>183</v>
      </c>
      <c r="F13" s="3">
        <v>44403</v>
      </c>
      <c r="G13" s="3" t="str">
        <f t="shared" si="0"/>
        <v>D_10</v>
      </c>
      <c r="H13" s="2">
        <v>30</v>
      </c>
      <c r="I13" s="2">
        <v>76</v>
      </c>
      <c r="J13" s="2">
        <v>68</v>
      </c>
      <c r="K13" s="2">
        <f t="shared" si="1"/>
        <v>8</v>
      </c>
      <c r="L13" s="2">
        <f>K13*calibration_curve!$C$2</f>
        <v>186688</v>
      </c>
      <c r="M13" s="2">
        <f t="shared" si="2"/>
        <v>6223</v>
      </c>
      <c r="N13" s="2">
        <f t="shared" si="3"/>
        <v>373380</v>
      </c>
      <c r="O13" s="2">
        <f>ROUND(IF((N13-IF(B13=20,blank!$H$4,blank!$H$2))&lt;0,0,N13-IF(B13=20,blank!$H$4,blank!$H$2)),0)</f>
        <v>223363</v>
      </c>
      <c r="P13" s="16">
        <f>O13/(VLOOKUP(C13,key!A:H,8,FALSE)/10)</f>
        <v>23762.021276595744</v>
      </c>
    </row>
    <row r="14" spans="1:23" x14ac:dyDescent="0.4">
      <c r="A14" s="2">
        <v>-10</v>
      </c>
      <c r="B14" s="2">
        <v>20</v>
      </c>
      <c r="C14" s="2" t="s">
        <v>8</v>
      </c>
      <c r="D14" s="2" t="s">
        <v>170</v>
      </c>
      <c r="E14" s="2" t="s">
        <v>183</v>
      </c>
      <c r="F14" s="3">
        <v>44383</v>
      </c>
      <c r="G14" s="3" t="str">
        <f t="shared" si="0"/>
        <v>D_-10</v>
      </c>
      <c r="H14" s="2">
        <v>30</v>
      </c>
      <c r="I14" s="2">
        <v>79</v>
      </c>
      <c r="J14" s="2">
        <v>72</v>
      </c>
      <c r="K14" s="2">
        <f t="shared" si="1"/>
        <v>7</v>
      </c>
      <c r="L14" s="2">
        <f>K14*calibration_curve!$C$2</f>
        <v>163352</v>
      </c>
      <c r="M14" s="2">
        <f t="shared" si="2"/>
        <v>5445</v>
      </c>
      <c r="N14" s="2">
        <f t="shared" si="3"/>
        <v>326700</v>
      </c>
      <c r="O14" s="2">
        <f>ROUND(IF((N14-IF(B14=20,blank!$H$4,blank!$H$2))&lt;0,0,N14-IF(B14=20,blank!$H$4,blank!$H$2)),0)</f>
        <v>176683</v>
      </c>
      <c r="P14" s="16">
        <f>O14/(VLOOKUP(C14,key!A:H,8,FALSE)/10)</f>
        <v>19204.67391304348</v>
      </c>
    </row>
    <row r="15" spans="1:23" x14ac:dyDescent="0.4">
      <c r="A15" s="2">
        <v>10</v>
      </c>
      <c r="B15" s="2">
        <v>20</v>
      </c>
      <c r="C15" s="2" t="s">
        <v>8</v>
      </c>
      <c r="D15" s="2" t="s">
        <v>170</v>
      </c>
      <c r="E15" s="2" t="s">
        <v>183</v>
      </c>
      <c r="F15" s="3">
        <v>44403</v>
      </c>
      <c r="G15" s="3" t="str">
        <f t="shared" si="0"/>
        <v>D_10</v>
      </c>
      <c r="H15" s="2">
        <v>30</v>
      </c>
      <c r="I15" s="2">
        <v>75</v>
      </c>
      <c r="J15" s="2">
        <v>66</v>
      </c>
      <c r="K15" s="2">
        <f t="shared" si="1"/>
        <v>9</v>
      </c>
      <c r="L15" s="2">
        <f>K15*calibration_curve!$C$2</f>
        <v>210024</v>
      </c>
      <c r="M15" s="2">
        <f t="shared" si="2"/>
        <v>7001</v>
      </c>
      <c r="N15" s="2">
        <f t="shared" si="3"/>
        <v>420060</v>
      </c>
      <c r="O15" s="2">
        <f>ROUND(IF((N15-IF(B15=20,blank!$H$4,blank!$H$2))&lt;0,0,N15-IF(B15=20,blank!$H$4,blank!$H$2)),0)</f>
        <v>270043</v>
      </c>
      <c r="P15" s="16">
        <f>O15/(VLOOKUP(C15,key!A:H,8,FALSE)/10)</f>
        <v>29352.500000000004</v>
      </c>
    </row>
    <row r="16" spans="1:23" x14ac:dyDescent="0.4">
      <c r="A16" s="2">
        <v>-10</v>
      </c>
      <c r="B16" s="2">
        <v>20</v>
      </c>
      <c r="C16" s="2" t="s">
        <v>9</v>
      </c>
      <c r="D16" s="2" t="s">
        <v>170</v>
      </c>
      <c r="E16" s="2" t="s">
        <v>183</v>
      </c>
      <c r="F16" s="3">
        <v>44383</v>
      </c>
      <c r="G16" s="3" t="str">
        <f t="shared" si="0"/>
        <v>D_-10</v>
      </c>
      <c r="H16" s="2">
        <v>30</v>
      </c>
      <c r="I16" s="2">
        <v>77</v>
      </c>
      <c r="J16" s="2">
        <v>67</v>
      </c>
      <c r="K16" s="2">
        <f t="shared" si="1"/>
        <v>10</v>
      </c>
      <c r="L16" s="2">
        <f>K16*calibration_curve!$C$2</f>
        <v>233360</v>
      </c>
      <c r="M16" s="2">
        <f t="shared" si="2"/>
        <v>7779</v>
      </c>
      <c r="N16" s="2">
        <f t="shared" si="3"/>
        <v>466740</v>
      </c>
      <c r="O16" s="2">
        <f>ROUND(IF((N16-IF(B16=20,blank!$H$4,blank!$H$2))&lt;0,0,N16-IF(B16=20,blank!$H$4,blank!$H$2)),0)</f>
        <v>316723</v>
      </c>
      <c r="P16" s="16">
        <f>O16/(VLOOKUP(C16,key!A:H,8,FALSE)/10)</f>
        <v>40091.518987341769</v>
      </c>
    </row>
    <row r="17" spans="1:16" x14ac:dyDescent="0.4">
      <c r="A17" s="2">
        <v>10</v>
      </c>
      <c r="B17" s="2">
        <v>20</v>
      </c>
      <c r="C17" s="2" t="s">
        <v>9</v>
      </c>
      <c r="D17" s="2" t="s">
        <v>170</v>
      </c>
      <c r="E17" s="2" t="s">
        <v>183</v>
      </c>
      <c r="F17" s="3">
        <v>44403</v>
      </c>
      <c r="G17" s="3" t="str">
        <f t="shared" si="0"/>
        <v>D_10</v>
      </c>
      <c r="H17" s="2">
        <v>30</v>
      </c>
      <c r="I17" s="2">
        <v>72</v>
      </c>
      <c r="J17" s="2">
        <v>65</v>
      </c>
      <c r="K17" s="2">
        <f t="shared" si="1"/>
        <v>7</v>
      </c>
      <c r="L17" s="2">
        <f>K17*calibration_curve!$C$2</f>
        <v>163352</v>
      </c>
      <c r="M17" s="2">
        <f t="shared" si="2"/>
        <v>5445</v>
      </c>
      <c r="N17" s="2">
        <f t="shared" si="3"/>
        <v>326700</v>
      </c>
      <c r="O17" s="2">
        <f>ROUND(IF((N17-IF(B17=20,blank!$H$4,blank!$H$2))&lt;0,0,N17-IF(B17=20,blank!$H$4,blank!$H$2)),0)</f>
        <v>176683</v>
      </c>
      <c r="P17" s="16">
        <f>O17/(VLOOKUP(C17,key!A:H,8,FALSE)/10)</f>
        <v>22364.936708860758</v>
      </c>
    </row>
    <row r="18" spans="1:16" x14ac:dyDescent="0.4">
      <c r="A18" s="2">
        <v>-10</v>
      </c>
      <c r="B18" s="2">
        <v>20</v>
      </c>
      <c r="C18" s="2" t="s">
        <v>10</v>
      </c>
      <c r="D18" s="2" t="s">
        <v>170</v>
      </c>
      <c r="E18" s="2" t="s">
        <v>183</v>
      </c>
      <c r="F18" s="3">
        <v>44383</v>
      </c>
      <c r="G18" s="3" t="str">
        <f t="shared" si="0"/>
        <v>D_-10</v>
      </c>
      <c r="H18" s="2">
        <v>30</v>
      </c>
      <c r="I18" s="2">
        <v>74</v>
      </c>
      <c r="J18" s="2">
        <v>70</v>
      </c>
      <c r="K18" s="2">
        <f t="shared" si="1"/>
        <v>4</v>
      </c>
      <c r="L18" s="2">
        <f>K18*calibration_curve!$C$2</f>
        <v>93344</v>
      </c>
      <c r="M18" s="2">
        <f t="shared" si="2"/>
        <v>3111</v>
      </c>
      <c r="N18" s="2">
        <f t="shared" si="3"/>
        <v>186660</v>
      </c>
      <c r="O18" s="2">
        <f>ROUND(IF((N18-IF(B18=20,blank!$H$4,blank!$H$2))&lt;0,0,N18-IF(B18=20,blank!$H$4,blank!$H$2)),0)</f>
        <v>36643</v>
      </c>
      <c r="P18" s="16">
        <f>O18/(VLOOKUP(C18,key!A:H,8,FALSE)/10)</f>
        <v>4211.8390804597702</v>
      </c>
    </row>
    <row r="19" spans="1:16" x14ac:dyDescent="0.4">
      <c r="A19" s="2">
        <v>10</v>
      </c>
      <c r="B19" s="2">
        <v>20</v>
      </c>
      <c r="C19" s="2" t="s">
        <v>10</v>
      </c>
      <c r="D19" s="2" t="s">
        <v>170</v>
      </c>
      <c r="E19" s="2" t="s">
        <v>183</v>
      </c>
      <c r="F19" s="3">
        <v>44403</v>
      </c>
      <c r="G19" s="3" t="str">
        <f t="shared" si="0"/>
        <v>D_10</v>
      </c>
      <c r="H19" s="2">
        <v>30</v>
      </c>
      <c r="I19" s="2">
        <v>75</v>
      </c>
      <c r="J19" s="2">
        <v>66</v>
      </c>
      <c r="K19" s="2">
        <f t="shared" si="1"/>
        <v>9</v>
      </c>
      <c r="L19" s="2">
        <f>K19*calibration_curve!$C$2</f>
        <v>210024</v>
      </c>
      <c r="M19" s="2">
        <f t="shared" si="2"/>
        <v>7001</v>
      </c>
      <c r="N19" s="2">
        <f t="shared" si="3"/>
        <v>420060</v>
      </c>
      <c r="O19" s="2">
        <f>ROUND(IF((N19-IF(B19=20,blank!$H$4,blank!$H$2))&lt;0,0,N19-IF(B19=20,blank!$H$4,blank!$H$2)),0)</f>
        <v>270043</v>
      </c>
      <c r="P19" s="16">
        <f>O19/(VLOOKUP(C19,key!A:H,8,FALSE)/10)</f>
        <v>31039.425287356324</v>
      </c>
    </row>
    <row r="20" spans="1:16" x14ac:dyDescent="0.4">
      <c r="A20" s="2">
        <v>-10</v>
      </c>
      <c r="B20" s="2">
        <v>20</v>
      </c>
      <c r="C20" s="2" t="s">
        <v>11</v>
      </c>
      <c r="D20" s="2" t="s">
        <v>170</v>
      </c>
      <c r="E20" s="2" t="s">
        <v>183</v>
      </c>
      <c r="F20" s="3">
        <v>44383</v>
      </c>
      <c r="G20" s="3" t="str">
        <f t="shared" si="0"/>
        <v>D_-10</v>
      </c>
      <c r="H20" s="2">
        <v>30</v>
      </c>
      <c r="I20" s="2">
        <v>78</v>
      </c>
      <c r="J20" s="2">
        <v>72</v>
      </c>
      <c r="K20" s="2">
        <f t="shared" si="1"/>
        <v>6</v>
      </c>
      <c r="L20" s="2">
        <f>K20*calibration_curve!$C$2</f>
        <v>140016</v>
      </c>
      <c r="M20" s="2">
        <f t="shared" si="2"/>
        <v>4667</v>
      </c>
      <c r="N20" s="2">
        <f t="shared" si="3"/>
        <v>280020</v>
      </c>
      <c r="O20" s="2">
        <f>ROUND(IF((N20-IF(B20=20,blank!$H$4,blank!$H$2))&lt;0,0,N20-IF(B20=20,blank!$H$4,blank!$H$2)),0)</f>
        <v>130003</v>
      </c>
      <c r="P20" s="16">
        <f>O20/(VLOOKUP(C20,key!A:H,8,FALSE)/10)</f>
        <v>14130.760869565218</v>
      </c>
    </row>
    <row r="21" spans="1:16" x14ac:dyDescent="0.4">
      <c r="A21" s="2">
        <v>10</v>
      </c>
      <c r="B21" s="2">
        <v>20</v>
      </c>
      <c r="C21" s="2" t="s">
        <v>11</v>
      </c>
      <c r="D21" s="2" t="s">
        <v>170</v>
      </c>
      <c r="E21" s="2" t="s">
        <v>183</v>
      </c>
      <c r="F21" s="3">
        <v>44403</v>
      </c>
      <c r="G21" s="3" t="str">
        <f t="shared" si="0"/>
        <v>D_10</v>
      </c>
      <c r="H21" s="2">
        <v>30</v>
      </c>
      <c r="I21" s="2">
        <v>74</v>
      </c>
      <c r="J21" s="2">
        <v>69</v>
      </c>
      <c r="K21" s="2">
        <f t="shared" si="1"/>
        <v>5</v>
      </c>
      <c r="L21" s="2">
        <f>K21*calibration_curve!$C$2</f>
        <v>116680</v>
      </c>
      <c r="M21" s="2">
        <f t="shared" si="2"/>
        <v>3889</v>
      </c>
      <c r="N21" s="2">
        <f t="shared" si="3"/>
        <v>233340</v>
      </c>
      <c r="O21" s="2">
        <f>ROUND(IF((N21-IF(B21=20,blank!$H$4,blank!$H$2))&lt;0,0,N21-IF(B21=20,blank!$H$4,blank!$H$2)),0)</f>
        <v>83323</v>
      </c>
      <c r="P21" s="16">
        <f>O21/(VLOOKUP(C21,key!A:H,8,FALSE)/10)</f>
        <v>9056.8478260869579</v>
      </c>
    </row>
    <row r="22" spans="1:16" x14ac:dyDescent="0.4">
      <c r="A22" s="2">
        <v>-10</v>
      </c>
      <c r="B22" s="2">
        <v>20</v>
      </c>
      <c r="C22" s="2" t="s">
        <v>12</v>
      </c>
      <c r="D22" s="2" t="s">
        <v>170</v>
      </c>
      <c r="E22" s="2" t="s">
        <v>183</v>
      </c>
      <c r="F22" s="3">
        <v>44383</v>
      </c>
      <c r="G22" s="3" t="str">
        <f t="shared" si="0"/>
        <v>D_-10</v>
      </c>
      <c r="H22" s="2">
        <v>30</v>
      </c>
      <c r="I22" s="2">
        <v>79</v>
      </c>
      <c r="J22" s="2">
        <v>69</v>
      </c>
      <c r="K22" s="2">
        <f t="shared" si="1"/>
        <v>10</v>
      </c>
      <c r="L22" s="2">
        <f>K22*calibration_curve!$C$2</f>
        <v>233360</v>
      </c>
      <c r="M22" s="2">
        <f t="shared" si="2"/>
        <v>7779</v>
      </c>
      <c r="N22" s="2">
        <f t="shared" si="3"/>
        <v>466740</v>
      </c>
      <c r="O22" s="2">
        <f>ROUND(IF((N22-IF(B22=20,blank!$H$4,blank!$H$2))&lt;0,0,N22-IF(B22=20,blank!$H$4,blank!$H$2)),0)</f>
        <v>316723</v>
      </c>
      <c r="P22" s="16">
        <f>O22/(VLOOKUP(C22,key!A:H,8,FALSE)/10)</f>
        <v>39101.604938271608</v>
      </c>
    </row>
    <row r="23" spans="1:16" x14ac:dyDescent="0.4">
      <c r="A23" s="2">
        <v>10</v>
      </c>
      <c r="B23" s="2">
        <v>20</v>
      </c>
      <c r="C23" s="2" t="s">
        <v>12</v>
      </c>
      <c r="D23" s="2" t="s">
        <v>170</v>
      </c>
      <c r="E23" s="2" t="s">
        <v>183</v>
      </c>
      <c r="F23" s="3">
        <v>44403</v>
      </c>
      <c r="G23" s="3" t="str">
        <f t="shared" si="0"/>
        <v>D_10</v>
      </c>
      <c r="H23" s="2">
        <v>30</v>
      </c>
      <c r="I23" s="2">
        <v>74</v>
      </c>
      <c r="J23" s="2">
        <v>66</v>
      </c>
      <c r="K23" s="2">
        <f t="shared" si="1"/>
        <v>8</v>
      </c>
      <c r="L23" s="2">
        <f>K23*calibration_curve!$C$2</f>
        <v>186688</v>
      </c>
      <c r="M23" s="2">
        <f t="shared" si="2"/>
        <v>6223</v>
      </c>
      <c r="N23" s="2">
        <f t="shared" si="3"/>
        <v>373380</v>
      </c>
      <c r="O23" s="2">
        <f>ROUND(IF((N23-IF(B23=20,blank!$H$4,blank!$H$2))&lt;0,0,N23-IF(B23=20,blank!$H$4,blank!$H$2)),0)</f>
        <v>223363</v>
      </c>
      <c r="P23" s="16">
        <f>O23/(VLOOKUP(C23,key!A:H,8,FALSE)/10)</f>
        <v>27575.679012345681</v>
      </c>
    </row>
    <row r="24" spans="1:16" x14ac:dyDescent="0.4">
      <c r="A24" s="2">
        <v>-10</v>
      </c>
      <c r="B24" s="2">
        <v>20</v>
      </c>
      <c r="C24" s="2" t="s">
        <v>13</v>
      </c>
      <c r="D24" s="2" t="s">
        <v>170</v>
      </c>
      <c r="E24" s="2" t="s">
        <v>183</v>
      </c>
      <c r="F24" s="3">
        <v>44383</v>
      </c>
      <c r="G24" s="3" t="str">
        <f t="shared" si="0"/>
        <v>D_-10</v>
      </c>
      <c r="H24" s="2">
        <v>30</v>
      </c>
      <c r="I24" s="2">
        <v>79</v>
      </c>
      <c r="J24" s="2">
        <v>68</v>
      </c>
      <c r="K24" s="2">
        <f t="shared" si="1"/>
        <v>11</v>
      </c>
      <c r="L24" s="2">
        <f>K24*calibration_curve!$C$2</f>
        <v>256696</v>
      </c>
      <c r="M24" s="2">
        <f t="shared" si="2"/>
        <v>8557</v>
      </c>
      <c r="N24" s="2">
        <f t="shared" si="3"/>
        <v>513420</v>
      </c>
      <c r="O24" s="2">
        <f>ROUND(IF((N24-IF(B24=20,blank!$H$4,blank!$H$2))&lt;0,0,N24-IF(B24=20,blank!$H$4,blank!$H$2)),0)</f>
        <v>363403</v>
      </c>
      <c r="P24" s="16">
        <f>O24/(VLOOKUP(C24,key!A:H,8,FALSE)/10)</f>
        <v>47195.194805194806</v>
      </c>
    </row>
    <row r="25" spans="1:16" x14ac:dyDescent="0.4">
      <c r="A25" s="2">
        <v>10</v>
      </c>
      <c r="B25" s="2">
        <v>20</v>
      </c>
      <c r="C25" s="2" t="s">
        <v>13</v>
      </c>
      <c r="D25" s="2" t="s">
        <v>170</v>
      </c>
      <c r="E25" s="2" t="s">
        <v>183</v>
      </c>
      <c r="F25" s="3">
        <v>44403</v>
      </c>
      <c r="G25" s="3" t="str">
        <f t="shared" si="0"/>
        <v>D_10</v>
      </c>
      <c r="H25" s="2">
        <v>30</v>
      </c>
      <c r="I25" s="2">
        <v>74</v>
      </c>
      <c r="J25" s="2">
        <v>65</v>
      </c>
      <c r="K25" s="2">
        <f t="shared" si="1"/>
        <v>9</v>
      </c>
      <c r="L25" s="2">
        <f>K25*calibration_curve!$C$2</f>
        <v>210024</v>
      </c>
      <c r="M25" s="2">
        <f t="shared" si="2"/>
        <v>7001</v>
      </c>
      <c r="N25" s="2">
        <f t="shared" si="3"/>
        <v>420060</v>
      </c>
      <c r="O25" s="2">
        <f>ROUND(IF((N25-IF(B25=20,blank!$H$4,blank!$H$2))&lt;0,0,N25-IF(B25=20,blank!$H$4,blank!$H$2)),0)</f>
        <v>270043</v>
      </c>
      <c r="P25" s="16">
        <f>O25/(VLOOKUP(C25,key!A:H,8,FALSE)/10)</f>
        <v>35070.519480519477</v>
      </c>
    </row>
    <row r="26" spans="1:16" x14ac:dyDescent="0.4">
      <c r="A26" s="2">
        <v>-10</v>
      </c>
      <c r="B26" s="2">
        <v>20</v>
      </c>
      <c r="C26" s="2" t="s">
        <v>14</v>
      </c>
      <c r="D26" s="2" t="s">
        <v>170</v>
      </c>
      <c r="E26" s="2" t="s">
        <v>183</v>
      </c>
      <c r="F26" s="3">
        <v>44383</v>
      </c>
      <c r="G26" s="3" t="str">
        <f t="shared" si="0"/>
        <v>D_-10</v>
      </c>
      <c r="H26" s="2">
        <v>30</v>
      </c>
      <c r="I26" s="2">
        <v>78</v>
      </c>
      <c r="J26" s="2">
        <v>70</v>
      </c>
      <c r="K26" s="2">
        <f t="shared" si="1"/>
        <v>8</v>
      </c>
      <c r="L26" s="2">
        <f>K26*calibration_curve!$C$2</f>
        <v>186688</v>
      </c>
      <c r="M26" s="2">
        <f t="shared" si="2"/>
        <v>6223</v>
      </c>
      <c r="N26" s="2">
        <f t="shared" si="3"/>
        <v>373380</v>
      </c>
      <c r="O26" s="2">
        <f>ROUND(IF((N26-IF(B26=20,blank!$H$4,blank!$H$2))&lt;0,0,N26-IF(B26=20,blank!$H$4,blank!$H$2)),0)</f>
        <v>223363</v>
      </c>
      <c r="P26" s="16">
        <f>O26/(VLOOKUP(C26,key!A:H,8,FALSE)/10)</f>
        <v>23266.979166666668</v>
      </c>
    </row>
    <row r="27" spans="1:16" x14ac:dyDescent="0.4">
      <c r="A27" s="2">
        <v>10</v>
      </c>
      <c r="B27" s="2">
        <v>20</v>
      </c>
      <c r="C27" s="2" t="s">
        <v>14</v>
      </c>
      <c r="D27" s="2" t="s">
        <v>170</v>
      </c>
      <c r="E27" s="2" t="s">
        <v>183</v>
      </c>
      <c r="F27" s="3">
        <v>44403</v>
      </c>
      <c r="G27" s="3" t="str">
        <f t="shared" si="0"/>
        <v>D_10</v>
      </c>
      <c r="H27" s="2">
        <v>30</v>
      </c>
      <c r="I27" s="2">
        <v>77</v>
      </c>
      <c r="J27" s="2">
        <v>72</v>
      </c>
      <c r="K27" s="2">
        <f t="shared" si="1"/>
        <v>5</v>
      </c>
      <c r="L27" s="2">
        <f>K27*calibration_curve!$C$2</f>
        <v>116680</v>
      </c>
      <c r="M27" s="2">
        <f t="shared" si="2"/>
        <v>3889</v>
      </c>
      <c r="N27" s="2">
        <f t="shared" si="3"/>
        <v>233340</v>
      </c>
      <c r="O27" s="2">
        <f>ROUND(IF((N27-IF(B27=20,blank!$H$4,blank!$H$2))&lt;0,0,N27-IF(B27=20,blank!$H$4,blank!$H$2)),0)</f>
        <v>83323</v>
      </c>
      <c r="P27" s="16">
        <f>O27/(VLOOKUP(C27,key!A:H,8,FALSE)/10)</f>
        <v>8679.4791666666679</v>
      </c>
    </row>
    <row r="28" spans="1:16" x14ac:dyDescent="0.4">
      <c r="A28" s="2">
        <v>-10</v>
      </c>
      <c r="B28" s="2">
        <v>20</v>
      </c>
      <c r="C28" s="2" t="s">
        <v>15</v>
      </c>
      <c r="D28" s="2" t="s">
        <v>170</v>
      </c>
      <c r="E28" s="2" t="s">
        <v>183</v>
      </c>
      <c r="F28" s="3">
        <v>44383</v>
      </c>
      <c r="G28" s="3" t="str">
        <f t="shared" si="0"/>
        <v>D_-10</v>
      </c>
      <c r="H28" s="2">
        <v>30</v>
      </c>
      <c r="I28" s="2">
        <v>79</v>
      </c>
      <c r="J28" s="2">
        <v>69</v>
      </c>
      <c r="K28" s="2">
        <f t="shared" si="1"/>
        <v>10</v>
      </c>
      <c r="L28" s="2">
        <f>K28*calibration_curve!$C$2</f>
        <v>233360</v>
      </c>
      <c r="M28" s="2">
        <f t="shared" si="2"/>
        <v>7779</v>
      </c>
      <c r="N28" s="2">
        <f t="shared" si="3"/>
        <v>466740</v>
      </c>
      <c r="O28" s="2">
        <f>ROUND(IF((N28-IF(B28=20,blank!$H$4,blank!$H$2))&lt;0,0,N28-IF(B28=20,blank!$H$4,blank!$H$2)),0)</f>
        <v>316723</v>
      </c>
      <c r="P28" s="16">
        <f>O28/(VLOOKUP(C28,key!A:H,8,FALSE)/10)</f>
        <v>33693.936170212764</v>
      </c>
    </row>
    <row r="29" spans="1:16" x14ac:dyDescent="0.4">
      <c r="A29" s="2">
        <v>10</v>
      </c>
      <c r="B29" s="2">
        <v>20</v>
      </c>
      <c r="C29" s="2" t="s">
        <v>15</v>
      </c>
      <c r="D29" s="2" t="s">
        <v>170</v>
      </c>
      <c r="E29" s="2" t="s">
        <v>183</v>
      </c>
      <c r="F29" s="3">
        <v>44403</v>
      </c>
      <c r="G29" s="3" t="str">
        <f t="shared" si="0"/>
        <v>D_10</v>
      </c>
      <c r="H29" s="2">
        <v>30</v>
      </c>
      <c r="I29" s="2">
        <v>75</v>
      </c>
      <c r="J29" s="2">
        <v>65</v>
      </c>
      <c r="K29" s="2">
        <f t="shared" si="1"/>
        <v>10</v>
      </c>
      <c r="L29" s="2">
        <f>K29*calibration_curve!$C$2</f>
        <v>233360</v>
      </c>
      <c r="M29" s="2">
        <f t="shared" si="2"/>
        <v>7779</v>
      </c>
      <c r="N29" s="2">
        <f t="shared" si="3"/>
        <v>466740</v>
      </c>
      <c r="O29" s="2">
        <f>ROUND(IF((N29-IF(B29=20,blank!$H$4,blank!$H$2))&lt;0,0,N29-IF(B29=20,blank!$H$4,blank!$H$2)),0)</f>
        <v>316723</v>
      </c>
      <c r="P29" s="16">
        <f>O29/(VLOOKUP(C29,key!A:H,8,FALSE)/10)</f>
        <v>33693.936170212764</v>
      </c>
    </row>
    <row r="30" spans="1:16" x14ac:dyDescent="0.4">
      <c r="A30" s="2">
        <v>-10</v>
      </c>
      <c r="B30" s="2">
        <v>20</v>
      </c>
      <c r="C30" s="2" t="s">
        <v>16</v>
      </c>
      <c r="D30" s="2" t="s">
        <v>170</v>
      </c>
      <c r="E30" s="2" t="s">
        <v>183</v>
      </c>
      <c r="F30" s="3">
        <v>44383</v>
      </c>
      <c r="G30" s="3" t="str">
        <f t="shared" si="0"/>
        <v>D_-10</v>
      </c>
      <c r="H30" s="2">
        <v>30</v>
      </c>
      <c r="I30" s="2">
        <v>75</v>
      </c>
      <c r="J30" s="2">
        <v>72</v>
      </c>
      <c r="K30" s="2">
        <f t="shared" si="1"/>
        <v>3</v>
      </c>
      <c r="L30" s="2">
        <f>K30*calibration_curve!$C$2</f>
        <v>70008</v>
      </c>
      <c r="M30" s="2">
        <f t="shared" si="2"/>
        <v>2334</v>
      </c>
      <c r="N30" s="2">
        <f t="shared" si="3"/>
        <v>140040</v>
      </c>
      <c r="O30" s="2">
        <f>ROUND(IF((N30-IF(B30=20,blank!$H$4,blank!$H$2))&lt;0,0,N30-IF(B30=20,blank!$H$4,blank!$H$2)),0)</f>
        <v>0</v>
      </c>
      <c r="P30" s="16">
        <f>O30/(VLOOKUP(C30,key!A:H,8,FALSE)/10)</f>
        <v>0</v>
      </c>
    </row>
    <row r="31" spans="1:16" x14ac:dyDescent="0.4">
      <c r="A31" s="2">
        <v>10</v>
      </c>
      <c r="B31" s="2">
        <v>20</v>
      </c>
      <c r="C31" s="2" t="s">
        <v>16</v>
      </c>
      <c r="D31" s="2" t="s">
        <v>170</v>
      </c>
      <c r="E31" s="2" t="s">
        <v>183</v>
      </c>
      <c r="F31" s="3">
        <v>44403</v>
      </c>
      <c r="G31" s="3" t="str">
        <f t="shared" si="0"/>
        <v>D_10</v>
      </c>
      <c r="H31" s="2">
        <v>30</v>
      </c>
      <c r="I31" s="2">
        <v>74</v>
      </c>
      <c r="J31" s="2">
        <v>65</v>
      </c>
      <c r="K31" s="2">
        <f t="shared" si="1"/>
        <v>9</v>
      </c>
      <c r="L31" s="2">
        <f>K31*calibration_curve!$C$2</f>
        <v>210024</v>
      </c>
      <c r="M31" s="2">
        <f t="shared" si="2"/>
        <v>7001</v>
      </c>
      <c r="N31" s="2">
        <f t="shared" si="3"/>
        <v>420060</v>
      </c>
      <c r="O31" s="2">
        <f>ROUND(IF((N31-IF(B31=20,blank!$H$4,blank!$H$2))&lt;0,0,N31-IF(B31=20,blank!$H$4,blank!$H$2)),0)</f>
        <v>270043</v>
      </c>
      <c r="P31" s="16">
        <f>O31/(VLOOKUP(C31,key!A:H,8,FALSE)/10)</f>
        <v>32535.301204819276</v>
      </c>
    </row>
    <row r="32" spans="1:16" x14ac:dyDescent="0.4">
      <c r="A32" s="2">
        <v>-10</v>
      </c>
      <c r="B32" s="2">
        <v>20</v>
      </c>
      <c r="C32" s="2" t="s">
        <v>17</v>
      </c>
      <c r="D32" s="2" t="s">
        <v>170</v>
      </c>
      <c r="E32" s="2" t="s">
        <v>183</v>
      </c>
      <c r="F32" s="3">
        <v>44383</v>
      </c>
      <c r="G32" s="3" t="str">
        <f t="shared" si="0"/>
        <v>D_-10</v>
      </c>
      <c r="H32" s="2">
        <v>30</v>
      </c>
      <c r="I32" s="2">
        <v>79</v>
      </c>
      <c r="J32" s="2">
        <v>72</v>
      </c>
      <c r="K32" s="2">
        <f t="shared" si="1"/>
        <v>7</v>
      </c>
      <c r="L32" s="2">
        <f>K32*calibration_curve!$C$2</f>
        <v>163352</v>
      </c>
      <c r="M32" s="2">
        <f t="shared" si="2"/>
        <v>5445</v>
      </c>
      <c r="N32" s="2">
        <f t="shared" si="3"/>
        <v>326700</v>
      </c>
      <c r="O32" s="2">
        <f>ROUND(IF((N32-IF(B32=20,blank!$H$4,blank!$H$2))&lt;0,0,N32-IF(B32=20,blank!$H$4,blank!$H$2)),0)</f>
        <v>176683</v>
      </c>
      <c r="P32" s="16">
        <f>O32/(VLOOKUP(C32,key!A:H,8,FALSE)/10)</f>
        <v>20077.613636363636</v>
      </c>
    </row>
    <row r="33" spans="1:16" x14ac:dyDescent="0.4">
      <c r="A33" s="2">
        <v>10</v>
      </c>
      <c r="B33" s="2">
        <v>20</v>
      </c>
      <c r="C33" s="2" t="s">
        <v>17</v>
      </c>
      <c r="D33" s="2" t="s">
        <v>170</v>
      </c>
      <c r="E33" s="2" t="s">
        <v>183</v>
      </c>
      <c r="F33" s="3">
        <v>44403</v>
      </c>
      <c r="G33" s="3" t="str">
        <f t="shared" si="0"/>
        <v>D_10</v>
      </c>
      <c r="H33" s="2">
        <v>30</v>
      </c>
      <c r="I33" s="2">
        <v>75</v>
      </c>
      <c r="J33" s="2">
        <v>68</v>
      </c>
      <c r="K33" s="2">
        <f t="shared" si="1"/>
        <v>7</v>
      </c>
      <c r="L33" s="2">
        <f>K33*calibration_curve!$C$2</f>
        <v>163352</v>
      </c>
      <c r="M33" s="2">
        <f t="shared" si="2"/>
        <v>5445</v>
      </c>
      <c r="N33" s="2">
        <f t="shared" si="3"/>
        <v>326700</v>
      </c>
      <c r="O33" s="2">
        <f>ROUND(IF((N33-IF(B33=20,blank!$H$4,blank!$H$2))&lt;0,0,N33-IF(B33=20,blank!$H$4,blank!$H$2)),0)</f>
        <v>176683</v>
      </c>
      <c r="P33" s="16">
        <f>O33/(VLOOKUP(C33,key!A:H,8,FALSE)/10)</f>
        <v>20077.613636363636</v>
      </c>
    </row>
    <row r="34" spans="1:16" x14ac:dyDescent="0.4">
      <c r="A34" s="2">
        <v>-10</v>
      </c>
      <c r="B34" s="2">
        <v>20</v>
      </c>
      <c r="C34" s="2" t="s">
        <v>18</v>
      </c>
      <c r="D34" s="2" t="s">
        <v>170</v>
      </c>
      <c r="E34" s="2" t="s">
        <v>183</v>
      </c>
      <c r="F34" s="3">
        <v>44383</v>
      </c>
      <c r="G34" s="3" t="str">
        <f t="shared" ref="G34:G65" si="4">D34&amp;"_"&amp;A34</f>
        <v>D_-10</v>
      </c>
      <c r="H34" s="2">
        <v>30</v>
      </c>
      <c r="I34" s="2">
        <v>84</v>
      </c>
      <c r="J34" s="2">
        <v>79</v>
      </c>
      <c r="K34" s="2">
        <f t="shared" ref="K34:K65" si="5">I34-J34</f>
        <v>5</v>
      </c>
      <c r="L34" s="2">
        <f>K34*calibration_curve!$C$2</f>
        <v>116680</v>
      </c>
      <c r="M34" s="2">
        <f t="shared" ref="M34:M65" si="6">ROUND(L34/H34,0)</f>
        <v>3889</v>
      </c>
      <c r="N34" s="2">
        <f t="shared" ref="N34:N65" si="7">M34*60</f>
        <v>233340</v>
      </c>
      <c r="O34" s="2">
        <f>ROUND(IF((N34-IF(B34=20,blank!$H$4,blank!$H$2))&lt;0,0,N34-IF(B34=20,blank!$H$4,blank!$H$2)),0)</f>
        <v>83323</v>
      </c>
      <c r="P34" s="16">
        <f>O34/(VLOOKUP(C34,key!A:H,8,FALSE)/10)</f>
        <v>9577.3563218390809</v>
      </c>
    </row>
    <row r="35" spans="1:16" x14ac:dyDescent="0.4">
      <c r="A35" s="2">
        <v>10</v>
      </c>
      <c r="B35" s="2">
        <v>20</v>
      </c>
      <c r="C35" s="2" t="s">
        <v>18</v>
      </c>
      <c r="D35" s="2" t="s">
        <v>170</v>
      </c>
      <c r="E35" s="2" t="s">
        <v>183</v>
      </c>
      <c r="F35" s="3">
        <v>44403</v>
      </c>
      <c r="G35" s="3" t="str">
        <f t="shared" si="4"/>
        <v>D_10</v>
      </c>
      <c r="H35" s="2">
        <v>30</v>
      </c>
      <c r="I35" s="2">
        <v>77</v>
      </c>
      <c r="J35" s="2">
        <v>73</v>
      </c>
      <c r="K35" s="2">
        <f t="shared" si="5"/>
        <v>4</v>
      </c>
      <c r="L35" s="2">
        <f>K35*calibration_curve!$C$2</f>
        <v>93344</v>
      </c>
      <c r="M35" s="2">
        <f t="shared" si="6"/>
        <v>3111</v>
      </c>
      <c r="N35" s="2">
        <f t="shared" si="7"/>
        <v>186660</v>
      </c>
      <c r="O35" s="2">
        <f>ROUND(IF((N35-IF(B35=20,blank!$H$4,blank!$H$2))&lt;0,0,N35-IF(B35=20,blank!$H$4,blank!$H$2)),0)</f>
        <v>36643</v>
      </c>
      <c r="P35" s="16">
        <f>O35/(VLOOKUP(C35,key!A:H,8,FALSE)/10)</f>
        <v>4211.8390804597702</v>
      </c>
    </row>
    <row r="36" spans="1:16" x14ac:dyDescent="0.4">
      <c r="A36" s="2">
        <v>-10</v>
      </c>
      <c r="B36" s="2">
        <v>20</v>
      </c>
      <c r="C36" s="2" t="s">
        <v>19</v>
      </c>
      <c r="D36" s="2" t="s">
        <v>170</v>
      </c>
      <c r="E36" s="2" t="s">
        <v>183</v>
      </c>
      <c r="F36" s="3">
        <v>44383</v>
      </c>
      <c r="G36" s="3" t="str">
        <f t="shared" si="4"/>
        <v>D_-10</v>
      </c>
      <c r="H36" s="2">
        <v>30</v>
      </c>
      <c r="I36" s="2">
        <v>78</v>
      </c>
      <c r="J36" s="2">
        <v>73</v>
      </c>
      <c r="K36" s="2">
        <f t="shared" si="5"/>
        <v>5</v>
      </c>
      <c r="L36" s="2">
        <f>K36*calibration_curve!$C$2</f>
        <v>116680</v>
      </c>
      <c r="M36" s="2">
        <f t="shared" si="6"/>
        <v>3889</v>
      </c>
      <c r="N36" s="2">
        <f t="shared" si="7"/>
        <v>233340</v>
      </c>
      <c r="O36" s="2">
        <f>ROUND(IF((N36-IF(B36=20,blank!$H$4,blank!$H$2))&lt;0,0,N36-IF(B36=20,blank!$H$4,blank!$H$2)),0)</f>
        <v>83323</v>
      </c>
      <c r="P36" s="16">
        <f>O36/(VLOOKUP(C36,key!A:H,8,FALSE)/10)</f>
        <v>11572.638888888889</v>
      </c>
    </row>
    <row r="37" spans="1:16" x14ac:dyDescent="0.4">
      <c r="A37" s="2">
        <v>10</v>
      </c>
      <c r="B37" s="2">
        <v>20</v>
      </c>
      <c r="C37" s="2" t="s">
        <v>19</v>
      </c>
      <c r="D37" s="2" t="s">
        <v>170</v>
      </c>
      <c r="E37" s="2" t="s">
        <v>183</v>
      </c>
      <c r="F37" s="3">
        <v>44403</v>
      </c>
      <c r="G37" s="3" t="str">
        <f t="shared" si="4"/>
        <v>D_10</v>
      </c>
      <c r="H37" s="2">
        <v>30</v>
      </c>
      <c r="I37" s="2">
        <v>77</v>
      </c>
      <c r="J37" s="2">
        <v>69</v>
      </c>
      <c r="K37" s="2">
        <f t="shared" si="5"/>
        <v>8</v>
      </c>
      <c r="L37" s="2">
        <f>K37*calibration_curve!$C$2</f>
        <v>186688</v>
      </c>
      <c r="M37" s="2">
        <f t="shared" si="6"/>
        <v>6223</v>
      </c>
      <c r="N37" s="2">
        <f t="shared" si="7"/>
        <v>373380</v>
      </c>
      <c r="O37" s="2">
        <f>ROUND(IF((N37-IF(B37=20,blank!$H$4,blank!$H$2))&lt;0,0,N37-IF(B37=20,blank!$H$4,blank!$H$2)),0)</f>
        <v>223363</v>
      </c>
      <c r="P37" s="16">
        <f>O37/(VLOOKUP(C37,key!A:H,8,FALSE)/10)</f>
        <v>31022.638888888887</v>
      </c>
    </row>
    <row r="38" spans="1:16" x14ac:dyDescent="0.4">
      <c r="A38" s="2">
        <v>-10</v>
      </c>
      <c r="B38" s="2">
        <v>20</v>
      </c>
      <c r="C38" s="2" t="s">
        <v>20</v>
      </c>
      <c r="D38" s="2" t="s">
        <v>170</v>
      </c>
      <c r="E38" s="2" t="s">
        <v>183</v>
      </c>
      <c r="F38" s="3">
        <v>44383</v>
      </c>
      <c r="G38" s="3" t="str">
        <f t="shared" si="4"/>
        <v>D_-10</v>
      </c>
      <c r="H38" s="2">
        <v>30</v>
      </c>
      <c r="I38" s="2">
        <v>83</v>
      </c>
      <c r="J38" s="2">
        <v>77</v>
      </c>
      <c r="K38" s="2">
        <f t="shared" si="5"/>
        <v>6</v>
      </c>
      <c r="L38" s="2">
        <f>K38*calibration_curve!$C$2</f>
        <v>140016</v>
      </c>
      <c r="M38" s="2">
        <f t="shared" si="6"/>
        <v>4667</v>
      </c>
      <c r="N38" s="2">
        <f t="shared" si="7"/>
        <v>280020</v>
      </c>
      <c r="O38" s="2">
        <f>ROUND(IF((N38-IF(B38=20,blank!$H$4,blank!$H$2))&lt;0,0,N38-IF(B38=20,blank!$H$4,blank!$H$2)),0)</f>
        <v>130003</v>
      </c>
      <c r="P38" s="16">
        <f>O38/(VLOOKUP(C38,key!A:H,8,FALSE)/10)</f>
        <v>11818.454545454546</v>
      </c>
    </row>
    <row r="39" spans="1:16" x14ac:dyDescent="0.4">
      <c r="A39" s="2">
        <v>10</v>
      </c>
      <c r="B39" s="2">
        <v>20</v>
      </c>
      <c r="C39" s="2" t="s">
        <v>20</v>
      </c>
      <c r="D39" s="2" t="s">
        <v>170</v>
      </c>
      <c r="E39" s="2" t="s">
        <v>183</v>
      </c>
      <c r="F39" s="3">
        <v>44403</v>
      </c>
      <c r="G39" s="3" t="str">
        <f t="shared" si="4"/>
        <v>D_10</v>
      </c>
      <c r="H39" s="2">
        <v>30</v>
      </c>
      <c r="I39" s="2">
        <v>75</v>
      </c>
      <c r="J39" s="2">
        <v>64</v>
      </c>
      <c r="K39" s="2">
        <f t="shared" si="5"/>
        <v>11</v>
      </c>
      <c r="L39" s="2">
        <f>K39*calibration_curve!$C$2</f>
        <v>256696</v>
      </c>
      <c r="M39" s="2">
        <f t="shared" si="6"/>
        <v>8557</v>
      </c>
      <c r="N39" s="2">
        <f t="shared" si="7"/>
        <v>513420</v>
      </c>
      <c r="O39" s="2">
        <f>ROUND(IF((N39-IF(B39=20,blank!$H$4,blank!$H$2))&lt;0,0,N39-IF(B39=20,blank!$H$4,blank!$H$2)),0)</f>
        <v>363403</v>
      </c>
      <c r="P39" s="16">
        <f>O39/(VLOOKUP(C39,key!A:H,8,FALSE)/10)</f>
        <v>33036.63636363636</v>
      </c>
    </row>
    <row r="40" spans="1:16" x14ac:dyDescent="0.4">
      <c r="A40" s="2">
        <v>-10</v>
      </c>
      <c r="B40" s="2">
        <v>20</v>
      </c>
      <c r="C40" s="2" t="s">
        <v>21</v>
      </c>
      <c r="D40" s="2" t="s">
        <v>170</v>
      </c>
      <c r="E40" s="2" t="s">
        <v>183</v>
      </c>
      <c r="F40" s="3">
        <v>44383</v>
      </c>
      <c r="G40" s="3" t="str">
        <f t="shared" si="4"/>
        <v>D_-10</v>
      </c>
      <c r="H40" s="2">
        <v>30</v>
      </c>
      <c r="I40" s="2">
        <v>78</v>
      </c>
      <c r="J40" s="2">
        <v>72</v>
      </c>
      <c r="K40" s="2">
        <f t="shared" si="5"/>
        <v>6</v>
      </c>
      <c r="L40" s="2">
        <f>K40*calibration_curve!$C$2</f>
        <v>140016</v>
      </c>
      <c r="M40" s="2">
        <f t="shared" si="6"/>
        <v>4667</v>
      </c>
      <c r="N40" s="2">
        <f t="shared" si="7"/>
        <v>280020</v>
      </c>
      <c r="O40" s="2">
        <f>ROUND(IF((N40-IF(B40=20,blank!$H$4,blank!$H$2))&lt;0,0,N40-IF(B40=20,blank!$H$4,blank!$H$2)),0)</f>
        <v>130003</v>
      </c>
      <c r="P40" s="16">
        <f>O40/(VLOOKUP(C40,key!A:H,8,FALSE)/10)</f>
        <v>15663.01204819277</v>
      </c>
    </row>
    <row r="41" spans="1:16" x14ac:dyDescent="0.4">
      <c r="A41" s="2">
        <v>10</v>
      </c>
      <c r="B41" s="2">
        <v>20</v>
      </c>
      <c r="C41" s="2" t="s">
        <v>21</v>
      </c>
      <c r="D41" s="2" t="s">
        <v>170</v>
      </c>
      <c r="E41" s="2" t="s">
        <v>183</v>
      </c>
      <c r="F41" s="3">
        <v>44403</v>
      </c>
      <c r="G41" s="3" t="str">
        <f t="shared" si="4"/>
        <v>D_10</v>
      </c>
      <c r="H41" s="2">
        <v>30</v>
      </c>
      <c r="I41" s="2">
        <v>72</v>
      </c>
      <c r="J41" s="2">
        <v>67</v>
      </c>
      <c r="K41" s="2">
        <f t="shared" si="5"/>
        <v>5</v>
      </c>
      <c r="L41" s="2">
        <f>K41*calibration_curve!$C$2</f>
        <v>116680</v>
      </c>
      <c r="M41" s="2">
        <f t="shared" si="6"/>
        <v>3889</v>
      </c>
      <c r="N41" s="2">
        <f t="shared" si="7"/>
        <v>233340</v>
      </c>
      <c r="O41" s="2">
        <f>ROUND(IF((N41-IF(B41=20,blank!$H$4,blank!$H$2))&lt;0,0,N41-IF(B41=20,blank!$H$4,blank!$H$2)),0)</f>
        <v>83323</v>
      </c>
      <c r="P41" s="16">
        <f>O41/(VLOOKUP(C41,key!A:H,8,FALSE)/10)</f>
        <v>10038.915662650601</v>
      </c>
    </row>
    <row r="42" spans="1:16" x14ac:dyDescent="0.4">
      <c r="A42" s="2">
        <v>-10</v>
      </c>
      <c r="B42" s="2">
        <v>20</v>
      </c>
      <c r="C42" s="2" t="s">
        <v>22</v>
      </c>
      <c r="D42" s="2" t="s">
        <v>170</v>
      </c>
      <c r="E42" s="2" t="s">
        <v>183</v>
      </c>
      <c r="F42" s="3">
        <v>44383</v>
      </c>
      <c r="G42" s="3" t="str">
        <f t="shared" si="4"/>
        <v>D_-10</v>
      </c>
      <c r="H42" s="2">
        <v>30</v>
      </c>
      <c r="I42" s="2">
        <v>75</v>
      </c>
      <c r="J42" s="2">
        <v>72</v>
      </c>
      <c r="K42" s="2">
        <f t="shared" si="5"/>
        <v>3</v>
      </c>
      <c r="L42" s="2">
        <f>K42*calibration_curve!$C$2</f>
        <v>70008</v>
      </c>
      <c r="M42" s="2">
        <f t="shared" si="6"/>
        <v>2334</v>
      </c>
      <c r="N42" s="2">
        <f t="shared" si="7"/>
        <v>140040</v>
      </c>
      <c r="O42" s="2">
        <f>ROUND(IF((N42-IF(B42=20,blank!$H$4,blank!$H$2))&lt;0,0,N42-IF(B42=20,blank!$H$4,blank!$H$2)),0)</f>
        <v>0</v>
      </c>
      <c r="P42" s="16">
        <f>O42/(VLOOKUP(C42,key!A:H,8,FALSE)/10)</f>
        <v>0</v>
      </c>
    </row>
    <row r="43" spans="1:16" x14ac:dyDescent="0.4">
      <c r="A43" s="2">
        <v>10</v>
      </c>
      <c r="B43" s="2">
        <v>20</v>
      </c>
      <c r="C43" s="2" t="s">
        <v>22</v>
      </c>
      <c r="D43" s="2" t="s">
        <v>170</v>
      </c>
      <c r="E43" s="2" t="s">
        <v>183</v>
      </c>
      <c r="F43" s="3">
        <v>44403</v>
      </c>
      <c r="G43" s="3" t="str">
        <f t="shared" si="4"/>
        <v>D_10</v>
      </c>
      <c r="H43" s="2">
        <v>30</v>
      </c>
      <c r="I43" s="2">
        <v>73</v>
      </c>
      <c r="J43" s="2">
        <v>64</v>
      </c>
      <c r="K43" s="2">
        <f t="shared" si="5"/>
        <v>9</v>
      </c>
      <c r="L43" s="2">
        <f>K43*calibration_curve!$C$2</f>
        <v>210024</v>
      </c>
      <c r="M43" s="2">
        <f t="shared" si="6"/>
        <v>7001</v>
      </c>
      <c r="N43" s="2">
        <f t="shared" si="7"/>
        <v>420060</v>
      </c>
      <c r="O43" s="2">
        <f>ROUND(IF((N43-IF(B43=20,blank!$H$4,blank!$H$2))&lt;0,0,N43-IF(B43=20,blank!$H$4,blank!$H$2)),0)</f>
        <v>270043</v>
      </c>
      <c r="P43" s="16">
        <f>O43/(VLOOKUP(C43,key!A:H,8,FALSE)/10)</f>
        <v>28129.479166666668</v>
      </c>
    </row>
    <row r="44" spans="1:16" x14ac:dyDescent="0.4">
      <c r="A44" s="2">
        <v>-10</v>
      </c>
      <c r="B44" s="2">
        <v>20</v>
      </c>
      <c r="C44" s="2" t="s">
        <v>23</v>
      </c>
      <c r="D44" s="2" t="s">
        <v>170</v>
      </c>
      <c r="E44" s="2" t="s">
        <v>183</v>
      </c>
      <c r="F44" s="3">
        <v>44383</v>
      </c>
      <c r="G44" s="3" t="str">
        <f t="shared" si="4"/>
        <v>D_-10</v>
      </c>
      <c r="H44" s="2">
        <v>30</v>
      </c>
      <c r="I44" s="2">
        <v>78</v>
      </c>
      <c r="J44" s="2">
        <v>71</v>
      </c>
      <c r="K44" s="2">
        <f t="shared" si="5"/>
        <v>7</v>
      </c>
      <c r="L44" s="2">
        <f>K44*calibration_curve!$C$2</f>
        <v>163352</v>
      </c>
      <c r="M44" s="2">
        <f t="shared" si="6"/>
        <v>5445</v>
      </c>
      <c r="N44" s="2">
        <f t="shared" si="7"/>
        <v>326700</v>
      </c>
      <c r="O44" s="2">
        <f>ROUND(IF((N44-IF(B44=20,blank!$H$4,blank!$H$2))&lt;0,0,N44-IF(B44=20,blank!$H$4,blank!$H$2)),0)</f>
        <v>176683</v>
      </c>
      <c r="P44" s="16">
        <f>O44/(VLOOKUP(C44,key!A:H,8,FALSE)/10)</f>
        <v>15775.267857142859</v>
      </c>
    </row>
    <row r="45" spans="1:16" x14ac:dyDescent="0.4">
      <c r="A45" s="2">
        <v>10</v>
      </c>
      <c r="B45" s="2">
        <v>20</v>
      </c>
      <c r="C45" s="2" t="s">
        <v>23</v>
      </c>
      <c r="D45" s="2" t="s">
        <v>170</v>
      </c>
      <c r="E45" s="2" t="s">
        <v>183</v>
      </c>
      <c r="F45" s="3">
        <v>44403</v>
      </c>
      <c r="G45" s="3" t="str">
        <f t="shared" si="4"/>
        <v>D_10</v>
      </c>
      <c r="H45" s="2">
        <v>30</v>
      </c>
      <c r="I45" s="2">
        <v>77</v>
      </c>
      <c r="J45" s="2">
        <v>65</v>
      </c>
      <c r="K45" s="2">
        <f t="shared" si="5"/>
        <v>12</v>
      </c>
      <c r="L45" s="2">
        <f>K45*calibration_curve!$C$2</f>
        <v>280032</v>
      </c>
      <c r="M45" s="2">
        <f t="shared" si="6"/>
        <v>9334</v>
      </c>
      <c r="N45" s="2">
        <f t="shared" si="7"/>
        <v>560040</v>
      </c>
      <c r="O45" s="2">
        <f>ROUND(IF((N45-IF(B45=20,blank!$H$4,blank!$H$2))&lt;0,0,N45-IF(B45=20,blank!$H$4,blank!$H$2)),0)</f>
        <v>410023</v>
      </c>
      <c r="P45" s="16">
        <f>O45/(VLOOKUP(C45,key!A:H,8,FALSE)/10)</f>
        <v>36609.196428571428</v>
      </c>
    </row>
    <row r="46" spans="1:16" x14ac:dyDescent="0.4">
      <c r="A46" s="2">
        <v>-10</v>
      </c>
      <c r="B46" s="2">
        <v>20</v>
      </c>
      <c r="C46" s="2" t="s">
        <v>24</v>
      </c>
      <c r="D46" s="2" t="s">
        <v>170</v>
      </c>
      <c r="E46" s="2" t="s">
        <v>183</v>
      </c>
      <c r="F46" s="3">
        <v>44383</v>
      </c>
      <c r="G46" s="3" t="str">
        <f t="shared" si="4"/>
        <v>D_-10</v>
      </c>
      <c r="H46" s="2">
        <v>30</v>
      </c>
      <c r="I46" s="2">
        <v>80</v>
      </c>
      <c r="J46" s="2">
        <v>74</v>
      </c>
      <c r="K46" s="2">
        <f t="shared" si="5"/>
        <v>6</v>
      </c>
      <c r="L46" s="2">
        <f>K46*calibration_curve!$C$2</f>
        <v>140016</v>
      </c>
      <c r="M46" s="2">
        <f t="shared" si="6"/>
        <v>4667</v>
      </c>
      <c r="N46" s="2">
        <f t="shared" si="7"/>
        <v>280020</v>
      </c>
      <c r="O46" s="2">
        <f>ROUND(IF((N46-IF(B46=20,blank!$H$4,blank!$H$2))&lt;0,0,N46-IF(B46=20,blank!$H$4,blank!$H$2)),0)</f>
        <v>130003</v>
      </c>
      <c r="P46" s="16">
        <f>O46/(VLOOKUP(C46,key!A:H,8,FALSE)/10)</f>
        <v>16667.051282051281</v>
      </c>
    </row>
    <row r="47" spans="1:16" x14ac:dyDescent="0.4">
      <c r="A47" s="2">
        <v>10</v>
      </c>
      <c r="B47" s="2">
        <v>20</v>
      </c>
      <c r="C47" s="2" t="s">
        <v>24</v>
      </c>
      <c r="D47" s="2" t="s">
        <v>170</v>
      </c>
      <c r="E47" s="2" t="s">
        <v>183</v>
      </c>
      <c r="F47" s="3">
        <v>44403</v>
      </c>
      <c r="G47" s="3" t="str">
        <f t="shared" si="4"/>
        <v>D_10</v>
      </c>
      <c r="H47" s="2">
        <v>30</v>
      </c>
      <c r="I47" s="2">
        <v>77</v>
      </c>
      <c r="J47" s="2">
        <v>71</v>
      </c>
      <c r="K47" s="2">
        <f t="shared" si="5"/>
        <v>6</v>
      </c>
      <c r="L47" s="2">
        <f>K47*calibration_curve!$C$2</f>
        <v>140016</v>
      </c>
      <c r="M47" s="2">
        <f t="shared" si="6"/>
        <v>4667</v>
      </c>
      <c r="N47" s="2">
        <f t="shared" si="7"/>
        <v>280020</v>
      </c>
      <c r="O47" s="2">
        <f>ROUND(IF((N47-IF(B47=20,blank!$H$4,blank!$H$2))&lt;0,0,N47-IF(B47=20,blank!$H$4,blank!$H$2)),0)</f>
        <v>130003</v>
      </c>
      <c r="P47" s="16">
        <f>O47/(VLOOKUP(C47,key!A:H,8,FALSE)/10)</f>
        <v>16667.051282051281</v>
      </c>
    </row>
    <row r="48" spans="1:16" x14ac:dyDescent="0.4">
      <c r="A48" s="2">
        <v>-10</v>
      </c>
      <c r="B48" s="2">
        <v>20</v>
      </c>
      <c r="C48" s="2" t="s">
        <v>25</v>
      </c>
      <c r="D48" s="2" t="s">
        <v>170</v>
      </c>
      <c r="E48" s="2" t="s">
        <v>183</v>
      </c>
      <c r="F48" s="3">
        <v>44383</v>
      </c>
      <c r="G48" s="3" t="str">
        <f t="shared" si="4"/>
        <v>D_-10</v>
      </c>
      <c r="H48" s="2">
        <v>30</v>
      </c>
      <c r="I48" s="2">
        <v>82</v>
      </c>
      <c r="J48" s="2">
        <v>76</v>
      </c>
      <c r="K48" s="2">
        <f t="shared" si="5"/>
        <v>6</v>
      </c>
      <c r="L48" s="2">
        <f>K48*calibration_curve!$C$2</f>
        <v>140016</v>
      </c>
      <c r="M48" s="2">
        <f t="shared" si="6"/>
        <v>4667</v>
      </c>
      <c r="N48" s="2">
        <f t="shared" si="7"/>
        <v>280020</v>
      </c>
      <c r="O48" s="2">
        <f>ROUND(IF((N48-IF(B48=20,blank!$H$4,blank!$H$2))&lt;0,0,N48-IF(B48=20,blank!$H$4,blank!$H$2)),0)</f>
        <v>130003</v>
      </c>
      <c r="P48" s="16">
        <f>O48/(VLOOKUP(C48,key!A:H,8,FALSE)/10)</f>
        <v>16883.506493506495</v>
      </c>
    </row>
    <row r="49" spans="1:16" x14ac:dyDescent="0.4">
      <c r="A49" s="2">
        <v>10</v>
      </c>
      <c r="B49" s="2">
        <v>20</v>
      </c>
      <c r="C49" s="2" t="s">
        <v>25</v>
      </c>
      <c r="D49" s="2" t="s">
        <v>170</v>
      </c>
      <c r="E49" s="2" t="s">
        <v>183</v>
      </c>
      <c r="F49" s="3">
        <v>44403</v>
      </c>
      <c r="G49" s="3" t="str">
        <f t="shared" si="4"/>
        <v>D_10</v>
      </c>
      <c r="H49" s="2">
        <v>30</v>
      </c>
      <c r="I49" s="2">
        <v>77</v>
      </c>
      <c r="J49" s="2">
        <v>71</v>
      </c>
      <c r="K49" s="2">
        <f t="shared" si="5"/>
        <v>6</v>
      </c>
      <c r="L49" s="2">
        <f>K49*calibration_curve!$C$2</f>
        <v>140016</v>
      </c>
      <c r="M49" s="2">
        <f t="shared" si="6"/>
        <v>4667</v>
      </c>
      <c r="N49" s="2">
        <f t="shared" si="7"/>
        <v>280020</v>
      </c>
      <c r="O49" s="2">
        <f>ROUND(IF((N49-IF(B49=20,blank!$H$4,blank!$H$2))&lt;0,0,N49-IF(B49=20,blank!$H$4,blank!$H$2)),0)</f>
        <v>130003</v>
      </c>
      <c r="P49" s="16">
        <f>O49/(VLOOKUP(C49,key!A:H,8,FALSE)/10)</f>
        <v>16883.506493506495</v>
      </c>
    </row>
    <row r="50" spans="1:16" x14ac:dyDescent="0.4">
      <c r="A50" s="2">
        <v>-10</v>
      </c>
      <c r="B50" s="2">
        <v>20</v>
      </c>
      <c r="C50" s="2" t="s">
        <v>26</v>
      </c>
      <c r="D50" s="2" t="s">
        <v>170</v>
      </c>
      <c r="E50" s="2" t="s">
        <v>183</v>
      </c>
      <c r="F50" s="3">
        <v>44383</v>
      </c>
      <c r="G50" s="3" t="str">
        <f t="shared" si="4"/>
        <v>D_-10</v>
      </c>
      <c r="H50" s="2">
        <v>30</v>
      </c>
      <c r="I50" s="2">
        <v>78</v>
      </c>
      <c r="J50" s="2">
        <v>69</v>
      </c>
      <c r="K50" s="2">
        <f t="shared" si="5"/>
        <v>9</v>
      </c>
      <c r="L50" s="2">
        <f>K50*calibration_curve!$C$2</f>
        <v>210024</v>
      </c>
      <c r="M50" s="2">
        <f t="shared" si="6"/>
        <v>7001</v>
      </c>
      <c r="N50" s="2">
        <f t="shared" si="7"/>
        <v>420060</v>
      </c>
      <c r="O50" s="2">
        <f>ROUND(IF((N50-IF(B50=20,blank!$H$4,blank!$H$2))&lt;0,0,N50-IF(B50=20,blank!$H$4,blank!$H$2)),0)</f>
        <v>270043</v>
      </c>
      <c r="P50" s="16">
        <f>O50/(VLOOKUP(C50,key!A:H,8,FALSE)/10)</f>
        <v>35531.973684210527</v>
      </c>
    </row>
    <row r="51" spans="1:16" x14ac:dyDescent="0.4">
      <c r="A51" s="2">
        <v>10</v>
      </c>
      <c r="B51" s="2">
        <v>20</v>
      </c>
      <c r="C51" s="2" t="s">
        <v>26</v>
      </c>
      <c r="D51" s="2" t="s">
        <v>170</v>
      </c>
      <c r="E51" s="2" t="s">
        <v>183</v>
      </c>
      <c r="F51" s="3">
        <v>44403</v>
      </c>
      <c r="G51" s="3" t="str">
        <f t="shared" si="4"/>
        <v>D_10</v>
      </c>
      <c r="H51" s="2">
        <v>30</v>
      </c>
      <c r="I51" s="2">
        <v>75</v>
      </c>
      <c r="J51" s="2">
        <v>66</v>
      </c>
      <c r="K51" s="2">
        <f t="shared" si="5"/>
        <v>9</v>
      </c>
      <c r="L51" s="2">
        <f>K51*calibration_curve!$C$2</f>
        <v>210024</v>
      </c>
      <c r="M51" s="2">
        <f t="shared" si="6"/>
        <v>7001</v>
      </c>
      <c r="N51" s="2">
        <f t="shared" si="7"/>
        <v>420060</v>
      </c>
      <c r="O51" s="2">
        <f>ROUND(IF((N51-IF(B51=20,blank!$H$4,blank!$H$2))&lt;0,0,N51-IF(B51=20,blank!$H$4,blank!$H$2)),0)</f>
        <v>270043</v>
      </c>
      <c r="P51" s="16">
        <f>O51/(VLOOKUP(C51,key!A:H,8,FALSE)/10)</f>
        <v>35531.973684210527</v>
      </c>
    </row>
    <row r="52" spans="1:16" x14ac:dyDescent="0.4">
      <c r="A52" s="2">
        <v>-10</v>
      </c>
      <c r="B52" s="2">
        <v>20</v>
      </c>
      <c r="C52" s="2" t="s">
        <v>27</v>
      </c>
      <c r="D52" s="2" t="s">
        <v>170</v>
      </c>
      <c r="E52" s="2" t="s">
        <v>183</v>
      </c>
      <c r="F52" s="3">
        <v>44383</v>
      </c>
      <c r="G52" s="3" t="str">
        <f t="shared" si="4"/>
        <v>D_-10</v>
      </c>
      <c r="H52" s="2">
        <v>30</v>
      </c>
      <c r="I52" s="2">
        <v>78</v>
      </c>
      <c r="J52" s="2">
        <v>70</v>
      </c>
      <c r="K52" s="2">
        <f t="shared" si="5"/>
        <v>8</v>
      </c>
      <c r="L52" s="2">
        <f>K52*calibration_curve!$C$2</f>
        <v>186688</v>
      </c>
      <c r="M52" s="2">
        <f t="shared" si="6"/>
        <v>6223</v>
      </c>
      <c r="N52" s="2">
        <f t="shared" si="7"/>
        <v>373380</v>
      </c>
      <c r="O52" s="2">
        <f>ROUND(IF((N52-IF(B52=20,blank!$H$4,blank!$H$2))&lt;0,0,N52-IF(B52=20,blank!$H$4,blank!$H$2)),0)</f>
        <v>223363</v>
      </c>
      <c r="P52" s="16">
        <f>O52/(VLOOKUP(C52,key!A:H,8,FALSE)/10)</f>
        <v>29389.868421052633</v>
      </c>
    </row>
    <row r="53" spans="1:16" x14ac:dyDescent="0.4">
      <c r="A53" s="2">
        <v>10</v>
      </c>
      <c r="B53" s="2">
        <v>20</v>
      </c>
      <c r="C53" s="2" t="s">
        <v>27</v>
      </c>
      <c r="D53" s="2" t="s">
        <v>170</v>
      </c>
      <c r="E53" s="2" t="s">
        <v>183</v>
      </c>
      <c r="F53" s="3">
        <v>44403</v>
      </c>
      <c r="G53" s="3" t="str">
        <f t="shared" si="4"/>
        <v>D_10</v>
      </c>
      <c r="H53" s="2">
        <v>30</v>
      </c>
      <c r="I53" s="2">
        <v>72</v>
      </c>
      <c r="J53" s="2">
        <v>67</v>
      </c>
      <c r="K53" s="2">
        <f t="shared" si="5"/>
        <v>5</v>
      </c>
      <c r="L53" s="2">
        <f>K53*calibration_curve!$C$2</f>
        <v>116680</v>
      </c>
      <c r="M53" s="2">
        <f t="shared" si="6"/>
        <v>3889</v>
      </c>
      <c r="N53" s="2">
        <f t="shared" si="7"/>
        <v>233340</v>
      </c>
      <c r="O53" s="2">
        <f>ROUND(IF((N53-IF(B53=20,blank!$H$4,blank!$H$2))&lt;0,0,N53-IF(B53=20,blank!$H$4,blank!$H$2)),0)</f>
        <v>83323</v>
      </c>
      <c r="P53" s="16">
        <f>O53/(VLOOKUP(C53,key!A:H,8,FALSE)/10)</f>
        <v>10963.552631578948</v>
      </c>
    </row>
    <row r="54" spans="1:16" x14ac:dyDescent="0.4">
      <c r="A54" s="2">
        <v>-10</v>
      </c>
      <c r="B54" s="2">
        <v>20</v>
      </c>
      <c r="C54" s="2" t="s">
        <v>28</v>
      </c>
      <c r="D54" s="2" t="s">
        <v>170</v>
      </c>
      <c r="E54" s="2" t="s">
        <v>183</v>
      </c>
      <c r="F54" s="3">
        <v>44383</v>
      </c>
      <c r="G54" s="3" t="str">
        <f t="shared" si="4"/>
        <v>D_-10</v>
      </c>
      <c r="H54" s="2">
        <v>30</v>
      </c>
      <c r="I54" s="2">
        <v>75</v>
      </c>
      <c r="J54" s="2">
        <v>73</v>
      </c>
      <c r="K54" s="2">
        <f t="shared" si="5"/>
        <v>2</v>
      </c>
      <c r="L54" s="2">
        <f>K54*calibration_curve!$C$2</f>
        <v>46672</v>
      </c>
      <c r="M54" s="2">
        <f t="shared" si="6"/>
        <v>1556</v>
      </c>
      <c r="N54" s="2">
        <f t="shared" si="7"/>
        <v>93360</v>
      </c>
      <c r="O54" s="2">
        <f>ROUND(IF((N54-IF(B54=20,blank!$H$4,blank!$H$2))&lt;0,0,N54-IF(B54=20,blank!$H$4,blank!$H$2)),0)</f>
        <v>0</v>
      </c>
      <c r="P54" s="16">
        <f>O54/(VLOOKUP(C54,key!A:H,8,FALSE)/10)</f>
        <v>0</v>
      </c>
    </row>
    <row r="55" spans="1:16" x14ac:dyDescent="0.4">
      <c r="A55" s="2">
        <v>10</v>
      </c>
      <c r="B55" s="2">
        <v>20</v>
      </c>
      <c r="C55" s="2" t="s">
        <v>28</v>
      </c>
      <c r="D55" s="2" t="s">
        <v>170</v>
      </c>
      <c r="E55" s="2" t="s">
        <v>183</v>
      </c>
      <c r="F55" s="3">
        <v>44403</v>
      </c>
      <c r="G55" s="3" t="str">
        <f t="shared" si="4"/>
        <v>D_10</v>
      </c>
      <c r="H55" s="2">
        <v>30</v>
      </c>
      <c r="I55" s="2">
        <v>76</v>
      </c>
      <c r="J55" s="2">
        <v>66</v>
      </c>
      <c r="K55" s="2">
        <f t="shared" si="5"/>
        <v>10</v>
      </c>
      <c r="L55" s="2">
        <f>K55*calibration_curve!$C$2</f>
        <v>233360</v>
      </c>
      <c r="M55" s="2">
        <f t="shared" si="6"/>
        <v>7779</v>
      </c>
      <c r="N55" s="2">
        <f t="shared" si="7"/>
        <v>466740</v>
      </c>
      <c r="O55" s="2">
        <f>ROUND(IF((N55-IF(B55=20,blank!$H$4,blank!$H$2))&lt;0,0,N55-IF(B55=20,blank!$H$4,blank!$H$2)),0)</f>
        <v>316723</v>
      </c>
      <c r="P55" s="16">
        <f>O55/(VLOOKUP(C55,key!A:H,8,FALSE)/10)</f>
        <v>31672.3</v>
      </c>
    </row>
    <row r="56" spans="1:16" x14ac:dyDescent="0.4">
      <c r="A56" s="2">
        <v>-10</v>
      </c>
      <c r="B56" s="2">
        <v>20</v>
      </c>
      <c r="C56" s="2" t="s">
        <v>29</v>
      </c>
      <c r="D56" s="2" t="s">
        <v>170</v>
      </c>
      <c r="E56" s="2" t="s">
        <v>183</v>
      </c>
      <c r="F56" s="3">
        <v>44383</v>
      </c>
      <c r="G56" s="3" t="str">
        <f t="shared" si="4"/>
        <v>D_-10</v>
      </c>
      <c r="H56" s="2">
        <v>30</v>
      </c>
      <c r="I56" s="2">
        <v>83</v>
      </c>
      <c r="J56" s="2">
        <v>79</v>
      </c>
      <c r="K56" s="2">
        <f t="shared" si="5"/>
        <v>4</v>
      </c>
      <c r="L56" s="2">
        <f>K56*calibration_curve!$C$2</f>
        <v>93344</v>
      </c>
      <c r="M56" s="2">
        <f t="shared" si="6"/>
        <v>3111</v>
      </c>
      <c r="N56" s="2">
        <f t="shared" si="7"/>
        <v>186660</v>
      </c>
      <c r="O56" s="2">
        <f>ROUND(IF((N56-IF(B56=20,blank!$H$4,blank!$H$2))&lt;0,0,N56-IF(B56=20,blank!$H$4,blank!$H$2)),0)</f>
        <v>36643</v>
      </c>
      <c r="P56" s="16">
        <f>O56/(VLOOKUP(C56,key!A:H,8,FALSE)/10)</f>
        <v>4211.8390804597702</v>
      </c>
    </row>
    <row r="57" spans="1:16" x14ac:dyDescent="0.4">
      <c r="A57" s="2">
        <v>10</v>
      </c>
      <c r="B57" s="2">
        <v>20</v>
      </c>
      <c r="C57" s="2" t="s">
        <v>29</v>
      </c>
      <c r="D57" s="2" t="s">
        <v>170</v>
      </c>
      <c r="E57" s="2" t="s">
        <v>183</v>
      </c>
      <c r="F57" s="3">
        <v>44403</v>
      </c>
      <c r="G57" s="3" t="str">
        <f t="shared" si="4"/>
        <v>D_10</v>
      </c>
      <c r="H57" s="2">
        <v>30</v>
      </c>
      <c r="I57" s="2">
        <v>77</v>
      </c>
      <c r="J57" s="2">
        <v>69</v>
      </c>
      <c r="K57" s="2">
        <f t="shared" si="5"/>
        <v>8</v>
      </c>
      <c r="L57" s="2">
        <f>K57*calibration_curve!$C$2</f>
        <v>186688</v>
      </c>
      <c r="M57" s="2">
        <f t="shared" si="6"/>
        <v>6223</v>
      </c>
      <c r="N57" s="2">
        <f t="shared" si="7"/>
        <v>373380</v>
      </c>
      <c r="O57" s="2">
        <f>ROUND(IF((N57-IF(B57=20,blank!$H$4,blank!$H$2))&lt;0,0,N57-IF(B57=20,blank!$H$4,blank!$H$2)),0)</f>
        <v>223363</v>
      </c>
      <c r="P57" s="16">
        <f>O57/(VLOOKUP(C57,key!A:H,8,FALSE)/10)</f>
        <v>25673.908045977012</v>
      </c>
    </row>
    <row r="58" spans="1:16" x14ac:dyDescent="0.4">
      <c r="A58" s="2">
        <v>-10</v>
      </c>
      <c r="B58" s="2">
        <v>20</v>
      </c>
      <c r="C58" s="2" t="s">
        <v>30</v>
      </c>
      <c r="D58" s="2" t="s">
        <v>170</v>
      </c>
      <c r="E58" s="2" t="s">
        <v>183</v>
      </c>
      <c r="F58" s="3">
        <v>44383</v>
      </c>
      <c r="G58" s="3" t="str">
        <f t="shared" si="4"/>
        <v>D_-10</v>
      </c>
      <c r="H58" s="2">
        <v>30</v>
      </c>
      <c r="I58" s="2">
        <v>84</v>
      </c>
      <c r="J58" s="2">
        <v>74</v>
      </c>
      <c r="K58" s="2">
        <f t="shared" si="5"/>
        <v>10</v>
      </c>
      <c r="L58" s="2">
        <f>K58*calibration_curve!$C$2</f>
        <v>233360</v>
      </c>
      <c r="M58" s="2">
        <f t="shared" si="6"/>
        <v>7779</v>
      </c>
      <c r="N58" s="2">
        <f t="shared" si="7"/>
        <v>466740</v>
      </c>
      <c r="O58" s="2">
        <f>ROUND(IF((N58-IF(B58=20,blank!$H$4,blank!$H$2))&lt;0,0,N58-IF(B58=20,blank!$H$4,blank!$H$2)),0)</f>
        <v>316723</v>
      </c>
      <c r="P58" s="16">
        <f>O58/(VLOOKUP(C58,key!A:H,8,FALSE)/10)</f>
        <v>29326.203703703701</v>
      </c>
    </row>
    <row r="59" spans="1:16" x14ac:dyDescent="0.4">
      <c r="A59" s="2">
        <v>10</v>
      </c>
      <c r="B59" s="2">
        <v>20</v>
      </c>
      <c r="C59" s="2" t="s">
        <v>30</v>
      </c>
      <c r="D59" s="2" t="s">
        <v>170</v>
      </c>
      <c r="E59" s="2" t="s">
        <v>183</v>
      </c>
      <c r="F59" s="3">
        <v>44403</v>
      </c>
      <c r="G59" s="3" t="str">
        <f t="shared" si="4"/>
        <v>D_10</v>
      </c>
      <c r="H59" s="2">
        <v>30</v>
      </c>
      <c r="I59" s="2">
        <v>78</v>
      </c>
      <c r="J59" s="2">
        <v>66</v>
      </c>
      <c r="K59" s="2">
        <f t="shared" si="5"/>
        <v>12</v>
      </c>
      <c r="L59" s="2">
        <f>K59*calibration_curve!$C$2</f>
        <v>280032</v>
      </c>
      <c r="M59" s="2">
        <f t="shared" si="6"/>
        <v>9334</v>
      </c>
      <c r="N59" s="2">
        <f t="shared" si="7"/>
        <v>560040</v>
      </c>
      <c r="O59" s="2">
        <f>ROUND(IF((N59-IF(B59=20,blank!$H$4,blank!$H$2))&lt;0,0,N59-IF(B59=20,blank!$H$4,blank!$H$2)),0)</f>
        <v>410023</v>
      </c>
      <c r="P59" s="16">
        <f>O59/(VLOOKUP(C59,key!A:H,8,FALSE)/10)</f>
        <v>37965.092592592591</v>
      </c>
    </row>
    <row r="60" spans="1:16" x14ac:dyDescent="0.4">
      <c r="A60" s="2">
        <v>-10</v>
      </c>
      <c r="B60" s="2">
        <v>20</v>
      </c>
      <c r="C60" s="2" t="s">
        <v>31</v>
      </c>
      <c r="D60" s="2" t="s">
        <v>170</v>
      </c>
      <c r="E60" s="2" t="s">
        <v>183</v>
      </c>
      <c r="F60" s="3">
        <v>44383</v>
      </c>
      <c r="G60" s="3" t="str">
        <f t="shared" si="4"/>
        <v>D_-10</v>
      </c>
      <c r="H60" s="2">
        <v>30</v>
      </c>
      <c r="I60" s="2">
        <v>85</v>
      </c>
      <c r="J60" s="2">
        <v>78</v>
      </c>
      <c r="K60" s="2">
        <f t="shared" si="5"/>
        <v>7</v>
      </c>
      <c r="L60" s="2">
        <f>K60*calibration_curve!$C$2</f>
        <v>163352</v>
      </c>
      <c r="M60" s="2">
        <f t="shared" si="6"/>
        <v>5445</v>
      </c>
      <c r="N60" s="2">
        <f t="shared" si="7"/>
        <v>326700</v>
      </c>
      <c r="O60" s="2">
        <f>ROUND(IF((N60-IF(B60=20,blank!$H$4,blank!$H$2))&lt;0,0,N60-IF(B60=20,blank!$H$4,blank!$H$2)),0)</f>
        <v>176683</v>
      </c>
      <c r="P60" s="16">
        <f>O60/(VLOOKUP(C60,key!A:H,8,FALSE)/10)</f>
        <v>22085.375</v>
      </c>
    </row>
    <row r="61" spans="1:16" x14ac:dyDescent="0.4">
      <c r="A61" s="2">
        <v>10</v>
      </c>
      <c r="B61" s="2">
        <v>20</v>
      </c>
      <c r="C61" s="2" t="s">
        <v>31</v>
      </c>
      <c r="D61" s="2" t="s">
        <v>170</v>
      </c>
      <c r="E61" s="2" t="s">
        <v>183</v>
      </c>
      <c r="F61" s="3">
        <v>44403</v>
      </c>
      <c r="G61" s="3" t="str">
        <f t="shared" si="4"/>
        <v>D_10</v>
      </c>
      <c r="H61" s="2">
        <v>30</v>
      </c>
      <c r="I61" s="2">
        <v>78</v>
      </c>
      <c r="J61" s="2">
        <v>70</v>
      </c>
      <c r="K61" s="2">
        <f t="shared" si="5"/>
        <v>8</v>
      </c>
      <c r="L61" s="2">
        <f>K61*calibration_curve!$C$2</f>
        <v>186688</v>
      </c>
      <c r="M61" s="2">
        <f t="shared" si="6"/>
        <v>6223</v>
      </c>
      <c r="N61" s="2">
        <f t="shared" si="7"/>
        <v>373380</v>
      </c>
      <c r="O61" s="2">
        <f>ROUND(IF((N61-IF(B61=20,blank!$H$4,blank!$H$2))&lt;0,0,N61-IF(B61=20,blank!$H$4,blank!$H$2)),0)</f>
        <v>223363</v>
      </c>
      <c r="P61" s="16">
        <f>O61/(VLOOKUP(C61,key!A:H,8,FALSE)/10)</f>
        <v>27920.375</v>
      </c>
    </row>
    <row r="62" spans="1:16" x14ac:dyDescent="0.4">
      <c r="A62" s="2">
        <v>-10</v>
      </c>
      <c r="B62" s="2">
        <v>20</v>
      </c>
      <c r="C62" s="2" t="s">
        <v>32</v>
      </c>
      <c r="D62" s="2" t="s">
        <v>170</v>
      </c>
      <c r="E62" s="2" t="s">
        <v>183</v>
      </c>
      <c r="F62" s="3">
        <v>44383</v>
      </c>
      <c r="G62" s="3" t="str">
        <f t="shared" si="4"/>
        <v>D_-10</v>
      </c>
      <c r="H62" s="2">
        <v>30</v>
      </c>
      <c r="I62" s="2">
        <v>75</v>
      </c>
      <c r="J62" s="2">
        <v>71</v>
      </c>
      <c r="K62" s="2">
        <f t="shared" si="5"/>
        <v>4</v>
      </c>
      <c r="L62" s="2">
        <f>K62*calibration_curve!$C$2</f>
        <v>93344</v>
      </c>
      <c r="M62" s="2">
        <f t="shared" si="6"/>
        <v>3111</v>
      </c>
      <c r="N62" s="2">
        <f t="shared" si="7"/>
        <v>186660</v>
      </c>
      <c r="O62" s="2">
        <f>ROUND(IF((N62-IF(B62=20,blank!$H$4,blank!$H$2))&lt;0,0,N62-IF(B62=20,blank!$H$4,blank!$H$2)),0)</f>
        <v>36643</v>
      </c>
      <c r="P62" s="16">
        <f>O62/(VLOOKUP(C62,key!A:H,8,FALSE)/10)</f>
        <v>4071.4444444444443</v>
      </c>
    </row>
    <row r="63" spans="1:16" x14ac:dyDescent="0.4">
      <c r="A63" s="2">
        <v>10</v>
      </c>
      <c r="B63" s="2">
        <v>20</v>
      </c>
      <c r="C63" s="2" t="s">
        <v>32</v>
      </c>
      <c r="D63" s="2" t="s">
        <v>170</v>
      </c>
      <c r="E63" s="2" t="s">
        <v>183</v>
      </c>
      <c r="F63" s="3">
        <v>44403</v>
      </c>
      <c r="G63" s="3" t="str">
        <f t="shared" si="4"/>
        <v>D_10</v>
      </c>
      <c r="H63" s="2">
        <v>30</v>
      </c>
      <c r="I63" s="2">
        <v>78</v>
      </c>
      <c r="J63" s="2">
        <v>72</v>
      </c>
      <c r="K63" s="2">
        <f t="shared" si="5"/>
        <v>6</v>
      </c>
      <c r="L63" s="2">
        <f>K63*calibration_curve!$C$2</f>
        <v>140016</v>
      </c>
      <c r="M63" s="2">
        <f t="shared" si="6"/>
        <v>4667</v>
      </c>
      <c r="N63" s="2">
        <f t="shared" si="7"/>
        <v>280020</v>
      </c>
      <c r="O63" s="2">
        <f>ROUND(IF((N63-IF(B63=20,blank!$H$4,blank!$H$2))&lt;0,0,N63-IF(B63=20,blank!$H$4,blank!$H$2)),0)</f>
        <v>130003</v>
      </c>
      <c r="P63" s="16">
        <f>O63/(VLOOKUP(C63,key!A:H,8,FALSE)/10)</f>
        <v>14444.777777777777</v>
      </c>
    </row>
    <row r="64" spans="1:16" x14ac:dyDescent="0.4">
      <c r="A64" s="2">
        <v>-10</v>
      </c>
      <c r="B64" s="2">
        <v>20</v>
      </c>
      <c r="C64" s="2" t="s">
        <v>33</v>
      </c>
      <c r="D64" s="2" t="s">
        <v>170</v>
      </c>
      <c r="E64" s="2" t="s">
        <v>183</v>
      </c>
      <c r="F64" s="3">
        <v>44383</v>
      </c>
      <c r="G64" s="3" t="str">
        <f t="shared" si="4"/>
        <v>D_-10</v>
      </c>
      <c r="H64" s="2">
        <v>30</v>
      </c>
      <c r="I64" s="2">
        <v>83</v>
      </c>
      <c r="J64" s="2">
        <v>78</v>
      </c>
      <c r="K64" s="2">
        <f t="shared" si="5"/>
        <v>5</v>
      </c>
      <c r="L64" s="2">
        <f>K64*calibration_curve!$C$2</f>
        <v>116680</v>
      </c>
      <c r="M64" s="2">
        <f t="shared" si="6"/>
        <v>3889</v>
      </c>
      <c r="N64" s="2">
        <f t="shared" si="7"/>
        <v>233340</v>
      </c>
      <c r="O64" s="2">
        <f>ROUND(IF((N64-IF(B64=20,blank!$H$4,blank!$H$2))&lt;0,0,N64-IF(B64=20,blank!$H$4,blank!$H$2)),0)</f>
        <v>83323</v>
      </c>
      <c r="P64" s="16">
        <f>O64/(VLOOKUP(C64,key!A:H,8,FALSE)/10)</f>
        <v>9688.7209302325591</v>
      </c>
    </row>
    <row r="65" spans="1:16" x14ac:dyDescent="0.4">
      <c r="A65" s="2">
        <v>10</v>
      </c>
      <c r="B65" s="2">
        <v>20</v>
      </c>
      <c r="C65" s="2" t="s">
        <v>33</v>
      </c>
      <c r="D65" s="2" t="s">
        <v>170</v>
      </c>
      <c r="E65" s="2" t="s">
        <v>183</v>
      </c>
      <c r="F65" s="3">
        <v>44403</v>
      </c>
      <c r="G65" s="3" t="str">
        <f t="shared" si="4"/>
        <v>D_10</v>
      </c>
      <c r="H65" s="2">
        <v>30</v>
      </c>
      <c r="I65" s="2">
        <v>74</v>
      </c>
      <c r="J65" s="2">
        <v>68</v>
      </c>
      <c r="K65" s="2">
        <f t="shared" si="5"/>
        <v>6</v>
      </c>
      <c r="L65" s="2">
        <f>K65*calibration_curve!$C$2</f>
        <v>140016</v>
      </c>
      <c r="M65" s="2">
        <f t="shared" si="6"/>
        <v>4667</v>
      </c>
      <c r="N65" s="2">
        <f t="shared" si="7"/>
        <v>280020</v>
      </c>
      <c r="O65" s="2">
        <f>ROUND(IF((N65-IF(B65=20,blank!$H$4,blank!$H$2))&lt;0,0,N65-IF(B65=20,blank!$H$4,blank!$H$2)),0)</f>
        <v>130003</v>
      </c>
      <c r="P65" s="16">
        <f>O65/(VLOOKUP(C65,key!A:H,8,FALSE)/10)</f>
        <v>15116.627906976744</v>
      </c>
    </row>
    <row r="66" spans="1:16" x14ac:dyDescent="0.4">
      <c r="A66" s="2">
        <v>-10</v>
      </c>
      <c r="B66" s="2">
        <v>20</v>
      </c>
      <c r="C66" s="2" t="s">
        <v>34</v>
      </c>
      <c r="D66" s="2" t="s">
        <v>170</v>
      </c>
      <c r="E66" s="2" t="s">
        <v>183</v>
      </c>
      <c r="F66" s="3">
        <v>44383</v>
      </c>
      <c r="G66" s="3" t="str">
        <f t="shared" ref="G66:G97" si="8">D66&amp;"_"&amp;A66</f>
        <v>D_-10</v>
      </c>
      <c r="H66" s="2">
        <v>30</v>
      </c>
      <c r="I66" s="2">
        <v>78</v>
      </c>
      <c r="J66" s="2">
        <v>71</v>
      </c>
      <c r="K66" s="2">
        <f t="shared" ref="K66:K97" si="9">I66-J66</f>
        <v>7</v>
      </c>
      <c r="L66" s="2">
        <f>K66*calibration_curve!$C$2</f>
        <v>163352</v>
      </c>
      <c r="M66" s="2">
        <f t="shared" ref="M66:M97" si="10">ROUND(L66/H66,0)</f>
        <v>5445</v>
      </c>
      <c r="N66" s="2">
        <f t="shared" ref="N66:N97" si="11">M66*60</f>
        <v>326700</v>
      </c>
      <c r="O66" s="2">
        <f>ROUND(IF((N66-IF(B66=20,blank!$H$4,blank!$H$2))&lt;0,0,N66-IF(B66=20,blank!$H$4,blank!$H$2)),0)</f>
        <v>176683</v>
      </c>
      <c r="P66" s="16">
        <f>O66/(VLOOKUP(C66,key!A:H,8,FALSE)/10)</f>
        <v>19852.022471910113</v>
      </c>
    </row>
    <row r="67" spans="1:16" x14ac:dyDescent="0.4">
      <c r="A67" s="2">
        <v>10</v>
      </c>
      <c r="B67" s="2">
        <v>20</v>
      </c>
      <c r="C67" s="2" t="s">
        <v>34</v>
      </c>
      <c r="D67" s="2" t="s">
        <v>170</v>
      </c>
      <c r="E67" s="2" t="s">
        <v>183</v>
      </c>
      <c r="F67" s="3">
        <v>44403</v>
      </c>
      <c r="G67" s="3" t="str">
        <f t="shared" si="8"/>
        <v>D_10</v>
      </c>
      <c r="H67" s="2">
        <v>30</v>
      </c>
      <c r="I67" s="2">
        <v>74</v>
      </c>
      <c r="J67" s="2">
        <v>69</v>
      </c>
      <c r="K67" s="2">
        <f t="shared" si="9"/>
        <v>5</v>
      </c>
      <c r="L67" s="2">
        <f>K67*calibration_curve!$C$2</f>
        <v>116680</v>
      </c>
      <c r="M67" s="2">
        <f t="shared" si="10"/>
        <v>3889</v>
      </c>
      <c r="N67" s="2">
        <f t="shared" si="11"/>
        <v>233340</v>
      </c>
      <c r="O67" s="2">
        <f>ROUND(IF((N67-IF(B67=20,blank!$H$4,blank!$H$2))&lt;0,0,N67-IF(B67=20,blank!$H$4,blank!$H$2)),0)</f>
        <v>83323</v>
      </c>
      <c r="P67" s="16">
        <f>O67/(VLOOKUP(C67,key!A:H,8,FALSE)/10)</f>
        <v>9362.134831460673</v>
      </c>
    </row>
    <row r="68" spans="1:16" x14ac:dyDescent="0.4">
      <c r="A68" s="2">
        <v>-10</v>
      </c>
      <c r="B68" s="2">
        <v>20</v>
      </c>
      <c r="C68" s="2" t="s">
        <v>35</v>
      </c>
      <c r="D68" s="2" t="s">
        <v>170</v>
      </c>
      <c r="E68" s="2" t="s">
        <v>183</v>
      </c>
      <c r="F68" s="3">
        <v>44383</v>
      </c>
      <c r="G68" s="3" t="str">
        <f t="shared" si="8"/>
        <v>D_-10</v>
      </c>
      <c r="H68" s="2">
        <v>30</v>
      </c>
      <c r="I68" s="2">
        <v>79</v>
      </c>
      <c r="J68" s="2">
        <v>73</v>
      </c>
      <c r="K68" s="2">
        <f t="shared" si="9"/>
        <v>6</v>
      </c>
      <c r="L68" s="2">
        <f>K68*calibration_curve!$C$2</f>
        <v>140016</v>
      </c>
      <c r="M68" s="2">
        <f t="shared" si="10"/>
        <v>4667</v>
      </c>
      <c r="N68" s="2">
        <f t="shared" si="11"/>
        <v>280020</v>
      </c>
      <c r="O68" s="2">
        <f>ROUND(IF((N68-IF(B68=20,blank!$H$4,blank!$H$2))&lt;0,0,N68-IF(B68=20,blank!$H$4,blank!$H$2)),0)</f>
        <v>130003</v>
      </c>
      <c r="P68" s="16">
        <f>O68/(VLOOKUP(C68,key!A:H,8,FALSE)/10)</f>
        <v>16250.375</v>
      </c>
    </row>
    <row r="69" spans="1:16" x14ac:dyDescent="0.4">
      <c r="A69" s="2">
        <v>10</v>
      </c>
      <c r="B69" s="2">
        <v>20</v>
      </c>
      <c r="C69" s="2" t="s">
        <v>35</v>
      </c>
      <c r="D69" s="2" t="s">
        <v>170</v>
      </c>
      <c r="E69" s="2" t="s">
        <v>183</v>
      </c>
      <c r="F69" s="3">
        <v>44403</v>
      </c>
      <c r="G69" s="3" t="str">
        <f t="shared" si="8"/>
        <v>D_10</v>
      </c>
      <c r="H69" s="2">
        <v>30</v>
      </c>
      <c r="I69" s="2">
        <v>78</v>
      </c>
      <c r="J69" s="2">
        <v>73</v>
      </c>
      <c r="K69" s="2">
        <f t="shared" si="9"/>
        <v>5</v>
      </c>
      <c r="L69" s="2">
        <f>K69*calibration_curve!$C$2</f>
        <v>116680</v>
      </c>
      <c r="M69" s="2">
        <f t="shared" si="10"/>
        <v>3889</v>
      </c>
      <c r="N69" s="2">
        <f t="shared" si="11"/>
        <v>233340</v>
      </c>
      <c r="O69" s="2">
        <f>ROUND(IF((N69-IF(B69=20,blank!$H$4,blank!$H$2))&lt;0,0,N69-IF(B69=20,blank!$H$4,blank!$H$2)),0)</f>
        <v>83323</v>
      </c>
      <c r="P69" s="16">
        <f>O69/(VLOOKUP(C69,key!A:H,8,FALSE)/10)</f>
        <v>10415.375</v>
      </c>
    </row>
    <row r="70" spans="1:16" x14ac:dyDescent="0.4">
      <c r="A70" s="2">
        <v>-10</v>
      </c>
      <c r="B70" s="2">
        <v>20</v>
      </c>
      <c r="C70" s="2" t="s">
        <v>36</v>
      </c>
      <c r="D70" s="2" t="s">
        <v>170</v>
      </c>
      <c r="E70" s="2" t="s">
        <v>183</v>
      </c>
      <c r="F70" s="3">
        <v>44383</v>
      </c>
      <c r="G70" s="3" t="str">
        <f t="shared" si="8"/>
        <v>D_-10</v>
      </c>
      <c r="H70" s="2">
        <v>30</v>
      </c>
      <c r="I70" s="2">
        <v>86</v>
      </c>
      <c r="J70" s="2">
        <v>80</v>
      </c>
      <c r="K70" s="2">
        <f t="shared" si="9"/>
        <v>6</v>
      </c>
      <c r="L70" s="2">
        <f>K70*calibration_curve!$C$2</f>
        <v>140016</v>
      </c>
      <c r="M70" s="2">
        <f t="shared" si="10"/>
        <v>4667</v>
      </c>
      <c r="N70" s="2">
        <f t="shared" si="11"/>
        <v>280020</v>
      </c>
      <c r="O70" s="2">
        <f>ROUND(IF((N70-IF(B70=20,blank!$H$4,blank!$H$2))&lt;0,0,N70-IF(B70=20,blank!$H$4,blank!$H$2)),0)</f>
        <v>130003</v>
      </c>
      <c r="P70" s="16">
        <f>O70/(VLOOKUP(C70,key!A:H,8,FALSE)/10)</f>
        <v>13541.979166666668</v>
      </c>
    </row>
    <row r="71" spans="1:16" x14ac:dyDescent="0.4">
      <c r="A71" s="2">
        <v>10</v>
      </c>
      <c r="B71" s="2">
        <v>20</v>
      </c>
      <c r="C71" s="2" t="s">
        <v>36</v>
      </c>
      <c r="D71" s="2" t="s">
        <v>170</v>
      </c>
      <c r="E71" s="2" t="s">
        <v>183</v>
      </c>
      <c r="F71" s="3">
        <v>44403</v>
      </c>
      <c r="G71" s="3" t="str">
        <f t="shared" si="8"/>
        <v>D_10</v>
      </c>
      <c r="H71" s="2">
        <v>30</v>
      </c>
      <c r="I71" s="2">
        <v>77</v>
      </c>
      <c r="J71" s="2">
        <v>72</v>
      </c>
      <c r="K71" s="2">
        <f t="shared" si="9"/>
        <v>5</v>
      </c>
      <c r="L71" s="2">
        <f>K71*calibration_curve!$C$2</f>
        <v>116680</v>
      </c>
      <c r="M71" s="2">
        <f t="shared" si="10"/>
        <v>3889</v>
      </c>
      <c r="N71" s="2">
        <f t="shared" si="11"/>
        <v>233340</v>
      </c>
      <c r="O71" s="2">
        <f>ROUND(IF((N71-IF(B71=20,blank!$H$4,blank!$H$2))&lt;0,0,N71-IF(B71=20,blank!$H$4,blank!$H$2)),0)</f>
        <v>83323</v>
      </c>
      <c r="P71" s="16">
        <f>O71/(VLOOKUP(C71,key!A:H,8,FALSE)/10)</f>
        <v>8679.4791666666679</v>
      </c>
    </row>
    <row r="72" spans="1:16" x14ac:dyDescent="0.4">
      <c r="A72" s="2">
        <v>-10</v>
      </c>
      <c r="B72" s="2">
        <v>20</v>
      </c>
      <c r="C72" s="2" t="s">
        <v>37</v>
      </c>
      <c r="D72" s="2" t="s">
        <v>170</v>
      </c>
      <c r="E72" s="2" t="s">
        <v>183</v>
      </c>
      <c r="F72" s="3">
        <v>44383</v>
      </c>
      <c r="G72" s="3" t="str">
        <f t="shared" si="8"/>
        <v>D_-10</v>
      </c>
      <c r="H72" s="2">
        <v>30</v>
      </c>
      <c r="I72" s="2">
        <v>75</v>
      </c>
      <c r="J72" s="2">
        <v>69</v>
      </c>
      <c r="K72" s="2">
        <f t="shared" si="9"/>
        <v>6</v>
      </c>
      <c r="L72" s="2">
        <f>K72*calibration_curve!$C$2</f>
        <v>140016</v>
      </c>
      <c r="M72" s="2">
        <f t="shared" si="10"/>
        <v>4667</v>
      </c>
      <c r="N72" s="2">
        <f t="shared" si="11"/>
        <v>280020</v>
      </c>
      <c r="O72" s="2">
        <f>ROUND(IF((N72-IF(B72=20,blank!$H$4,blank!$H$2))&lt;0,0,N72-IF(B72=20,blank!$H$4,blank!$H$2)),0)</f>
        <v>130003</v>
      </c>
      <c r="P72" s="16">
        <f>O72/(VLOOKUP(C72,key!A:H,8,FALSE)/10)</f>
        <v>16456.075949367088</v>
      </c>
    </row>
    <row r="73" spans="1:16" x14ac:dyDescent="0.4">
      <c r="A73" s="2">
        <v>10</v>
      </c>
      <c r="B73" s="2">
        <v>20</v>
      </c>
      <c r="C73" s="2" t="s">
        <v>37</v>
      </c>
      <c r="D73" s="2" t="s">
        <v>170</v>
      </c>
      <c r="E73" s="2" t="s">
        <v>183</v>
      </c>
      <c r="F73" s="3">
        <v>44403</v>
      </c>
      <c r="G73" s="3" t="str">
        <f t="shared" si="8"/>
        <v>D_10</v>
      </c>
      <c r="H73" s="2">
        <v>30</v>
      </c>
      <c r="I73" s="2">
        <v>73</v>
      </c>
      <c r="J73" s="2">
        <v>63</v>
      </c>
      <c r="K73" s="2">
        <f t="shared" si="9"/>
        <v>10</v>
      </c>
      <c r="L73" s="2">
        <f>K73*calibration_curve!$C$2</f>
        <v>233360</v>
      </c>
      <c r="M73" s="2">
        <f t="shared" si="10"/>
        <v>7779</v>
      </c>
      <c r="N73" s="2">
        <f t="shared" si="11"/>
        <v>466740</v>
      </c>
      <c r="O73" s="2">
        <f>ROUND(IF((N73-IF(B73=20,blank!$H$4,blank!$H$2))&lt;0,0,N73-IF(B73=20,blank!$H$4,blank!$H$2)),0)</f>
        <v>316723</v>
      </c>
      <c r="P73" s="16">
        <f>O73/(VLOOKUP(C73,key!A:H,8,FALSE)/10)</f>
        <v>40091.518987341769</v>
      </c>
    </row>
    <row r="74" spans="1:16" x14ac:dyDescent="0.4">
      <c r="A74" s="2">
        <v>-10</v>
      </c>
      <c r="B74" s="2">
        <v>20</v>
      </c>
      <c r="C74" s="2" t="s">
        <v>38</v>
      </c>
      <c r="D74" s="2" t="s">
        <v>170</v>
      </c>
      <c r="E74" s="2" t="s">
        <v>183</v>
      </c>
      <c r="F74" s="3">
        <v>44383</v>
      </c>
      <c r="G74" s="3" t="str">
        <f t="shared" si="8"/>
        <v>D_-10</v>
      </c>
      <c r="H74" s="2">
        <v>30</v>
      </c>
      <c r="I74" s="2">
        <v>82</v>
      </c>
      <c r="J74" s="2">
        <v>76</v>
      </c>
      <c r="K74" s="2">
        <f t="shared" si="9"/>
        <v>6</v>
      </c>
      <c r="L74" s="2">
        <f>K74*calibration_curve!$C$2</f>
        <v>140016</v>
      </c>
      <c r="M74" s="2">
        <f t="shared" si="10"/>
        <v>4667</v>
      </c>
      <c r="N74" s="2">
        <f t="shared" si="11"/>
        <v>280020</v>
      </c>
      <c r="O74" s="2">
        <f>ROUND(IF((N74-IF(B74=20,blank!$H$4,blank!$H$2))&lt;0,0,N74-IF(B74=20,blank!$H$4,blank!$H$2)),0)</f>
        <v>130003</v>
      </c>
      <c r="P74" s="16">
        <f>O74/(VLOOKUP(C74,key!A:H,8,FALSE)/10)</f>
        <v>11818.454545454546</v>
      </c>
    </row>
    <row r="75" spans="1:16" x14ac:dyDescent="0.4">
      <c r="A75" s="2">
        <v>10</v>
      </c>
      <c r="B75" s="2">
        <v>20</v>
      </c>
      <c r="C75" s="2" t="s">
        <v>38</v>
      </c>
      <c r="D75" s="2" t="s">
        <v>170</v>
      </c>
      <c r="E75" s="2" t="s">
        <v>183</v>
      </c>
      <c r="F75" s="3">
        <v>44403</v>
      </c>
      <c r="G75" s="3" t="str">
        <f t="shared" si="8"/>
        <v>D_10</v>
      </c>
      <c r="H75" s="2">
        <v>30</v>
      </c>
      <c r="I75" s="2">
        <v>71</v>
      </c>
      <c r="J75" s="2">
        <v>60</v>
      </c>
      <c r="K75" s="2">
        <f t="shared" si="9"/>
        <v>11</v>
      </c>
      <c r="L75" s="2">
        <f>K75*calibration_curve!$C$2</f>
        <v>256696</v>
      </c>
      <c r="M75" s="2">
        <f t="shared" si="10"/>
        <v>8557</v>
      </c>
      <c r="N75" s="2">
        <f t="shared" si="11"/>
        <v>513420</v>
      </c>
      <c r="O75" s="2">
        <f>ROUND(IF((N75-IF(B75=20,blank!$H$4,blank!$H$2))&lt;0,0,N75-IF(B75=20,blank!$H$4,blank!$H$2)),0)</f>
        <v>363403</v>
      </c>
      <c r="P75" s="16">
        <f>O75/(VLOOKUP(C75,key!A:H,8,FALSE)/10)</f>
        <v>33036.63636363636</v>
      </c>
    </row>
    <row r="76" spans="1:16" x14ac:dyDescent="0.4">
      <c r="A76" s="2">
        <v>-10</v>
      </c>
      <c r="B76" s="2">
        <v>20</v>
      </c>
      <c r="C76" s="2" t="s">
        <v>39</v>
      </c>
      <c r="D76" s="2" t="s">
        <v>170</v>
      </c>
      <c r="E76" s="2" t="s">
        <v>183</v>
      </c>
      <c r="F76" s="3">
        <v>44383</v>
      </c>
      <c r="G76" s="3" t="str">
        <f t="shared" si="8"/>
        <v>D_-10</v>
      </c>
      <c r="H76" s="2">
        <v>30</v>
      </c>
      <c r="I76" s="2">
        <v>87</v>
      </c>
      <c r="J76" s="2">
        <v>79</v>
      </c>
      <c r="K76" s="2">
        <f t="shared" si="9"/>
        <v>8</v>
      </c>
      <c r="L76" s="2">
        <f>K76*calibration_curve!$C$2</f>
        <v>186688</v>
      </c>
      <c r="M76" s="2">
        <f t="shared" si="10"/>
        <v>6223</v>
      </c>
      <c r="N76" s="2">
        <f t="shared" si="11"/>
        <v>373380</v>
      </c>
      <c r="O76" s="2">
        <f>ROUND(IF((N76-IF(B76=20,blank!$H$4,blank!$H$2))&lt;0,0,N76-IF(B76=20,blank!$H$4,blank!$H$2)),0)</f>
        <v>223363</v>
      </c>
      <c r="P76" s="16">
        <f>O76/(VLOOKUP(C76,key!A:H,8,FALSE)/10)</f>
        <v>28273.797468354431</v>
      </c>
    </row>
    <row r="77" spans="1:16" x14ac:dyDescent="0.4">
      <c r="A77" s="2">
        <v>10</v>
      </c>
      <c r="B77" s="2">
        <v>20</v>
      </c>
      <c r="C77" s="2" t="s">
        <v>39</v>
      </c>
      <c r="D77" s="2" t="s">
        <v>170</v>
      </c>
      <c r="E77" s="2" t="s">
        <v>183</v>
      </c>
      <c r="F77" s="3">
        <v>44403</v>
      </c>
      <c r="G77" s="3" t="str">
        <f t="shared" si="8"/>
        <v>D_10</v>
      </c>
      <c r="H77" s="2">
        <v>30</v>
      </c>
      <c r="I77" s="2">
        <v>72</v>
      </c>
      <c r="J77" s="2">
        <v>61</v>
      </c>
      <c r="K77" s="2">
        <f t="shared" si="9"/>
        <v>11</v>
      </c>
      <c r="L77" s="2">
        <f>K77*calibration_curve!$C$2</f>
        <v>256696</v>
      </c>
      <c r="M77" s="2">
        <f t="shared" si="10"/>
        <v>8557</v>
      </c>
      <c r="N77" s="2">
        <f t="shared" si="11"/>
        <v>513420</v>
      </c>
      <c r="O77" s="2">
        <f>ROUND(IF((N77-IF(B77=20,blank!$H$4,blank!$H$2))&lt;0,0,N77-IF(B77=20,blank!$H$4,blank!$H$2)),0)</f>
        <v>363403</v>
      </c>
      <c r="P77" s="16">
        <f>O77/(VLOOKUP(C77,key!A:H,8,FALSE)/10)</f>
        <v>46000.379746835439</v>
      </c>
    </row>
    <row r="78" spans="1:16" x14ac:dyDescent="0.4">
      <c r="A78" s="2">
        <v>-10</v>
      </c>
      <c r="B78" s="2">
        <v>20</v>
      </c>
      <c r="C78" s="2" t="s">
        <v>40</v>
      </c>
      <c r="D78" s="2" t="s">
        <v>170</v>
      </c>
      <c r="E78" s="2" t="s">
        <v>183</v>
      </c>
      <c r="F78" s="3">
        <v>44383</v>
      </c>
      <c r="G78" s="3" t="str">
        <f t="shared" si="8"/>
        <v>D_-10</v>
      </c>
      <c r="H78" s="2">
        <v>30</v>
      </c>
      <c r="I78" s="2">
        <v>75</v>
      </c>
      <c r="J78" s="2">
        <v>71</v>
      </c>
      <c r="K78" s="2">
        <f t="shared" si="9"/>
        <v>4</v>
      </c>
      <c r="L78" s="2">
        <f>K78*calibration_curve!$C$2</f>
        <v>93344</v>
      </c>
      <c r="M78" s="2">
        <f t="shared" si="10"/>
        <v>3111</v>
      </c>
      <c r="N78" s="2">
        <f t="shared" si="11"/>
        <v>186660</v>
      </c>
      <c r="O78" s="2">
        <f>ROUND(IF((N78-IF(B78=20,blank!$H$4,blank!$H$2))&lt;0,0,N78-IF(B78=20,blank!$H$4,blank!$H$2)),0)</f>
        <v>36643</v>
      </c>
      <c r="P78" s="16">
        <f>O78/(VLOOKUP(C78,key!A:H,8,FALSE)/10)</f>
        <v>4362.2619047619046</v>
      </c>
    </row>
    <row r="79" spans="1:16" x14ac:dyDescent="0.4">
      <c r="A79" s="2">
        <v>10</v>
      </c>
      <c r="B79" s="2">
        <v>20</v>
      </c>
      <c r="C79" s="2" t="s">
        <v>40</v>
      </c>
      <c r="D79" s="2" t="s">
        <v>170</v>
      </c>
      <c r="E79" s="2" t="s">
        <v>183</v>
      </c>
      <c r="F79" s="3">
        <v>44403</v>
      </c>
      <c r="G79" s="3" t="str">
        <f t="shared" si="8"/>
        <v>D_10</v>
      </c>
      <c r="H79" s="2">
        <v>30</v>
      </c>
      <c r="I79" s="2">
        <v>76</v>
      </c>
      <c r="J79" s="2">
        <v>69</v>
      </c>
      <c r="K79" s="2">
        <f t="shared" si="9"/>
        <v>7</v>
      </c>
      <c r="L79" s="2">
        <f>K79*calibration_curve!$C$2</f>
        <v>163352</v>
      </c>
      <c r="M79" s="2">
        <f t="shared" si="10"/>
        <v>5445</v>
      </c>
      <c r="N79" s="2">
        <f t="shared" si="11"/>
        <v>326700</v>
      </c>
      <c r="O79" s="2">
        <f>ROUND(IF((N79-IF(B79=20,blank!$H$4,blank!$H$2))&lt;0,0,N79-IF(B79=20,blank!$H$4,blank!$H$2)),0)</f>
        <v>176683</v>
      </c>
      <c r="P79" s="16">
        <f>O79/(VLOOKUP(C79,key!A:H,8,FALSE)/10)</f>
        <v>21033.690476190477</v>
      </c>
    </row>
    <row r="80" spans="1:16" x14ac:dyDescent="0.4">
      <c r="A80" s="2">
        <v>-10</v>
      </c>
      <c r="B80" s="2">
        <v>20</v>
      </c>
      <c r="C80" s="2" t="s">
        <v>41</v>
      </c>
      <c r="D80" s="2" t="s">
        <v>170</v>
      </c>
      <c r="E80" s="2" t="s">
        <v>183</v>
      </c>
      <c r="F80" s="3">
        <v>44383</v>
      </c>
      <c r="G80" s="3" t="str">
        <f t="shared" si="8"/>
        <v>D_-10</v>
      </c>
      <c r="H80" s="2">
        <v>30</v>
      </c>
      <c r="I80" s="2">
        <v>78</v>
      </c>
      <c r="J80" s="2">
        <v>71</v>
      </c>
      <c r="K80" s="2">
        <f t="shared" si="9"/>
        <v>7</v>
      </c>
      <c r="L80" s="2">
        <f>K80*calibration_curve!$C$2</f>
        <v>163352</v>
      </c>
      <c r="M80" s="2">
        <f t="shared" si="10"/>
        <v>5445</v>
      </c>
      <c r="N80" s="2">
        <f t="shared" si="11"/>
        <v>326700</v>
      </c>
      <c r="O80" s="2">
        <f>ROUND(IF((N80-IF(B80=20,blank!$H$4,blank!$H$2))&lt;0,0,N80-IF(B80=20,blank!$H$4,blank!$H$2)),0)</f>
        <v>176683</v>
      </c>
      <c r="P80" s="16">
        <f>O80/(VLOOKUP(C80,key!A:H,8,FALSE)/10)</f>
        <v>18028.877551020407</v>
      </c>
    </row>
    <row r="81" spans="1:16" x14ac:dyDescent="0.4">
      <c r="A81" s="2">
        <v>10</v>
      </c>
      <c r="B81" s="2">
        <v>20</v>
      </c>
      <c r="C81" s="2" t="s">
        <v>41</v>
      </c>
      <c r="D81" s="2" t="s">
        <v>170</v>
      </c>
      <c r="E81" s="2" t="s">
        <v>183</v>
      </c>
      <c r="F81" s="3">
        <v>44403</v>
      </c>
      <c r="G81" s="3" t="str">
        <f t="shared" si="8"/>
        <v>D_10</v>
      </c>
      <c r="H81" s="2">
        <v>30</v>
      </c>
      <c r="I81" s="2">
        <v>74</v>
      </c>
      <c r="J81" s="2">
        <v>64</v>
      </c>
      <c r="K81" s="2">
        <f t="shared" si="9"/>
        <v>10</v>
      </c>
      <c r="L81" s="2">
        <f>K81*calibration_curve!$C$2</f>
        <v>233360</v>
      </c>
      <c r="M81" s="2">
        <f t="shared" si="10"/>
        <v>7779</v>
      </c>
      <c r="N81" s="2">
        <f t="shared" si="11"/>
        <v>466740</v>
      </c>
      <c r="O81" s="2">
        <f>ROUND(IF((N81-IF(B81=20,blank!$H$4,blank!$H$2))&lt;0,0,N81-IF(B81=20,blank!$H$4,blank!$H$2)),0)</f>
        <v>316723</v>
      </c>
      <c r="P81" s="16">
        <f>O81/(VLOOKUP(C81,key!A:H,8,FALSE)/10)</f>
        <v>32318.673469387752</v>
      </c>
    </row>
    <row r="82" spans="1:16" x14ac:dyDescent="0.4">
      <c r="A82" s="2">
        <v>-10</v>
      </c>
      <c r="B82" s="2">
        <v>20</v>
      </c>
      <c r="C82" s="2" t="s">
        <v>82</v>
      </c>
      <c r="D82" s="2" t="s">
        <v>171</v>
      </c>
      <c r="E82" s="2" t="s">
        <v>183</v>
      </c>
      <c r="F82" s="3">
        <v>44383</v>
      </c>
      <c r="G82" s="3" t="str">
        <f t="shared" si="8"/>
        <v>T_-10</v>
      </c>
      <c r="H82" s="2">
        <v>30</v>
      </c>
      <c r="I82" s="2">
        <v>82</v>
      </c>
      <c r="J82" s="2">
        <v>75</v>
      </c>
      <c r="K82" s="2">
        <f t="shared" si="9"/>
        <v>7</v>
      </c>
      <c r="L82" s="2">
        <f>K82*calibration_curve!$C$2</f>
        <v>163352</v>
      </c>
      <c r="M82" s="2">
        <f t="shared" si="10"/>
        <v>5445</v>
      </c>
      <c r="N82" s="2">
        <f t="shared" si="11"/>
        <v>326700</v>
      </c>
      <c r="O82" s="2">
        <f>ROUND(IF((N82-IF(B82=20,blank!$H$4,blank!$H$2))&lt;0,0,N82-IF(B82=20,blank!$H$4,blank!$H$2)),0)</f>
        <v>176683</v>
      </c>
      <c r="P82" s="16">
        <f>O82/(VLOOKUP(C82,key!A:H,8,FALSE)/10)</f>
        <v>20544.534883720931</v>
      </c>
    </row>
    <row r="83" spans="1:16" x14ac:dyDescent="0.4">
      <c r="A83" s="2">
        <v>10</v>
      </c>
      <c r="B83" s="2">
        <v>20</v>
      </c>
      <c r="C83" s="2" t="s">
        <v>82</v>
      </c>
      <c r="D83" s="2" t="s">
        <v>171</v>
      </c>
      <c r="E83" s="2" t="s">
        <v>183</v>
      </c>
      <c r="F83" s="3">
        <v>44403</v>
      </c>
      <c r="G83" s="3" t="str">
        <f t="shared" si="8"/>
        <v>T_10</v>
      </c>
      <c r="H83" s="2">
        <v>30</v>
      </c>
      <c r="I83" s="2">
        <v>74</v>
      </c>
      <c r="J83" s="2">
        <v>64</v>
      </c>
      <c r="K83" s="2">
        <f t="shared" si="9"/>
        <v>10</v>
      </c>
      <c r="L83" s="2">
        <f>K83*calibration_curve!$C$2</f>
        <v>233360</v>
      </c>
      <c r="M83" s="2">
        <f t="shared" si="10"/>
        <v>7779</v>
      </c>
      <c r="N83" s="2">
        <f t="shared" si="11"/>
        <v>466740</v>
      </c>
      <c r="O83" s="2">
        <f>ROUND(IF((N83-IF(B83=20,blank!$H$4,blank!$H$2))&lt;0,0,N83-IF(B83=20,blank!$H$4,blank!$H$2)),0)</f>
        <v>316723</v>
      </c>
      <c r="P83" s="16">
        <f>O83/(VLOOKUP(C83,key!A:H,8,FALSE)/10)</f>
        <v>36828.255813953489</v>
      </c>
    </row>
    <row r="84" spans="1:16" x14ac:dyDescent="0.4">
      <c r="A84" s="2">
        <v>-10</v>
      </c>
      <c r="B84" s="2">
        <v>20</v>
      </c>
      <c r="C84" s="2" t="s">
        <v>83</v>
      </c>
      <c r="D84" s="2" t="s">
        <v>171</v>
      </c>
      <c r="E84" s="2" t="s">
        <v>183</v>
      </c>
      <c r="F84" s="3">
        <v>44383</v>
      </c>
      <c r="G84" s="3" t="str">
        <f t="shared" si="8"/>
        <v>T_-10</v>
      </c>
      <c r="H84" s="2">
        <v>30</v>
      </c>
      <c r="I84" s="2">
        <v>99</v>
      </c>
      <c r="J84" s="2">
        <v>95</v>
      </c>
      <c r="K84" s="2">
        <f t="shared" si="9"/>
        <v>4</v>
      </c>
      <c r="L84" s="2">
        <f>K84*calibration_curve!$C$2</f>
        <v>93344</v>
      </c>
      <c r="M84" s="2">
        <f t="shared" si="10"/>
        <v>3111</v>
      </c>
      <c r="N84" s="2">
        <f t="shared" si="11"/>
        <v>186660</v>
      </c>
      <c r="O84" s="2">
        <f>ROUND(IF((N84-IF(B84=20,blank!$H$4,blank!$H$2))&lt;0,0,N84-IF(B84=20,blank!$H$4,blank!$H$2)),0)</f>
        <v>36643</v>
      </c>
      <c r="P84" s="16">
        <f>O84/(VLOOKUP(C84,key!A:H,8,FALSE)/10)</f>
        <v>4414.8192771084332</v>
      </c>
    </row>
    <row r="85" spans="1:16" x14ac:dyDescent="0.4">
      <c r="A85" s="2">
        <v>10</v>
      </c>
      <c r="B85" s="2">
        <v>20</v>
      </c>
      <c r="C85" s="2" t="s">
        <v>83</v>
      </c>
      <c r="D85" s="2" t="s">
        <v>171</v>
      </c>
      <c r="E85" s="2" t="s">
        <v>183</v>
      </c>
      <c r="F85" s="3">
        <v>44403</v>
      </c>
      <c r="G85" s="3" t="str">
        <f t="shared" si="8"/>
        <v>T_10</v>
      </c>
      <c r="H85" s="2">
        <v>30</v>
      </c>
      <c r="I85" s="2">
        <v>76</v>
      </c>
      <c r="J85" s="2">
        <v>71</v>
      </c>
      <c r="K85" s="2">
        <f t="shared" si="9"/>
        <v>5</v>
      </c>
      <c r="L85" s="2">
        <f>K85*calibration_curve!$C$2</f>
        <v>116680</v>
      </c>
      <c r="M85" s="2">
        <f t="shared" si="10"/>
        <v>3889</v>
      </c>
      <c r="N85" s="2">
        <f t="shared" si="11"/>
        <v>233340</v>
      </c>
      <c r="O85" s="2">
        <f>ROUND(IF((N85-IF(B85=20,blank!$H$4,blank!$H$2))&lt;0,0,N85-IF(B85=20,blank!$H$4,blank!$H$2)),0)</f>
        <v>83323</v>
      </c>
      <c r="P85" s="16">
        <f>O85/(VLOOKUP(C85,key!A:H,8,FALSE)/10)</f>
        <v>10038.915662650601</v>
      </c>
    </row>
    <row r="86" spans="1:16" x14ac:dyDescent="0.4">
      <c r="A86" s="2">
        <v>-10</v>
      </c>
      <c r="B86" s="2">
        <v>20</v>
      </c>
      <c r="C86" s="2" t="s">
        <v>84</v>
      </c>
      <c r="D86" s="2" t="s">
        <v>171</v>
      </c>
      <c r="E86" s="2" t="s">
        <v>183</v>
      </c>
      <c r="F86" s="3">
        <v>44383</v>
      </c>
      <c r="G86" s="3" t="str">
        <f t="shared" si="8"/>
        <v>T_-10</v>
      </c>
      <c r="H86" s="2">
        <v>30</v>
      </c>
      <c r="I86" s="2">
        <v>82</v>
      </c>
      <c r="J86" s="2">
        <v>73</v>
      </c>
      <c r="K86" s="2">
        <f t="shared" si="9"/>
        <v>9</v>
      </c>
      <c r="L86" s="2">
        <f>K86*calibration_curve!$C$2</f>
        <v>210024</v>
      </c>
      <c r="M86" s="2">
        <f t="shared" si="10"/>
        <v>7001</v>
      </c>
      <c r="N86" s="2">
        <f t="shared" si="11"/>
        <v>420060</v>
      </c>
      <c r="O86" s="2">
        <f>ROUND(IF((N86-IF(B86=20,blank!$H$4,blank!$H$2))&lt;0,0,N86-IF(B86=20,blank!$H$4,blank!$H$2)),0)</f>
        <v>270043</v>
      </c>
      <c r="P86" s="16">
        <f>O86/(VLOOKUP(C86,key!A:H,8,FALSE)/10)</f>
        <v>33338.641975308645</v>
      </c>
    </row>
    <row r="87" spans="1:16" x14ac:dyDescent="0.4">
      <c r="A87" s="2">
        <v>10</v>
      </c>
      <c r="B87" s="2">
        <v>20</v>
      </c>
      <c r="C87" s="2" t="s">
        <v>84</v>
      </c>
      <c r="D87" s="2" t="s">
        <v>171</v>
      </c>
      <c r="E87" s="2" t="s">
        <v>183</v>
      </c>
      <c r="F87" s="3">
        <v>44403</v>
      </c>
      <c r="G87" s="3" t="str">
        <f t="shared" si="8"/>
        <v>T_10</v>
      </c>
      <c r="H87" s="2">
        <v>30</v>
      </c>
      <c r="I87" s="2">
        <v>79</v>
      </c>
      <c r="J87" s="2">
        <v>74</v>
      </c>
      <c r="K87" s="2">
        <f t="shared" si="9"/>
        <v>5</v>
      </c>
      <c r="L87" s="2">
        <f>K87*calibration_curve!$C$2</f>
        <v>116680</v>
      </c>
      <c r="M87" s="2">
        <f t="shared" si="10"/>
        <v>3889</v>
      </c>
      <c r="N87" s="2">
        <f t="shared" si="11"/>
        <v>233340</v>
      </c>
      <c r="O87" s="2">
        <f>ROUND(IF((N87-IF(B87=20,blank!$H$4,blank!$H$2))&lt;0,0,N87-IF(B87=20,blank!$H$4,blank!$H$2)),0)</f>
        <v>83323</v>
      </c>
      <c r="P87" s="16">
        <f>O87/(VLOOKUP(C87,key!A:H,8,FALSE)/10)</f>
        <v>10286.790123456791</v>
      </c>
    </row>
    <row r="88" spans="1:16" x14ac:dyDescent="0.4">
      <c r="A88" s="2">
        <v>-10</v>
      </c>
      <c r="B88" s="2">
        <v>20</v>
      </c>
      <c r="C88" s="2" t="s">
        <v>85</v>
      </c>
      <c r="D88" s="2" t="s">
        <v>171</v>
      </c>
      <c r="E88" s="2" t="s">
        <v>183</v>
      </c>
      <c r="F88" s="3">
        <v>44383</v>
      </c>
      <c r="G88" s="3" t="str">
        <f t="shared" si="8"/>
        <v>T_-10</v>
      </c>
      <c r="H88" s="2">
        <v>30</v>
      </c>
      <c r="I88" s="2">
        <v>69</v>
      </c>
      <c r="J88" s="2">
        <v>63</v>
      </c>
      <c r="K88" s="2">
        <f t="shared" si="9"/>
        <v>6</v>
      </c>
      <c r="L88" s="2">
        <f>K88*calibration_curve!$C$2</f>
        <v>140016</v>
      </c>
      <c r="M88" s="2">
        <f t="shared" si="10"/>
        <v>4667</v>
      </c>
      <c r="N88" s="2">
        <f t="shared" si="11"/>
        <v>280020</v>
      </c>
      <c r="O88" s="2">
        <f>ROUND(IF((N88-IF(B88=20,blank!$H$4,blank!$H$2))&lt;0,0,N88-IF(B88=20,blank!$H$4,blank!$H$2)),0)</f>
        <v>130003</v>
      </c>
      <c r="P88" s="16">
        <f>O88/(VLOOKUP(C88,key!A:H,8,FALSE)/10)</f>
        <v>16250.375</v>
      </c>
    </row>
    <row r="89" spans="1:16" x14ac:dyDescent="0.4">
      <c r="A89" s="2">
        <v>10</v>
      </c>
      <c r="B89" s="2">
        <v>20</v>
      </c>
      <c r="C89" s="2" t="s">
        <v>85</v>
      </c>
      <c r="D89" s="2" t="s">
        <v>171</v>
      </c>
      <c r="E89" s="2" t="s">
        <v>183</v>
      </c>
      <c r="F89" s="3">
        <v>44403</v>
      </c>
      <c r="G89" s="3" t="str">
        <f t="shared" si="8"/>
        <v>T_10</v>
      </c>
      <c r="H89" s="2">
        <v>30</v>
      </c>
      <c r="I89" s="2">
        <v>79</v>
      </c>
      <c r="J89" s="2">
        <v>69</v>
      </c>
      <c r="K89" s="2">
        <f t="shared" si="9"/>
        <v>10</v>
      </c>
      <c r="L89" s="2">
        <f>K89*calibration_curve!$C$2</f>
        <v>233360</v>
      </c>
      <c r="M89" s="2">
        <f t="shared" si="10"/>
        <v>7779</v>
      </c>
      <c r="N89" s="2">
        <f t="shared" si="11"/>
        <v>466740</v>
      </c>
      <c r="O89" s="2">
        <f>ROUND(IF((N89-IF(B89=20,blank!$H$4,blank!$H$2))&lt;0,0,N89-IF(B89=20,blank!$H$4,blank!$H$2)),0)</f>
        <v>316723</v>
      </c>
      <c r="P89" s="16">
        <f>O89/(VLOOKUP(C89,key!A:H,8,FALSE)/10)</f>
        <v>39590.375</v>
      </c>
    </row>
    <row r="90" spans="1:16" x14ac:dyDescent="0.4">
      <c r="A90" s="2">
        <v>-10</v>
      </c>
      <c r="B90" s="2">
        <v>20</v>
      </c>
      <c r="C90" s="2" t="s">
        <v>86</v>
      </c>
      <c r="D90" s="2" t="s">
        <v>171</v>
      </c>
      <c r="E90" s="2" t="s">
        <v>183</v>
      </c>
      <c r="F90" s="3">
        <v>44383</v>
      </c>
      <c r="G90" s="3" t="str">
        <f t="shared" si="8"/>
        <v>T_-10</v>
      </c>
      <c r="H90" s="2">
        <v>30</v>
      </c>
      <c r="I90" s="2">
        <v>68</v>
      </c>
      <c r="J90" s="2">
        <v>62</v>
      </c>
      <c r="K90" s="2">
        <f t="shared" si="9"/>
        <v>6</v>
      </c>
      <c r="L90" s="2">
        <f>K90*calibration_curve!$C$2</f>
        <v>140016</v>
      </c>
      <c r="M90" s="2">
        <f t="shared" si="10"/>
        <v>4667</v>
      </c>
      <c r="N90" s="2">
        <f t="shared" si="11"/>
        <v>280020</v>
      </c>
      <c r="O90" s="2">
        <f>ROUND(IF((N90-IF(B90=20,blank!$H$4,blank!$H$2))&lt;0,0,N90-IF(B90=20,blank!$H$4,blank!$H$2)),0)</f>
        <v>130003</v>
      </c>
      <c r="P90" s="16">
        <f>O90/(VLOOKUP(C90,key!A:H,8,FALSE)/10)</f>
        <v>16667.051282051281</v>
      </c>
    </row>
    <row r="91" spans="1:16" x14ac:dyDescent="0.4">
      <c r="A91" s="2">
        <v>10</v>
      </c>
      <c r="B91" s="2">
        <v>20</v>
      </c>
      <c r="C91" s="2" t="s">
        <v>86</v>
      </c>
      <c r="D91" s="2" t="s">
        <v>171</v>
      </c>
      <c r="E91" s="2" t="s">
        <v>183</v>
      </c>
      <c r="F91" s="3">
        <v>44403</v>
      </c>
      <c r="G91" s="3" t="str">
        <f t="shared" si="8"/>
        <v>T_10</v>
      </c>
      <c r="H91" s="2">
        <v>30</v>
      </c>
      <c r="I91" s="2">
        <v>79</v>
      </c>
      <c r="J91" s="2">
        <v>70</v>
      </c>
      <c r="K91" s="2">
        <f t="shared" si="9"/>
        <v>9</v>
      </c>
      <c r="L91" s="2">
        <f>K91*calibration_curve!$C$2</f>
        <v>210024</v>
      </c>
      <c r="M91" s="2">
        <f t="shared" si="10"/>
        <v>7001</v>
      </c>
      <c r="N91" s="2">
        <f t="shared" si="11"/>
        <v>420060</v>
      </c>
      <c r="O91" s="2">
        <f>ROUND(IF((N91-IF(B91=20,blank!$H$4,blank!$H$2))&lt;0,0,N91-IF(B91=20,blank!$H$4,blank!$H$2)),0)</f>
        <v>270043</v>
      </c>
      <c r="P91" s="16">
        <f>O91/(VLOOKUP(C91,key!A:H,8,FALSE)/10)</f>
        <v>34620.897435897437</v>
      </c>
    </row>
    <row r="92" spans="1:16" x14ac:dyDescent="0.4">
      <c r="A92" s="2">
        <v>-10</v>
      </c>
      <c r="B92" s="2">
        <v>20</v>
      </c>
      <c r="C92" s="2" t="s">
        <v>87</v>
      </c>
      <c r="D92" s="2" t="s">
        <v>171</v>
      </c>
      <c r="E92" s="2" t="s">
        <v>183</v>
      </c>
      <c r="F92" s="3">
        <v>44383</v>
      </c>
      <c r="G92" s="3" t="str">
        <f t="shared" si="8"/>
        <v>T_-10</v>
      </c>
      <c r="H92" s="2">
        <v>30</v>
      </c>
      <c r="I92" s="2">
        <v>68</v>
      </c>
      <c r="J92" s="2">
        <v>62</v>
      </c>
      <c r="K92" s="2">
        <f t="shared" si="9"/>
        <v>6</v>
      </c>
      <c r="L92" s="2">
        <f>K92*calibration_curve!$C$2</f>
        <v>140016</v>
      </c>
      <c r="M92" s="2">
        <f t="shared" si="10"/>
        <v>4667</v>
      </c>
      <c r="N92" s="2">
        <f t="shared" si="11"/>
        <v>280020</v>
      </c>
      <c r="O92" s="2">
        <f>ROUND(IF((N92-IF(B92=20,blank!$H$4,blank!$H$2))&lt;0,0,N92-IF(B92=20,blank!$H$4,blank!$H$2)),0)</f>
        <v>130003</v>
      </c>
      <c r="P92" s="16">
        <f>O92/(VLOOKUP(C92,key!A:H,8,FALSE)/10)</f>
        <v>17567.972972972973</v>
      </c>
    </row>
    <row r="93" spans="1:16" x14ac:dyDescent="0.4">
      <c r="A93" s="2">
        <v>10</v>
      </c>
      <c r="B93" s="2">
        <v>20</v>
      </c>
      <c r="C93" s="2" t="s">
        <v>87</v>
      </c>
      <c r="D93" s="2" t="s">
        <v>171</v>
      </c>
      <c r="E93" s="2" t="s">
        <v>183</v>
      </c>
      <c r="F93" s="3">
        <v>44403</v>
      </c>
      <c r="G93" s="3" t="str">
        <f t="shared" si="8"/>
        <v>T_10</v>
      </c>
      <c r="H93" s="2">
        <v>30</v>
      </c>
      <c r="I93" s="2">
        <v>79</v>
      </c>
      <c r="J93" s="2">
        <v>73</v>
      </c>
      <c r="K93" s="2">
        <f t="shared" si="9"/>
        <v>6</v>
      </c>
      <c r="L93" s="2">
        <f>K93*calibration_curve!$C$2</f>
        <v>140016</v>
      </c>
      <c r="M93" s="2">
        <f t="shared" si="10"/>
        <v>4667</v>
      </c>
      <c r="N93" s="2">
        <f t="shared" si="11"/>
        <v>280020</v>
      </c>
      <c r="O93" s="2">
        <f>ROUND(IF((N93-IF(B93=20,blank!$H$4,blank!$H$2))&lt;0,0,N93-IF(B93=20,blank!$H$4,blank!$H$2)),0)</f>
        <v>130003</v>
      </c>
      <c r="P93" s="16">
        <f>O93/(VLOOKUP(C93,key!A:H,8,FALSE)/10)</f>
        <v>17567.972972972973</v>
      </c>
    </row>
    <row r="94" spans="1:16" x14ac:dyDescent="0.4">
      <c r="A94" s="2">
        <v>-10</v>
      </c>
      <c r="B94" s="2">
        <v>20</v>
      </c>
      <c r="C94" s="2" t="s">
        <v>88</v>
      </c>
      <c r="D94" s="2" t="s">
        <v>171</v>
      </c>
      <c r="E94" s="2" t="s">
        <v>183</v>
      </c>
      <c r="F94" s="3">
        <v>44383</v>
      </c>
      <c r="G94" s="3" t="str">
        <f t="shared" si="8"/>
        <v>T_-10</v>
      </c>
      <c r="H94" s="2">
        <v>30</v>
      </c>
      <c r="I94" s="2">
        <v>82</v>
      </c>
      <c r="J94" s="2">
        <v>73</v>
      </c>
      <c r="K94" s="2">
        <f t="shared" si="9"/>
        <v>9</v>
      </c>
      <c r="L94" s="2">
        <f>K94*calibration_curve!$C$2</f>
        <v>210024</v>
      </c>
      <c r="M94" s="2">
        <f t="shared" si="10"/>
        <v>7001</v>
      </c>
      <c r="N94" s="2">
        <f t="shared" si="11"/>
        <v>420060</v>
      </c>
      <c r="O94" s="2">
        <f>ROUND(IF((N94-IF(B94=20,blank!$H$4,blank!$H$2))&lt;0,0,N94-IF(B94=20,blank!$H$4,blank!$H$2)),0)</f>
        <v>270043</v>
      </c>
      <c r="P94" s="16">
        <f>O94/(VLOOKUP(C94,key!A:H,8,FALSE)/10)</f>
        <v>26217.76699029126</v>
      </c>
    </row>
    <row r="95" spans="1:16" x14ac:dyDescent="0.4">
      <c r="A95" s="2">
        <v>10</v>
      </c>
      <c r="B95" s="2">
        <v>20</v>
      </c>
      <c r="C95" s="2" t="s">
        <v>88</v>
      </c>
      <c r="D95" s="2" t="s">
        <v>171</v>
      </c>
      <c r="E95" s="2" t="s">
        <v>183</v>
      </c>
      <c r="F95" s="3">
        <v>44403</v>
      </c>
      <c r="G95" s="3" t="str">
        <f t="shared" si="8"/>
        <v>T_10</v>
      </c>
      <c r="H95" s="2">
        <v>30</v>
      </c>
      <c r="I95" s="2">
        <v>79</v>
      </c>
      <c r="J95" s="2">
        <v>75</v>
      </c>
      <c r="K95" s="2">
        <f t="shared" si="9"/>
        <v>4</v>
      </c>
      <c r="L95" s="2">
        <f>K95*calibration_curve!$C$2</f>
        <v>93344</v>
      </c>
      <c r="M95" s="2">
        <f t="shared" si="10"/>
        <v>3111</v>
      </c>
      <c r="N95" s="2">
        <f t="shared" si="11"/>
        <v>186660</v>
      </c>
      <c r="O95" s="2">
        <f>ROUND(IF((N95-IF(B95=20,blank!$H$4,blank!$H$2))&lt;0,0,N95-IF(B95=20,blank!$H$4,blank!$H$2)),0)</f>
        <v>36643</v>
      </c>
      <c r="P95" s="16">
        <f>O95/(VLOOKUP(C95,key!A:H,8,FALSE)/10)</f>
        <v>3557.5728155339802</v>
      </c>
    </row>
    <row r="96" spans="1:16" x14ac:dyDescent="0.4">
      <c r="A96" s="2">
        <v>-10</v>
      </c>
      <c r="B96" s="2">
        <v>20</v>
      </c>
      <c r="C96" s="2" t="s">
        <v>89</v>
      </c>
      <c r="D96" s="2" t="s">
        <v>171</v>
      </c>
      <c r="E96" s="2" t="s">
        <v>183</v>
      </c>
      <c r="F96" s="3">
        <v>44383</v>
      </c>
      <c r="G96" s="3" t="str">
        <f t="shared" si="8"/>
        <v>T_-10</v>
      </c>
      <c r="H96" s="2">
        <v>30</v>
      </c>
      <c r="I96" s="2">
        <v>80</v>
      </c>
      <c r="J96" s="2">
        <v>75</v>
      </c>
      <c r="K96" s="2">
        <f t="shared" si="9"/>
        <v>5</v>
      </c>
      <c r="L96" s="2">
        <f>K96*calibration_curve!$C$2</f>
        <v>116680</v>
      </c>
      <c r="M96" s="2">
        <f t="shared" si="10"/>
        <v>3889</v>
      </c>
      <c r="N96" s="2">
        <f t="shared" si="11"/>
        <v>233340</v>
      </c>
      <c r="O96" s="2">
        <f>ROUND(IF((N96-IF(B96=20,blank!$H$4,blank!$H$2))&lt;0,0,N96-IF(B96=20,blank!$H$4,blank!$H$2)),0)</f>
        <v>83323</v>
      </c>
      <c r="P96" s="16">
        <f>O96/(VLOOKUP(C96,key!A:H,8,FALSE)/10)</f>
        <v>8416.4646464646466</v>
      </c>
    </row>
    <row r="97" spans="1:16" x14ac:dyDescent="0.4">
      <c r="A97" s="2">
        <v>10</v>
      </c>
      <c r="B97" s="2">
        <v>20</v>
      </c>
      <c r="C97" s="2" t="s">
        <v>89</v>
      </c>
      <c r="D97" s="2" t="s">
        <v>171</v>
      </c>
      <c r="E97" s="2" t="s">
        <v>183</v>
      </c>
      <c r="F97" s="3">
        <v>44403</v>
      </c>
      <c r="G97" s="3" t="str">
        <f t="shared" si="8"/>
        <v>T_10</v>
      </c>
      <c r="H97" s="2">
        <v>30</v>
      </c>
      <c r="I97" s="2">
        <v>79</v>
      </c>
      <c r="J97" s="2">
        <v>70</v>
      </c>
      <c r="K97" s="2">
        <f t="shared" si="9"/>
        <v>9</v>
      </c>
      <c r="L97" s="2">
        <f>K97*calibration_curve!$C$2</f>
        <v>210024</v>
      </c>
      <c r="M97" s="2">
        <f t="shared" si="10"/>
        <v>7001</v>
      </c>
      <c r="N97" s="2">
        <f t="shared" si="11"/>
        <v>420060</v>
      </c>
      <c r="O97" s="2">
        <f>ROUND(IF((N97-IF(B97=20,blank!$H$4,blank!$H$2))&lt;0,0,N97-IF(B97=20,blank!$H$4,blank!$H$2)),0)</f>
        <v>270043</v>
      </c>
      <c r="P97" s="16">
        <f>O97/(VLOOKUP(C97,key!A:H,8,FALSE)/10)</f>
        <v>27277.070707070707</v>
      </c>
    </row>
    <row r="98" spans="1:16" x14ac:dyDescent="0.4">
      <c r="A98" s="2">
        <v>-10</v>
      </c>
      <c r="B98" s="2">
        <v>20</v>
      </c>
      <c r="C98" s="2" t="s">
        <v>90</v>
      </c>
      <c r="D98" s="2" t="s">
        <v>171</v>
      </c>
      <c r="E98" s="2" t="s">
        <v>183</v>
      </c>
      <c r="F98" s="3">
        <v>44383</v>
      </c>
      <c r="G98" s="3" t="str">
        <f t="shared" ref="G98:G129" si="12">D98&amp;"_"&amp;A98</f>
        <v>T_-10</v>
      </c>
      <c r="H98" s="2">
        <v>30</v>
      </c>
      <c r="I98" s="2">
        <v>68</v>
      </c>
      <c r="J98" s="2">
        <v>60</v>
      </c>
      <c r="K98" s="2">
        <f t="shared" ref="K98:K129" si="13">I98-J98</f>
        <v>8</v>
      </c>
      <c r="L98" s="2">
        <f>K98*calibration_curve!$C$2</f>
        <v>186688</v>
      </c>
      <c r="M98" s="2">
        <f t="shared" ref="M98:M129" si="14">ROUND(L98/H98,0)</f>
        <v>6223</v>
      </c>
      <c r="N98" s="2">
        <f t="shared" ref="N98:N129" si="15">M98*60</f>
        <v>373380</v>
      </c>
      <c r="O98" s="2">
        <f>ROUND(IF((N98-IF(B98=20,blank!$H$4,blank!$H$2))&lt;0,0,N98-IF(B98=20,blank!$H$4,blank!$H$2)),0)</f>
        <v>223363</v>
      </c>
      <c r="P98" s="16">
        <f>O98/(VLOOKUP(C98,key!A:H,8,FALSE)/10)</f>
        <v>28273.797468354431</v>
      </c>
    </row>
    <row r="99" spans="1:16" x14ac:dyDescent="0.4">
      <c r="A99" s="2">
        <v>10</v>
      </c>
      <c r="B99" s="2">
        <v>20</v>
      </c>
      <c r="C99" s="2" t="s">
        <v>90</v>
      </c>
      <c r="D99" s="2" t="s">
        <v>171</v>
      </c>
      <c r="E99" s="2" t="s">
        <v>183</v>
      </c>
      <c r="F99" s="3">
        <v>44403</v>
      </c>
      <c r="G99" s="3" t="str">
        <f t="shared" si="12"/>
        <v>T_10</v>
      </c>
      <c r="H99" s="2">
        <v>30</v>
      </c>
      <c r="I99" s="2">
        <v>78</v>
      </c>
      <c r="J99" s="2">
        <v>73</v>
      </c>
      <c r="K99" s="2">
        <f t="shared" si="13"/>
        <v>5</v>
      </c>
      <c r="L99" s="2">
        <f>K99*calibration_curve!$C$2</f>
        <v>116680</v>
      </c>
      <c r="M99" s="2">
        <f t="shared" si="14"/>
        <v>3889</v>
      </c>
      <c r="N99" s="2">
        <f t="shared" si="15"/>
        <v>233340</v>
      </c>
      <c r="O99" s="2">
        <f>ROUND(IF((N99-IF(B99=20,blank!$H$4,blank!$H$2))&lt;0,0,N99-IF(B99=20,blank!$H$4,blank!$H$2)),0)</f>
        <v>83323</v>
      </c>
      <c r="P99" s="16">
        <f>O99/(VLOOKUP(C99,key!A:H,8,FALSE)/10)</f>
        <v>10547.215189873417</v>
      </c>
    </row>
    <row r="100" spans="1:16" x14ac:dyDescent="0.4">
      <c r="A100" s="2">
        <v>-10</v>
      </c>
      <c r="B100" s="2">
        <v>20</v>
      </c>
      <c r="C100" s="2" t="s">
        <v>91</v>
      </c>
      <c r="D100" s="2" t="s">
        <v>171</v>
      </c>
      <c r="E100" s="2" t="s">
        <v>183</v>
      </c>
      <c r="F100" s="3">
        <v>44383</v>
      </c>
      <c r="G100" s="3" t="str">
        <f t="shared" si="12"/>
        <v>T_-10</v>
      </c>
      <c r="H100" s="2">
        <v>30</v>
      </c>
      <c r="I100" s="2">
        <v>97</v>
      </c>
      <c r="J100" s="2">
        <v>90</v>
      </c>
      <c r="K100" s="2">
        <f t="shared" si="13"/>
        <v>7</v>
      </c>
      <c r="L100" s="2">
        <f>K100*calibration_curve!$C$2</f>
        <v>163352</v>
      </c>
      <c r="M100" s="2">
        <f t="shared" si="14"/>
        <v>5445</v>
      </c>
      <c r="N100" s="2">
        <f t="shared" si="15"/>
        <v>326700</v>
      </c>
      <c r="O100" s="2">
        <f>ROUND(IF((N100-IF(B100=20,blank!$H$4,blank!$H$2))&lt;0,0,N100-IF(B100=20,blank!$H$4,blank!$H$2)),0)</f>
        <v>176683</v>
      </c>
      <c r="P100" s="16">
        <f>O100/(VLOOKUP(C100,key!A:H,8,FALSE)/10)</f>
        <v>20308.390804597704</v>
      </c>
    </row>
    <row r="101" spans="1:16" x14ac:dyDescent="0.4">
      <c r="A101" s="2">
        <v>10</v>
      </c>
      <c r="B101" s="2">
        <v>20</v>
      </c>
      <c r="C101" s="2" t="s">
        <v>91</v>
      </c>
      <c r="D101" s="2" t="s">
        <v>171</v>
      </c>
      <c r="E101" s="2" t="s">
        <v>183</v>
      </c>
      <c r="F101" s="3">
        <v>44403</v>
      </c>
      <c r="G101" s="3" t="str">
        <f t="shared" si="12"/>
        <v>T_10</v>
      </c>
      <c r="H101" s="2">
        <v>30</v>
      </c>
      <c r="I101" s="2">
        <v>71</v>
      </c>
      <c r="J101" s="2">
        <v>62</v>
      </c>
      <c r="K101" s="2">
        <f t="shared" si="13"/>
        <v>9</v>
      </c>
      <c r="L101" s="2">
        <f>K101*calibration_curve!$C$2</f>
        <v>210024</v>
      </c>
      <c r="M101" s="2">
        <f t="shared" si="14"/>
        <v>7001</v>
      </c>
      <c r="N101" s="2">
        <f t="shared" si="15"/>
        <v>420060</v>
      </c>
      <c r="O101" s="2">
        <f>ROUND(IF((N101-IF(B101=20,blank!$H$4,blank!$H$2))&lt;0,0,N101-IF(B101=20,blank!$H$4,blank!$H$2)),0)</f>
        <v>270043</v>
      </c>
      <c r="P101" s="16">
        <f>O101/(VLOOKUP(C101,key!A:H,8,FALSE)/10)</f>
        <v>31039.425287356324</v>
      </c>
    </row>
    <row r="102" spans="1:16" x14ac:dyDescent="0.4">
      <c r="A102" s="2">
        <v>-10</v>
      </c>
      <c r="B102" s="2">
        <v>20</v>
      </c>
      <c r="C102" s="2" t="s">
        <v>92</v>
      </c>
      <c r="D102" s="2" t="s">
        <v>171</v>
      </c>
      <c r="E102" s="2" t="s">
        <v>183</v>
      </c>
      <c r="F102" s="3">
        <v>44383</v>
      </c>
      <c r="G102" s="3" t="str">
        <f t="shared" si="12"/>
        <v>T_-10</v>
      </c>
      <c r="H102" s="2">
        <v>30</v>
      </c>
      <c r="I102" s="2">
        <v>81</v>
      </c>
      <c r="J102" s="2">
        <v>73</v>
      </c>
      <c r="K102" s="2">
        <f t="shared" si="13"/>
        <v>8</v>
      </c>
      <c r="L102" s="2">
        <f>K102*calibration_curve!$C$2</f>
        <v>186688</v>
      </c>
      <c r="M102" s="2">
        <f t="shared" si="14"/>
        <v>6223</v>
      </c>
      <c r="N102" s="2">
        <f t="shared" si="15"/>
        <v>373380</v>
      </c>
      <c r="O102" s="2">
        <f>ROUND(IF((N102-IF(B102=20,blank!$H$4,blank!$H$2))&lt;0,0,N102-IF(B102=20,blank!$H$4,blank!$H$2)),0)</f>
        <v>223363</v>
      </c>
      <c r="P102" s="16">
        <f>O102/(VLOOKUP(C102,key!A:H,8,FALSE)/10)</f>
        <v>23762.021276595744</v>
      </c>
    </row>
    <row r="103" spans="1:16" x14ac:dyDescent="0.4">
      <c r="A103" s="2">
        <v>10</v>
      </c>
      <c r="B103" s="2">
        <v>20</v>
      </c>
      <c r="C103" s="2" t="s">
        <v>92</v>
      </c>
      <c r="D103" s="2" t="s">
        <v>171</v>
      </c>
      <c r="E103" s="2" t="s">
        <v>183</v>
      </c>
      <c r="F103" s="3">
        <v>44403</v>
      </c>
      <c r="G103" s="3" t="str">
        <f t="shared" si="12"/>
        <v>T_10</v>
      </c>
      <c r="H103" s="2">
        <v>30</v>
      </c>
      <c r="I103" s="2">
        <v>75</v>
      </c>
      <c r="J103" s="2">
        <v>69</v>
      </c>
      <c r="K103" s="2">
        <f t="shared" si="13"/>
        <v>6</v>
      </c>
      <c r="L103" s="2">
        <f>K103*calibration_curve!$C$2</f>
        <v>140016</v>
      </c>
      <c r="M103" s="2">
        <f t="shared" si="14"/>
        <v>4667</v>
      </c>
      <c r="N103" s="2">
        <f t="shared" si="15"/>
        <v>280020</v>
      </c>
      <c r="O103" s="2">
        <f>ROUND(IF((N103-IF(B103=20,blank!$H$4,blank!$H$2))&lt;0,0,N103-IF(B103=20,blank!$H$4,blank!$H$2)),0)</f>
        <v>130003</v>
      </c>
      <c r="P103" s="16">
        <f>O103/(VLOOKUP(C103,key!A:H,8,FALSE)/10)</f>
        <v>13830.106382978724</v>
      </c>
    </row>
    <row r="104" spans="1:16" x14ac:dyDescent="0.4">
      <c r="A104" s="2">
        <v>-10</v>
      </c>
      <c r="B104" s="2">
        <v>20</v>
      </c>
      <c r="C104" s="2" t="s">
        <v>93</v>
      </c>
      <c r="D104" s="2" t="s">
        <v>171</v>
      </c>
      <c r="E104" s="2" t="s">
        <v>183</v>
      </c>
      <c r="F104" s="3">
        <v>44383</v>
      </c>
      <c r="G104" s="3" t="str">
        <f t="shared" si="12"/>
        <v>T_-10</v>
      </c>
      <c r="H104" s="2">
        <v>30</v>
      </c>
      <c r="I104" s="2">
        <v>82</v>
      </c>
      <c r="J104" s="2">
        <v>75</v>
      </c>
      <c r="K104" s="2">
        <f t="shared" si="13"/>
        <v>7</v>
      </c>
      <c r="L104" s="2">
        <f>K104*calibration_curve!$C$2</f>
        <v>163352</v>
      </c>
      <c r="M104" s="2">
        <f t="shared" si="14"/>
        <v>5445</v>
      </c>
      <c r="N104" s="2">
        <f t="shared" si="15"/>
        <v>326700</v>
      </c>
      <c r="O104" s="2">
        <f>ROUND(IF((N104-IF(B104=20,blank!$H$4,blank!$H$2))&lt;0,0,N104-IF(B104=20,blank!$H$4,blank!$H$2)),0)</f>
        <v>176683</v>
      </c>
      <c r="P104" s="16">
        <f>O104/(VLOOKUP(C104,key!A:H,8,FALSE)/10)</f>
        <v>22364.936708860758</v>
      </c>
    </row>
    <row r="105" spans="1:16" x14ac:dyDescent="0.4">
      <c r="A105" s="2">
        <v>10</v>
      </c>
      <c r="B105" s="2">
        <v>20</v>
      </c>
      <c r="C105" s="2" t="s">
        <v>93</v>
      </c>
      <c r="D105" s="2" t="s">
        <v>171</v>
      </c>
      <c r="E105" s="2" t="s">
        <v>183</v>
      </c>
      <c r="F105" s="3">
        <v>44403</v>
      </c>
      <c r="G105" s="3" t="str">
        <f t="shared" si="12"/>
        <v>T_10</v>
      </c>
      <c r="H105" s="2">
        <v>30</v>
      </c>
      <c r="I105" s="2">
        <v>80</v>
      </c>
      <c r="J105" s="2">
        <v>75</v>
      </c>
      <c r="K105" s="2">
        <f t="shared" si="13"/>
        <v>5</v>
      </c>
      <c r="L105" s="2">
        <f>K105*calibration_curve!$C$2</f>
        <v>116680</v>
      </c>
      <c r="M105" s="2">
        <f t="shared" si="14"/>
        <v>3889</v>
      </c>
      <c r="N105" s="2">
        <f t="shared" si="15"/>
        <v>233340</v>
      </c>
      <c r="O105" s="2">
        <f>ROUND(IF((N105-IF(B105=20,blank!$H$4,blank!$H$2))&lt;0,0,N105-IF(B105=20,blank!$H$4,blank!$H$2)),0)</f>
        <v>83323</v>
      </c>
      <c r="P105" s="16">
        <f>O105/(VLOOKUP(C105,key!A:H,8,FALSE)/10)</f>
        <v>10547.215189873417</v>
      </c>
    </row>
    <row r="106" spans="1:16" x14ac:dyDescent="0.4">
      <c r="A106" s="2">
        <v>-10</v>
      </c>
      <c r="B106" s="2">
        <v>20</v>
      </c>
      <c r="C106" s="2" t="s">
        <v>94</v>
      </c>
      <c r="D106" s="2" t="s">
        <v>171</v>
      </c>
      <c r="E106" s="2" t="s">
        <v>183</v>
      </c>
      <c r="F106" s="3">
        <v>44383</v>
      </c>
      <c r="G106" s="3" t="str">
        <f t="shared" si="12"/>
        <v>T_-10</v>
      </c>
      <c r="H106" s="2">
        <v>30</v>
      </c>
      <c r="I106" s="2">
        <v>69</v>
      </c>
      <c r="J106" s="2">
        <v>63</v>
      </c>
      <c r="K106" s="2">
        <f t="shared" si="13"/>
        <v>6</v>
      </c>
      <c r="L106" s="2">
        <f>K106*calibration_curve!$C$2</f>
        <v>140016</v>
      </c>
      <c r="M106" s="2">
        <f t="shared" si="14"/>
        <v>4667</v>
      </c>
      <c r="N106" s="2">
        <f t="shared" si="15"/>
        <v>280020</v>
      </c>
      <c r="O106" s="2">
        <f>ROUND(IF((N106-IF(B106=20,blank!$H$4,blank!$H$2))&lt;0,0,N106-IF(B106=20,blank!$H$4,blank!$H$2)),0)</f>
        <v>130003</v>
      </c>
      <c r="P106" s="16">
        <f>O106/(VLOOKUP(C106,key!A:H,8,FALSE)/10)</f>
        <v>15116.627906976744</v>
      </c>
    </row>
    <row r="107" spans="1:16" x14ac:dyDescent="0.4">
      <c r="A107" s="2">
        <v>10</v>
      </c>
      <c r="B107" s="2">
        <v>20</v>
      </c>
      <c r="C107" s="2" t="s">
        <v>94</v>
      </c>
      <c r="D107" s="2" t="s">
        <v>171</v>
      </c>
      <c r="E107" s="2" t="s">
        <v>183</v>
      </c>
      <c r="F107" s="3">
        <v>44403</v>
      </c>
      <c r="G107" s="3" t="str">
        <f t="shared" si="12"/>
        <v>T_10</v>
      </c>
      <c r="H107" s="2">
        <v>30</v>
      </c>
      <c r="I107" s="2">
        <v>74</v>
      </c>
      <c r="J107" s="2">
        <v>64</v>
      </c>
      <c r="K107" s="2">
        <f t="shared" si="13"/>
        <v>10</v>
      </c>
      <c r="L107" s="2">
        <f>K107*calibration_curve!$C$2</f>
        <v>233360</v>
      </c>
      <c r="M107" s="2">
        <f t="shared" si="14"/>
        <v>7779</v>
      </c>
      <c r="N107" s="2">
        <f t="shared" si="15"/>
        <v>466740</v>
      </c>
      <c r="O107" s="2">
        <f>ROUND(IF((N107-IF(B107=20,blank!$H$4,blank!$H$2))&lt;0,0,N107-IF(B107=20,blank!$H$4,blank!$H$2)),0)</f>
        <v>316723</v>
      </c>
      <c r="P107" s="16">
        <f>O107/(VLOOKUP(C107,key!A:H,8,FALSE)/10)</f>
        <v>36828.255813953489</v>
      </c>
    </row>
    <row r="108" spans="1:16" x14ac:dyDescent="0.4">
      <c r="A108" s="2">
        <v>-10</v>
      </c>
      <c r="B108" s="2">
        <v>20</v>
      </c>
      <c r="C108" s="2" t="s">
        <v>95</v>
      </c>
      <c r="D108" s="2" t="s">
        <v>171</v>
      </c>
      <c r="E108" s="2" t="s">
        <v>183</v>
      </c>
      <c r="F108" s="3">
        <v>44383</v>
      </c>
      <c r="G108" s="3" t="str">
        <f t="shared" si="12"/>
        <v>T_-10</v>
      </c>
      <c r="H108" s="2">
        <v>30</v>
      </c>
      <c r="I108" s="2">
        <v>83</v>
      </c>
      <c r="J108" s="2">
        <v>69</v>
      </c>
      <c r="K108" s="2">
        <f t="shared" si="13"/>
        <v>14</v>
      </c>
      <c r="L108" s="2">
        <f>K108*calibration_curve!$C$2</f>
        <v>326704</v>
      </c>
      <c r="M108" s="2">
        <f t="shared" si="14"/>
        <v>10890</v>
      </c>
      <c r="N108" s="2">
        <f t="shared" si="15"/>
        <v>653400</v>
      </c>
      <c r="O108" s="2">
        <f>ROUND(IF((N108-IF(B108=20,blank!$H$4,blank!$H$2))&lt;0,0,N108-IF(B108=20,blank!$H$4,blank!$H$2)),0)</f>
        <v>503383</v>
      </c>
      <c r="P108" s="16">
        <f>O108/(VLOOKUP(C108,key!A:H,8,FALSE)/10)</f>
        <v>52435.729166666672</v>
      </c>
    </row>
    <row r="109" spans="1:16" x14ac:dyDescent="0.4">
      <c r="A109" s="2">
        <v>10</v>
      </c>
      <c r="B109" s="2">
        <v>20</v>
      </c>
      <c r="C109" s="2" t="s">
        <v>95</v>
      </c>
      <c r="D109" s="2" t="s">
        <v>171</v>
      </c>
      <c r="E109" s="2" t="s">
        <v>183</v>
      </c>
      <c r="F109" s="3">
        <v>44403</v>
      </c>
      <c r="G109" s="3" t="str">
        <f t="shared" si="12"/>
        <v>T_10</v>
      </c>
      <c r="H109" s="2">
        <v>30</v>
      </c>
      <c r="I109" s="2">
        <v>79</v>
      </c>
      <c r="J109" s="2">
        <v>68</v>
      </c>
      <c r="K109" s="2">
        <f t="shared" si="13"/>
        <v>11</v>
      </c>
      <c r="L109" s="2">
        <f>K109*calibration_curve!$C$2</f>
        <v>256696</v>
      </c>
      <c r="M109" s="2">
        <f t="shared" si="14"/>
        <v>8557</v>
      </c>
      <c r="N109" s="2">
        <f t="shared" si="15"/>
        <v>513420</v>
      </c>
      <c r="O109" s="2">
        <f>ROUND(IF((N109-IF(B109=20,blank!$H$4,blank!$H$2))&lt;0,0,N109-IF(B109=20,blank!$H$4,blank!$H$2)),0)</f>
        <v>363403</v>
      </c>
      <c r="P109" s="16">
        <f>O109/(VLOOKUP(C109,key!A:H,8,FALSE)/10)</f>
        <v>37854.479166666672</v>
      </c>
    </row>
    <row r="110" spans="1:16" x14ac:dyDescent="0.4">
      <c r="A110" s="2">
        <v>-10</v>
      </c>
      <c r="B110" s="2">
        <v>20</v>
      </c>
      <c r="C110" s="2" t="s">
        <v>96</v>
      </c>
      <c r="D110" s="2" t="s">
        <v>171</v>
      </c>
      <c r="E110" s="2" t="s">
        <v>183</v>
      </c>
      <c r="F110" s="3">
        <v>44383</v>
      </c>
      <c r="G110" s="3" t="str">
        <f t="shared" si="12"/>
        <v>T_-10</v>
      </c>
      <c r="H110" s="2">
        <v>20</v>
      </c>
      <c r="I110" s="2">
        <v>54</v>
      </c>
      <c r="J110" s="2">
        <v>47</v>
      </c>
      <c r="K110" s="2">
        <f t="shared" si="13"/>
        <v>7</v>
      </c>
      <c r="L110" s="2">
        <f>K110*calibration_curve!$C$2</f>
        <v>163352</v>
      </c>
      <c r="M110" s="2">
        <f t="shared" si="14"/>
        <v>8168</v>
      </c>
      <c r="N110" s="2">
        <f t="shared" si="15"/>
        <v>490080</v>
      </c>
      <c r="O110" s="2">
        <f>ROUND(IF((N110-IF(B110=20,blank!$H$4,blank!$H$2))&lt;0,0,N110-IF(B110=20,blank!$H$4,blank!$H$2)),0)</f>
        <v>340063</v>
      </c>
      <c r="P110" s="16">
        <f>O110/(VLOOKUP(C110,key!A:H,8,FALSE)/10)</f>
        <v>35423.229166666672</v>
      </c>
    </row>
    <row r="111" spans="1:16" x14ac:dyDescent="0.4">
      <c r="A111" s="2">
        <v>10</v>
      </c>
      <c r="B111" s="2">
        <v>20</v>
      </c>
      <c r="C111" s="2" t="s">
        <v>96</v>
      </c>
      <c r="D111" s="2" t="s">
        <v>171</v>
      </c>
      <c r="E111" s="2" t="s">
        <v>183</v>
      </c>
      <c r="F111" s="3">
        <v>44403</v>
      </c>
      <c r="G111" s="3" t="str">
        <f t="shared" si="12"/>
        <v>T_10</v>
      </c>
      <c r="H111" s="2">
        <v>30</v>
      </c>
      <c r="I111" s="2">
        <v>78</v>
      </c>
      <c r="J111" s="2">
        <v>72</v>
      </c>
      <c r="K111" s="2">
        <f t="shared" si="13"/>
        <v>6</v>
      </c>
      <c r="L111" s="2">
        <f>K111*calibration_curve!$C$2</f>
        <v>140016</v>
      </c>
      <c r="M111" s="2">
        <f t="shared" si="14"/>
        <v>4667</v>
      </c>
      <c r="N111" s="2">
        <f t="shared" si="15"/>
        <v>280020</v>
      </c>
      <c r="O111" s="2">
        <f>ROUND(IF((N111-IF(B111=20,blank!$H$4,blank!$H$2))&lt;0,0,N111-IF(B111=20,blank!$H$4,blank!$H$2)),0)</f>
        <v>130003</v>
      </c>
      <c r="P111" s="16">
        <f>O111/(VLOOKUP(C111,key!A:H,8,FALSE)/10)</f>
        <v>13541.979166666668</v>
      </c>
    </row>
    <row r="112" spans="1:16" x14ac:dyDescent="0.4">
      <c r="A112" s="2">
        <v>-10</v>
      </c>
      <c r="B112" s="2">
        <v>20</v>
      </c>
      <c r="C112" s="2" t="s">
        <v>97</v>
      </c>
      <c r="D112" s="2" t="s">
        <v>171</v>
      </c>
      <c r="E112" s="2" t="s">
        <v>183</v>
      </c>
      <c r="F112" s="3">
        <v>44383</v>
      </c>
      <c r="G112" s="3" t="str">
        <f t="shared" si="12"/>
        <v>T_-10</v>
      </c>
      <c r="H112" s="2">
        <v>30</v>
      </c>
      <c r="I112" s="2">
        <v>69</v>
      </c>
      <c r="J112" s="2">
        <v>61</v>
      </c>
      <c r="K112" s="2">
        <f t="shared" si="13"/>
        <v>8</v>
      </c>
      <c r="L112" s="2">
        <f>K112*calibration_curve!$C$2</f>
        <v>186688</v>
      </c>
      <c r="M112" s="2">
        <f t="shared" si="14"/>
        <v>6223</v>
      </c>
      <c r="N112" s="2">
        <f t="shared" si="15"/>
        <v>373380</v>
      </c>
      <c r="O112" s="2">
        <f>ROUND(IF((N112-IF(B112=20,blank!$H$4,blank!$H$2))&lt;0,0,N112-IF(B112=20,blank!$H$4,blank!$H$2)),0)</f>
        <v>223363</v>
      </c>
      <c r="P112" s="16">
        <f>O112/(VLOOKUP(C112,key!A:H,8,FALSE)/10)</f>
        <v>23266.979166666668</v>
      </c>
    </row>
    <row r="113" spans="1:16" x14ac:dyDescent="0.4">
      <c r="A113" s="2">
        <v>10</v>
      </c>
      <c r="B113" s="2">
        <v>20</v>
      </c>
      <c r="C113" s="2" t="s">
        <v>97</v>
      </c>
      <c r="D113" s="2" t="s">
        <v>171</v>
      </c>
      <c r="E113" s="2" t="s">
        <v>183</v>
      </c>
      <c r="F113" s="3">
        <v>44403</v>
      </c>
      <c r="G113" s="3" t="str">
        <f t="shared" si="12"/>
        <v>T_10</v>
      </c>
      <c r="H113" s="2">
        <v>30</v>
      </c>
      <c r="I113" s="2">
        <v>78</v>
      </c>
      <c r="J113" s="2">
        <v>66</v>
      </c>
      <c r="K113" s="2">
        <f t="shared" si="13"/>
        <v>12</v>
      </c>
      <c r="L113" s="2">
        <f>K113*calibration_curve!$C$2</f>
        <v>280032</v>
      </c>
      <c r="M113" s="2">
        <f t="shared" si="14"/>
        <v>9334</v>
      </c>
      <c r="N113" s="2">
        <f t="shared" si="15"/>
        <v>560040</v>
      </c>
      <c r="O113" s="2">
        <f>ROUND(IF((N113-IF(B113=20,blank!$H$4,blank!$H$2))&lt;0,0,N113-IF(B113=20,blank!$H$4,blank!$H$2)),0)</f>
        <v>410023</v>
      </c>
      <c r="P113" s="16">
        <f>O113/(VLOOKUP(C113,key!A:H,8,FALSE)/10)</f>
        <v>42710.729166666672</v>
      </c>
    </row>
    <row r="114" spans="1:16" x14ac:dyDescent="0.4">
      <c r="A114" s="2">
        <v>-10</v>
      </c>
      <c r="B114" s="2">
        <v>20</v>
      </c>
      <c r="C114" s="2" t="s">
        <v>98</v>
      </c>
      <c r="D114" s="2" t="s">
        <v>171</v>
      </c>
      <c r="E114" s="2" t="s">
        <v>183</v>
      </c>
      <c r="F114" s="3">
        <v>44383</v>
      </c>
      <c r="G114" s="3" t="str">
        <f t="shared" si="12"/>
        <v>T_-10</v>
      </c>
      <c r="H114" s="2">
        <v>30</v>
      </c>
      <c r="I114" s="2">
        <v>69</v>
      </c>
      <c r="J114" s="2">
        <v>63</v>
      </c>
      <c r="K114" s="2">
        <f t="shared" si="13"/>
        <v>6</v>
      </c>
      <c r="L114" s="2">
        <f>K114*calibration_curve!$C$2</f>
        <v>140016</v>
      </c>
      <c r="M114" s="2">
        <f t="shared" si="14"/>
        <v>4667</v>
      </c>
      <c r="N114" s="2">
        <f t="shared" si="15"/>
        <v>280020</v>
      </c>
      <c r="O114" s="2">
        <f>ROUND(IF((N114-IF(B114=20,blank!$H$4,blank!$H$2))&lt;0,0,N114-IF(B114=20,blank!$H$4,blank!$H$2)),0)</f>
        <v>130003</v>
      </c>
      <c r="P114" s="16">
        <f>O114/(VLOOKUP(C114,key!A:H,8,FALSE)/10)</f>
        <v>13000.3</v>
      </c>
    </row>
    <row r="115" spans="1:16" x14ac:dyDescent="0.4">
      <c r="A115" s="2">
        <v>10</v>
      </c>
      <c r="B115" s="2">
        <v>20</v>
      </c>
      <c r="C115" s="2" t="s">
        <v>98</v>
      </c>
      <c r="D115" s="2" t="s">
        <v>171</v>
      </c>
      <c r="E115" s="2" t="s">
        <v>183</v>
      </c>
      <c r="F115" s="3">
        <v>44403</v>
      </c>
      <c r="G115" s="3" t="str">
        <f t="shared" si="12"/>
        <v>T_10</v>
      </c>
      <c r="H115" s="2">
        <v>30</v>
      </c>
      <c r="I115" s="2">
        <v>75</v>
      </c>
      <c r="J115" s="2">
        <v>64</v>
      </c>
      <c r="K115" s="2">
        <f t="shared" si="13"/>
        <v>11</v>
      </c>
      <c r="L115" s="2">
        <f>K115*calibration_curve!$C$2</f>
        <v>256696</v>
      </c>
      <c r="M115" s="2">
        <f t="shared" si="14"/>
        <v>8557</v>
      </c>
      <c r="N115" s="2">
        <f t="shared" si="15"/>
        <v>513420</v>
      </c>
      <c r="O115" s="2">
        <f>ROUND(IF((N115-IF(B115=20,blank!$H$4,blank!$H$2))&lt;0,0,N115-IF(B115=20,blank!$H$4,blank!$H$2)),0)</f>
        <v>363403</v>
      </c>
      <c r="P115" s="16">
        <f>O115/(VLOOKUP(C115,key!A:H,8,FALSE)/10)</f>
        <v>36340.300000000003</v>
      </c>
    </row>
    <row r="116" spans="1:16" x14ac:dyDescent="0.4">
      <c r="A116" s="2">
        <v>-10</v>
      </c>
      <c r="B116" s="2">
        <v>20</v>
      </c>
      <c r="C116" s="2" t="s">
        <v>99</v>
      </c>
      <c r="D116" s="2" t="s">
        <v>171</v>
      </c>
      <c r="E116" s="2" t="s">
        <v>183</v>
      </c>
      <c r="F116" s="3">
        <v>44383</v>
      </c>
      <c r="G116" s="3" t="str">
        <f t="shared" si="12"/>
        <v>T_-10</v>
      </c>
      <c r="H116" s="2">
        <v>20</v>
      </c>
      <c r="I116" s="2">
        <v>55</v>
      </c>
      <c r="J116" s="2">
        <v>48</v>
      </c>
      <c r="K116" s="2">
        <f t="shared" si="13"/>
        <v>7</v>
      </c>
      <c r="L116" s="2">
        <f>K116*calibration_curve!$C$2</f>
        <v>163352</v>
      </c>
      <c r="M116" s="2">
        <f t="shared" si="14"/>
        <v>8168</v>
      </c>
      <c r="N116" s="2">
        <f t="shared" si="15"/>
        <v>490080</v>
      </c>
      <c r="O116" s="2">
        <f>ROUND(IF((N116-IF(B116=20,blank!$H$4,blank!$H$2))&lt;0,0,N116-IF(B116=20,blank!$H$4,blank!$H$2)),0)</f>
        <v>340063</v>
      </c>
      <c r="P116" s="16">
        <f>O116/(VLOOKUP(C116,key!A:H,8,FALSE)/10)</f>
        <v>41983.08641975309</v>
      </c>
    </row>
    <row r="117" spans="1:16" x14ac:dyDescent="0.4">
      <c r="A117" s="2">
        <v>10</v>
      </c>
      <c r="B117" s="2">
        <v>20</v>
      </c>
      <c r="C117" s="2" t="s">
        <v>99</v>
      </c>
      <c r="D117" s="2" t="s">
        <v>171</v>
      </c>
      <c r="E117" s="2" t="s">
        <v>183</v>
      </c>
      <c r="F117" s="3">
        <v>44403</v>
      </c>
      <c r="G117" s="3" t="str">
        <f t="shared" si="12"/>
        <v>T_10</v>
      </c>
      <c r="H117" s="2">
        <v>30</v>
      </c>
      <c r="I117" s="2">
        <v>71</v>
      </c>
      <c r="J117" s="2">
        <v>62</v>
      </c>
      <c r="K117" s="2">
        <f t="shared" si="13"/>
        <v>9</v>
      </c>
      <c r="L117" s="2">
        <f>K117*calibration_curve!$C$2</f>
        <v>210024</v>
      </c>
      <c r="M117" s="2">
        <f t="shared" si="14"/>
        <v>7001</v>
      </c>
      <c r="N117" s="2">
        <f t="shared" si="15"/>
        <v>420060</v>
      </c>
      <c r="O117" s="2">
        <f>ROUND(IF((N117-IF(B117=20,blank!$H$4,blank!$H$2))&lt;0,0,N117-IF(B117=20,blank!$H$4,blank!$H$2)),0)</f>
        <v>270043</v>
      </c>
      <c r="P117" s="16">
        <f>O117/(VLOOKUP(C117,key!A:H,8,FALSE)/10)</f>
        <v>33338.641975308645</v>
      </c>
    </row>
    <row r="118" spans="1:16" x14ac:dyDescent="0.4">
      <c r="A118" s="2">
        <v>-10</v>
      </c>
      <c r="B118" s="2">
        <v>20</v>
      </c>
      <c r="C118" s="2" t="s">
        <v>100</v>
      </c>
      <c r="D118" s="2" t="s">
        <v>171</v>
      </c>
      <c r="E118" s="2" t="s">
        <v>183</v>
      </c>
      <c r="F118" s="3">
        <v>44383</v>
      </c>
      <c r="G118" s="3" t="str">
        <f t="shared" si="12"/>
        <v>T_-10</v>
      </c>
      <c r="H118" s="2">
        <v>20</v>
      </c>
      <c r="I118" s="2">
        <v>55</v>
      </c>
      <c r="J118" s="2">
        <v>48</v>
      </c>
      <c r="K118" s="2">
        <f t="shared" si="13"/>
        <v>7</v>
      </c>
      <c r="L118" s="2">
        <f>K118*calibration_curve!$C$2</f>
        <v>163352</v>
      </c>
      <c r="M118" s="2">
        <f t="shared" si="14"/>
        <v>8168</v>
      </c>
      <c r="N118" s="2">
        <f t="shared" si="15"/>
        <v>490080</v>
      </c>
      <c r="O118" s="2">
        <f>ROUND(IF((N118-IF(B118=20,blank!$H$4,blank!$H$2))&lt;0,0,N118-IF(B118=20,blank!$H$4,blank!$H$2)),0)</f>
        <v>340063</v>
      </c>
      <c r="P118" s="16">
        <f>O118/(VLOOKUP(C118,key!A:H,8,FALSE)/10)</f>
        <v>42507.875</v>
      </c>
    </row>
    <row r="119" spans="1:16" x14ac:dyDescent="0.4">
      <c r="A119" s="2">
        <v>10</v>
      </c>
      <c r="B119" s="2">
        <v>20</v>
      </c>
      <c r="C119" s="2" t="s">
        <v>100</v>
      </c>
      <c r="D119" s="2" t="s">
        <v>171</v>
      </c>
      <c r="E119" s="2" t="s">
        <v>183</v>
      </c>
      <c r="F119" s="3">
        <v>44403</v>
      </c>
      <c r="G119" s="3" t="str">
        <f t="shared" si="12"/>
        <v>T_10</v>
      </c>
      <c r="H119" s="2">
        <v>30</v>
      </c>
      <c r="I119" s="2">
        <v>80</v>
      </c>
      <c r="J119" s="2">
        <v>75</v>
      </c>
      <c r="K119" s="2">
        <f t="shared" si="13"/>
        <v>5</v>
      </c>
      <c r="L119" s="2">
        <f>K119*calibration_curve!$C$2</f>
        <v>116680</v>
      </c>
      <c r="M119" s="2">
        <f t="shared" si="14"/>
        <v>3889</v>
      </c>
      <c r="N119" s="2">
        <f t="shared" si="15"/>
        <v>233340</v>
      </c>
      <c r="O119" s="2">
        <f>ROUND(IF((N119-IF(B119=20,blank!$H$4,blank!$H$2))&lt;0,0,N119-IF(B119=20,blank!$H$4,blank!$H$2)),0)</f>
        <v>83323</v>
      </c>
      <c r="P119" s="16">
        <f>O119/(VLOOKUP(C119,key!A:H,8,FALSE)/10)</f>
        <v>10415.375</v>
      </c>
    </row>
    <row r="120" spans="1:16" x14ac:dyDescent="0.4">
      <c r="A120" s="2">
        <v>-10</v>
      </c>
      <c r="B120" s="2">
        <v>20</v>
      </c>
      <c r="C120" s="2" t="s">
        <v>101</v>
      </c>
      <c r="D120" s="2" t="s">
        <v>171</v>
      </c>
      <c r="E120" s="2" t="s">
        <v>183</v>
      </c>
      <c r="F120" s="3">
        <v>44383</v>
      </c>
      <c r="G120" s="3" t="str">
        <f t="shared" si="12"/>
        <v>T_-10</v>
      </c>
      <c r="H120" s="2">
        <v>30</v>
      </c>
      <c r="I120" s="2">
        <v>84</v>
      </c>
      <c r="J120" s="2">
        <v>66</v>
      </c>
      <c r="K120" s="2">
        <f t="shared" si="13"/>
        <v>18</v>
      </c>
      <c r="L120" s="2">
        <f>K120*calibration_curve!$C$2</f>
        <v>420048</v>
      </c>
      <c r="M120" s="2">
        <f t="shared" si="14"/>
        <v>14002</v>
      </c>
      <c r="N120" s="2">
        <f t="shared" si="15"/>
        <v>840120</v>
      </c>
      <c r="O120" s="2">
        <f>ROUND(IF((N120-IF(B120=20,blank!$H$4,blank!$H$2))&lt;0,0,N120-IF(B120=20,blank!$H$4,blank!$H$2)),0)</f>
        <v>690103</v>
      </c>
      <c r="P120" s="16">
        <f>O120/(VLOOKUP(C120,key!A:H,8,FALSE)/10)</f>
        <v>73415.212765957447</v>
      </c>
    </row>
    <row r="121" spans="1:16" x14ac:dyDescent="0.4">
      <c r="A121" s="2">
        <v>10</v>
      </c>
      <c r="B121" s="2">
        <v>20</v>
      </c>
      <c r="C121" s="2" t="s">
        <v>101</v>
      </c>
      <c r="D121" s="2" t="s">
        <v>171</v>
      </c>
      <c r="E121" s="2" t="s">
        <v>183</v>
      </c>
      <c r="F121" s="3">
        <v>44403</v>
      </c>
      <c r="G121" s="3" t="str">
        <f t="shared" si="12"/>
        <v>T_10</v>
      </c>
      <c r="H121" s="2">
        <v>30</v>
      </c>
      <c r="I121" s="2">
        <v>76</v>
      </c>
      <c r="J121" s="2">
        <v>71</v>
      </c>
      <c r="K121" s="2">
        <f t="shared" si="13"/>
        <v>5</v>
      </c>
      <c r="L121" s="2">
        <f>K121*calibration_curve!$C$2</f>
        <v>116680</v>
      </c>
      <c r="M121" s="2">
        <f t="shared" si="14"/>
        <v>3889</v>
      </c>
      <c r="N121" s="2">
        <f t="shared" si="15"/>
        <v>233340</v>
      </c>
      <c r="O121" s="2">
        <f>ROUND(IF((N121-IF(B121=20,blank!$H$4,blank!$H$2))&lt;0,0,N121-IF(B121=20,blank!$H$4,blank!$H$2)),0)</f>
        <v>83323</v>
      </c>
      <c r="P121" s="16">
        <f>O121/(VLOOKUP(C121,key!A:H,8,FALSE)/10)</f>
        <v>8864.1489361702115</v>
      </c>
    </row>
    <row r="122" spans="1:16" x14ac:dyDescent="0.4">
      <c r="A122" s="2">
        <v>-10</v>
      </c>
      <c r="B122" s="2">
        <v>20</v>
      </c>
      <c r="C122" s="2" t="s">
        <v>102</v>
      </c>
      <c r="D122" s="2" t="s">
        <v>171</v>
      </c>
      <c r="E122" s="2" t="s">
        <v>183</v>
      </c>
      <c r="F122" s="3">
        <v>44383</v>
      </c>
      <c r="G122" s="3" t="str">
        <f t="shared" si="12"/>
        <v>T_-10</v>
      </c>
      <c r="H122" s="2">
        <v>30</v>
      </c>
      <c r="I122" s="2">
        <v>83</v>
      </c>
      <c r="J122" s="2">
        <v>74</v>
      </c>
      <c r="K122" s="2">
        <f t="shared" si="13"/>
        <v>9</v>
      </c>
      <c r="L122" s="2">
        <f>K122*calibration_curve!$C$2</f>
        <v>210024</v>
      </c>
      <c r="M122" s="2">
        <f t="shared" si="14"/>
        <v>7001</v>
      </c>
      <c r="N122" s="2">
        <f t="shared" si="15"/>
        <v>420060</v>
      </c>
      <c r="O122" s="2">
        <f>ROUND(IF((N122-IF(B122=20,blank!$H$4,blank!$H$2))&lt;0,0,N122-IF(B122=20,blank!$H$4,blank!$H$2)),0)</f>
        <v>270043</v>
      </c>
      <c r="P122" s="16">
        <f>O122/(VLOOKUP(C122,key!A:H,8,FALSE)/10)</f>
        <v>30341.91011235955</v>
      </c>
    </row>
    <row r="123" spans="1:16" x14ac:dyDescent="0.4">
      <c r="A123" s="2">
        <v>10</v>
      </c>
      <c r="B123" s="2">
        <v>20</v>
      </c>
      <c r="C123" s="2" t="s">
        <v>102</v>
      </c>
      <c r="D123" s="2" t="s">
        <v>171</v>
      </c>
      <c r="E123" s="2" t="s">
        <v>183</v>
      </c>
      <c r="F123" s="3">
        <v>44403</v>
      </c>
      <c r="G123" s="3" t="str">
        <f t="shared" si="12"/>
        <v>T_10</v>
      </c>
      <c r="H123" s="2">
        <v>30</v>
      </c>
      <c r="I123" s="2">
        <v>73</v>
      </c>
      <c r="J123" s="2">
        <v>64</v>
      </c>
      <c r="K123" s="2">
        <f t="shared" si="13"/>
        <v>9</v>
      </c>
      <c r="L123" s="2">
        <f>K123*calibration_curve!$C$2</f>
        <v>210024</v>
      </c>
      <c r="M123" s="2">
        <f t="shared" si="14"/>
        <v>7001</v>
      </c>
      <c r="N123" s="2">
        <f t="shared" si="15"/>
        <v>420060</v>
      </c>
      <c r="O123" s="2">
        <f>ROUND(IF((N123-IF(B123=20,blank!$H$4,blank!$H$2))&lt;0,0,N123-IF(B123=20,blank!$H$4,blank!$H$2)),0)</f>
        <v>270043</v>
      </c>
      <c r="P123" s="16">
        <f>O123/(VLOOKUP(C123,key!A:H,8,FALSE)/10)</f>
        <v>30341.91011235955</v>
      </c>
    </row>
    <row r="124" spans="1:16" x14ac:dyDescent="0.4">
      <c r="A124" s="2">
        <v>-10</v>
      </c>
      <c r="B124" s="2">
        <v>20</v>
      </c>
      <c r="C124" s="2" t="s">
        <v>103</v>
      </c>
      <c r="D124" s="2" t="s">
        <v>171</v>
      </c>
      <c r="E124" s="2" t="s">
        <v>183</v>
      </c>
      <c r="F124" s="3">
        <v>44383</v>
      </c>
      <c r="G124" s="3" t="str">
        <f t="shared" si="12"/>
        <v>T_-10</v>
      </c>
      <c r="H124" s="2">
        <v>30</v>
      </c>
      <c r="I124" s="2">
        <v>69</v>
      </c>
      <c r="J124" s="2">
        <v>62</v>
      </c>
      <c r="K124" s="2">
        <f t="shared" si="13"/>
        <v>7</v>
      </c>
      <c r="L124" s="2">
        <f>K124*calibration_curve!$C$2</f>
        <v>163352</v>
      </c>
      <c r="M124" s="2">
        <f t="shared" si="14"/>
        <v>5445</v>
      </c>
      <c r="N124" s="2">
        <f t="shared" si="15"/>
        <v>326700</v>
      </c>
      <c r="O124" s="2">
        <f>ROUND(IF((N124-IF(B124=20,blank!$H$4,blank!$H$2))&lt;0,0,N124-IF(B124=20,blank!$H$4,blank!$H$2)),0)</f>
        <v>176683</v>
      </c>
      <c r="P124" s="16">
        <f>O124/(VLOOKUP(C124,key!A:H,8,FALSE)/10)</f>
        <v>18796.063829787232</v>
      </c>
    </row>
    <row r="125" spans="1:16" x14ac:dyDescent="0.4">
      <c r="A125" s="2">
        <v>10</v>
      </c>
      <c r="B125" s="2">
        <v>20</v>
      </c>
      <c r="C125" s="2" t="s">
        <v>103</v>
      </c>
      <c r="D125" s="2" t="s">
        <v>171</v>
      </c>
      <c r="E125" s="2" t="s">
        <v>183</v>
      </c>
      <c r="F125" s="3">
        <v>44403</v>
      </c>
      <c r="G125" s="3" t="str">
        <f t="shared" si="12"/>
        <v>T_10</v>
      </c>
      <c r="H125" s="2">
        <v>30</v>
      </c>
      <c r="I125" s="2">
        <v>75</v>
      </c>
      <c r="J125" s="2">
        <v>70</v>
      </c>
      <c r="K125" s="2">
        <f t="shared" si="13"/>
        <v>5</v>
      </c>
      <c r="L125" s="2">
        <f>K125*calibration_curve!$C$2</f>
        <v>116680</v>
      </c>
      <c r="M125" s="2">
        <f t="shared" si="14"/>
        <v>3889</v>
      </c>
      <c r="N125" s="2">
        <f t="shared" si="15"/>
        <v>233340</v>
      </c>
      <c r="O125" s="2">
        <f>ROUND(IF((N125-IF(B125=20,blank!$H$4,blank!$H$2))&lt;0,0,N125-IF(B125=20,blank!$H$4,blank!$H$2)),0)</f>
        <v>83323</v>
      </c>
      <c r="P125" s="16">
        <f>O125/(VLOOKUP(C125,key!A:H,8,FALSE)/10)</f>
        <v>8864.1489361702115</v>
      </c>
    </row>
    <row r="126" spans="1:16" x14ac:dyDescent="0.4">
      <c r="A126" s="2">
        <v>-10</v>
      </c>
      <c r="B126" s="2">
        <v>20</v>
      </c>
      <c r="C126" s="2" t="s">
        <v>104</v>
      </c>
      <c r="D126" s="2" t="s">
        <v>171</v>
      </c>
      <c r="E126" s="2" t="s">
        <v>183</v>
      </c>
      <c r="F126" s="3">
        <v>44383</v>
      </c>
      <c r="G126" s="3" t="str">
        <f t="shared" si="12"/>
        <v>T_-10</v>
      </c>
      <c r="H126" s="2">
        <v>20</v>
      </c>
      <c r="I126" s="2">
        <v>54</v>
      </c>
      <c r="J126" s="2">
        <v>47</v>
      </c>
      <c r="K126" s="2">
        <f t="shared" si="13"/>
        <v>7</v>
      </c>
      <c r="L126" s="2">
        <f>K126*calibration_curve!$C$2</f>
        <v>163352</v>
      </c>
      <c r="M126" s="2">
        <f t="shared" si="14"/>
        <v>8168</v>
      </c>
      <c r="N126" s="2">
        <f t="shared" si="15"/>
        <v>490080</v>
      </c>
      <c r="O126" s="2">
        <f>ROUND(IF((N126-IF(B126=20,blank!$H$4,blank!$H$2))&lt;0,0,N126-IF(B126=20,blank!$H$4,blank!$H$2)),0)</f>
        <v>340063</v>
      </c>
      <c r="P126" s="16">
        <f>O126/(VLOOKUP(C126,key!A:H,8,FALSE)/10)</f>
        <v>44164.025974025972</v>
      </c>
    </row>
    <row r="127" spans="1:16" x14ac:dyDescent="0.4">
      <c r="A127" s="2">
        <v>10</v>
      </c>
      <c r="B127" s="2">
        <v>20</v>
      </c>
      <c r="C127" s="2" t="s">
        <v>104</v>
      </c>
      <c r="D127" s="2" t="s">
        <v>171</v>
      </c>
      <c r="E127" s="2" t="s">
        <v>183</v>
      </c>
      <c r="F127" s="3">
        <v>44403</v>
      </c>
      <c r="G127" s="3" t="str">
        <f t="shared" si="12"/>
        <v>T_10</v>
      </c>
      <c r="H127" s="2">
        <v>30</v>
      </c>
      <c r="I127" s="2">
        <v>73</v>
      </c>
      <c r="J127" s="2">
        <v>66</v>
      </c>
      <c r="K127" s="2">
        <f t="shared" si="13"/>
        <v>7</v>
      </c>
      <c r="L127" s="2">
        <f>K127*calibration_curve!$C$2</f>
        <v>163352</v>
      </c>
      <c r="M127" s="2">
        <f t="shared" si="14"/>
        <v>5445</v>
      </c>
      <c r="N127" s="2">
        <f t="shared" si="15"/>
        <v>326700</v>
      </c>
      <c r="O127" s="2">
        <f>ROUND(IF((N127-IF(B127=20,blank!$H$4,blank!$H$2))&lt;0,0,N127-IF(B127=20,blank!$H$4,blank!$H$2)),0)</f>
        <v>176683</v>
      </c>
      <c r="P127" s="16">
        <f>O127/(VLOOKUP(C127,key!A:H,8,FALSE)/10)</f>
        <v>22945.844155844155</v>
      </c>
    </row>
    <row r="128" spans="1:16" x14ac:dyDescent="0.4">
      <c r="A128" s="2">
        <v>-10</v>
      </c>
      <c r="B128" s="2">
        <v>20</v>
      </c>
      <c r="C128" s="2" t="s">
        <v>105</v>
      </c>
      <c r="D128" s="2" t="s">
        <v>171</v>
      </c>
      <c r="E128" s="2" t="s">
        <v>183</v>
      </c>
      <c r="F128" s="3">
        <v>44383</v>
      </c>
      <c r="G128" s="3" t="str">
        <f t="shared" si="12"/>
        <v>T_-10</v>
      </c>
      <c r="H128" s="2">
        <v>20</v>
      </c>
      <c r="I128" s="2">
        <v>54</v>
      </c>
      <c r="J128" s="2">
        <v>47</v>
      </c>
      <c r="K128" s="2">
        <f t="shared" si="13"/>
        <v>7</v>
      </c>
      <c r="L128" s="2">
        <f>K128*calibration_curve!$C$2</f>
        <v>163352</v>
      </c>
      <c r="M128" s="2">
        <f t="shared" si="14"/>
        <v>8168</v>
      </c>
      <c r="N128" s="2">
        <f t="shared" si="15"/>
        <v>490080</v>
      </c>
      <c r="O128" s="2">
        <f>ROUND(IF((N128-IF(B128=20,blank!$H$4,blank!$H$2))&lt;0,0,N128-IF(B128=20,blank!$H$4,blank!$H$2)),0)</f>
        <v>340063</v>
      </c>
      <c r="P128" s="16">
        <f>O128/(VLOOKUP(C128,key!A:H,8,FALSE)/10)</f>
        <v>45341.73333333333</v>
      </c>
    </row>
    <row r="129" spans="1:16" x14ac:dyDescent="0.4">
      <c r="A129" s="2">
        <v>10</v>
      </c>
      <c r="B129" s="2">
        <v>20</v>
      </c>
      <c r="C129" s="2" t="s">
        <v>105</v>
      </c>
      <c r="D129" s="2" t="s">
        <v>171</v>
      </c>
      <c r="E129" s="2" t="s">
        <v>183</v>
      </c>
      <c r="F129" s="3">
        <v>44403</v>
      </c>
      <c r="G129" s="3" t="str">
        <f t="shared" si="12"/>
        <v>T_10</v>
      </c>
      <c r="H129" s="2">
        <v>30</v>
      </c>
      <c r="I129" s="2">
        <v>78</v>
      </c>
      <c r="J129" s="2">
        <v>71</v>
      </c>
      <c r="K129" s="2">
        <f t="shared" si="13"/>
        <v>7</v>
      </c>
      <c r="L129" s="2">
        <f>K129*calibration_curve!$C$2</f>
        <v>163352</v>
      </c>
      <c r="M129" s="2">
        <f t="shared" si="14"/>
        <v>5445</v>
      </c>
      <c r="N129" s="2">
        <f t="shared" si="15"/>
        <v>326700</v>
      </c>
      <c r="O129" s="2">
        <f>ROUND(IF((N129-IF(B129=20,blank!$H$4,blank!$H$2))&lt;0,0,N129-IF(B129=20,blank!$H$4,blank!$H$2)),0)</f>
        <v>176683</v>
      </c>
      <c r="P129" s="16">
        <f>O129/(VLOOKUP(C129,key!A:H,8,FALSE)/10)</f>
        <v>23557.733333333334</v>
      </c>
    </row>
    <row r="130" spans="1:16" x14ac:dyDescent="0.4">
      <c r="A130" s="2">
        <v>-10</v>
      </c>
      <c r="B130" s="2">
        <v>20</v>
      </c>
      <c r="C130" s="2" t="s">
        <v>106</v>
      </c>
      <c r="D130" s="2" t="s">
        <v>171</v>
      </c>
      <c r="E130" s="2" t="s">
        <v>183</v>
      </c>
      <c r="F130" s="3">
        <v>44383</v>
      </c>
      <c r="G130" s="3" t="str">
        <f t="shared" ref="G130:G163" si="16">D130&amp;"_"&amp;A130</f>
        <v>T_-10</v>
      </c>
      <c r="H130" s="2">
        <v>30</v>
      </c>
      <c r="I130" s="2">
        <v>81</v>
      </c>
      <c r="J130" s="2">
        <v>73</v>
      </c>
      <c r="K130" s="2">
        <f t="shared" ref="K130:K161" si="17">I130-J130</f>
        <v>8</v>
      </c>
      <c r="L130" s="2">
        <f>K130*calibration_curve!$C$2</f>
        <v>186688</v>
      </c>
      <c r="M130" s="2">
        <f t="shared" ref="M130:M161" si="18">ROUND(L130/H130,0)</f>
        <v>6223</v>
      </c>
      <c r="N130" s="2">
        <f t="shared" ref="N130:N161" si="19">M130*60</f>
        <v>373380</v>
      </c>
      <c r="O130" s="2">
        <f>ROUND(IF((N130-IF(B130=20,blank!$H$4,blank!$H$2))&lt;0,0,N130-IF(B130=20,blank!$H$4,blank!$H$2)),0)</f>
        <v>223363</v>
      </c>
      <c r="P130" s="16">
        <f>O130/(VLOOKUP(C130,key!A:H,8,FALSE)/10)</f>
        <v>26590.833333333332</v>
      </c>
    </row>
    <row r="131" spans="1:16" x14ac:dyDescent="0.4">
      <c r="A131" s="2">
        <v>10</v>
      </c>
      <c r="B131" s="2">
        <v>20</v>
      </c>
      <c r="C131" s="2" t="s">
        <v>106</v>
      </c>
      <c r="D131" s="2" t="s">
        <v>171</v>
      </c>
      <c r="E131" s="2" t="s">
        <v>183</v>
      </c>
      <c r="F131" s="3">
        <v>44403</v>
      </c>
      <c r="G131" s="3" t="str">
        <f t="shared" si="16"/>
        <v>T_10</v>
      </c>
      <c r="H131" s="2">
        <v>30</v>
      </c>
      <c r="I131" s="2">
        <v>78</v>
      </c>
      <c r="J131" s="2">
        <v>70</v>
      </c>
      <c r="K131" s="2">
        <f t="shared" si="17"/>
        <v>8</v>
      </c>
      <c r="L131" s="2">
        <f>K131*calibration_curve!$C$2</f>
        <v>186688</v>
      </c>
      <c r="M131" s="2">
        <f t="shared" si="18"/>
        <v>6223</v>
      </c>
      <c r="N131" s="2">
        <f t="shared" si="19"/>
        <v>373380</v>
      </c>
      <c r="O131" s="2">
        <f>ROUND(IF((N131-IF(B131=20,blank!$H$4,blank!$H$2))&lt;0,0,N131-IF(B131=20,blank!$H$4,blank!$H$2)),0)</f>
        <v>223363</v>
      </c>
      <c r="P131" s="16">
        <f>O131/(VLOOKUP(C131,key!A:H,8,FALSE)/10)</f>
        <v>26590.833333333332</v>
      </c>
    </row>
    <row r="132" spans="1:16" x14ac:dyDescent="0.4">
      <c r="A132" s="2">
        <v>-10</v>
      </c>
      <c r="B132" s="2">
        <v>20</v>
      </c>
      <c r="C132" s="2" t="s">
        <v>107</v>
      </c>
      <c r="D132" s="2" t="s">
        <v>171</v>
      </c>
      <c r="E132" s="2" t="s">
        <v>183</v>
      </c>
      <c r="F132" s="3">
        <v>44383</v>
      </c>
      <c r="G132" s="3" t="str">
        <f t="shared" si="16"/>
        <v>T_-10</v>
      </c>
      <c r="H132" s="2">
        <v>30</v>
      </c>
      <c r="I132" s="2">
        <v>70</v>
      </c>
      <c r="J132" s="2">
        <v>63</v>
      </c>
      <c r="K132" s="2">
        <f t="shared" si="17"/>
        <v>7</v>
      </c>
      <c r="L132" s="2">
        <f>K132*calibration_curve!$C$2</f>
        <v>163352</v>
      </c>
      <c r="M132" s="2">
        <f t="shared" si="18"/>
        <v>5445</v>
      </c>
      <c r="N132" s="2">
        <f t="shared" si="19"/>
        <v>326700</v>
      </c>
      <c r="O132" s="2">
        <f>ROUND(IF((N132-IF(B132=20,blank!$H$4,blank!$H$2))&lt;0,0,N132-IF(B132=20,blank!$H$4,blank!$H$2)),0)</f>
        <v>176683</v>
      </c>
      <c r="P132" s="16">
        <f>O132/(VLOOKUP(C132,key!A:H,8,FALSE)/10)</f>
        <v>24884.929577464791</v>
      </c>
    </row>
    <row r="133" spans="1:16" x14ac:dyDescent="0.4">
      <c r="A133" s="2">
        <v>10</v>
      </c>
      <c r="B133" s="2">
        <v>20</v>
      </c>
      <c r="C133" s="2" t="s">
        <v>107</v>
      </c>
      <c r="D133" s="2" t="s">
        <v>171</v>
      </c>
      <c r="E133" s="2" t="s">
        <v>183</v>
      </c>
      <c r="F133" s="3">
        <v>44403</v>
      </c>
      <c r="G133" s="3" t="str">
        <f t="shared" si="16"/>
        <v>T_10</v>
      </c>
      <c r="H133" s="2">
        <v>30</v>
      </c>
      <c r="I133" s="2">
        <v>77</v>
      </c>
      <c r="J133" s="2">
        <v>71</v>
      </c>
      <c r="K133" s="2">
        <f t="shared" si="17"/>
        <v>6</v>
      </c>
      <c r="L133" s="2">
        <f>K133*calibration_curve!$C$2</f>
        <v>140016</v>
      </c>
      <c r="M133" s="2">
        <f t="shared" si="18"/>
        <v>4667</v>
      </c>
      <c r="N133" s="2">
        <f t="shared" si="19"/>
        <v>280020</v>
      </c>
      <c r="O133" s="2">
        <f>ROUND(IF((N133-IF(B133=20,blank!$H$4,blank!$H$2))&lt;0,0,N133-IF(B133=20,blank!$H$4,blank!$H$2)),0)</f>
        <v>130003</v>
      </c>
      <c r="P133" s="16">
        <f>O133/(VLOOKUP(C133,key!A:H,8,FALSE)/10)</f>
        <v>18310.281690140848</v>
      </c>
    </row>
    <row r="134" spans="1:16" x14ac:dyDescent="0.4">
      <c r="A134" s="2">
        <v>-10</v>
      </c>
      <c r="B134" s="2">
        <v>20</v>
      </c>
      <c r="C134" s="2" t="s">
        <v>108</v>
      </c>
      <c r="D134" s="2" t="s">
        <v>171</v>
      </c>
      <c r="E134" s="2" t="s">
        <v>183</v>
      </c>
      <c r="F134" s="3">
        <v>44386</v>
      </c>
      <c r="G134" s="3" t="str">
        <f t="shared" si="16"/>
        <v>T_-10</v>
      </c>
      <c r="H134" s="2">
        <v>30</v>
      </c>
      <c r="I134" s="2">
        <v>99</v>
      </c>
      <c r="J134" s="2">
        <v>90</v>
      </c>
      <c r="K134" s="2">
        <f t="shared" si="17"/>
        <v>9</v>
      </c>
      <c r="L134" s="2">
        <f>K134*calibration_curve!$C$2</f>
        <v>210024</v>
      </c>
      <c r="M134" s="2">
        <f t="shared" si="18"/>
        <v>7001</v>
      </c>
      <c r="N134" s="2">
        <f t="shared" si="19"/>
        <v>420060</v>
      </c>
      <c r="O134" s="2">
        <f>ROUND(IF((N134-IF(B134=20,blank!$H$4,blank!$H$2))&lt;0,0,N134-IF(B134=20,blank!$H$4,blank!$H$2)),0)</f>
        <v>270043</v>
      </c>
      <c r="P134" s="16">
        <f>O134/(VLOOKUP(C134,key!A:H,8,FALSE)/10)</f>
        <v>33338.641975308645</v>
      </c>
    </row>
    <row r="135" spans="1:16" x14ac:dyDescent="0.4">
      <c r="A135" s="2">
        <v>10</v>
      </c>
      <c r="B135" s="2">
        <v>20</v>
      </c>
      <c r="C135" s="2" t="s">
        <v>108</v>
      </c>
      <c r="D135" s="2" t="s">
        <v>171</v>
      </c>
      <c r="E135" s="2" t="s">
        <v>183</v>
      </c>
      <c r="F135" s="3">
        <v>44403</v>
      </c>
      <c r="G135" s="3" t="str">
        <f t="shared" si="16"/>
        <v>T_10</v>
      </c>
      <c r="H135" s="2">
        <v>30</v>
      </c>
      <c r="I135" s="2">
        <v>79</v>
      </c>
      <c r="J135" s="2">
        <v>72</v>
      </c>
      <c r="K135" s="2">
        <f t="shared" si="17"/>
        <v>7</v>
      </c>
      <c r="L135" s="2">
        <f>K135*calibration_curve!$C$2</f>
        <v>163352</v>
      </c>
      <c r="M135" s="2">
        <f t="shared" si="18"/>
        <v>5445</v>
      </c>
      <c r="N135" s="2">
        <f t="shared" si="19"/>
        <v>326700</v>
      </c>
      <c r="O135" s="2">
        <f>ROUND(IF((N135-IF(B135=20,blank!$H$4,blank!$H$2))&lt;0,0,N135-IF(B135=20,blank!$H$4,blank!$H$2)),0)</f>
        <v>176683</v>
      </c>
      <c r="P135" s="16">
        <f>O135/(VLOOKUP(C135,key!A:H,8,FALSE)/10)</f>
        <v>21812.716049382718</v>
      </c>
    </row>
    <row r="136" spans="1:16" x14ac:dyDescent="0.4">
      <c r="A136" s="2">
        <v>-10</v>
      </c>
      <c r="B136" s="2">
        <v>20</v>
      </c>
      <c r="C136" s="2" t="s">
        <v>109</v>
      </c>
      <c r="D136" s="2" t="s">
        <v>171</v>
      </c>
      <c r="E136" s="2" t="s">
        <v>183</v>
      </c>
      <c r="F136" s="3">
        <v>44386</v>
      </c>
      <c r="G136" s="3" t="str">
        <f t="shared" si="16"/>
        <v>T_-10</v>
      </c>
      <c r="H136" s="2">
        <v>30</v>
      </c>
      <c r="I136" s="2">
        <v>100</v>
      </c>
      <c r="J136" s="2">
        <v>93</v>
      </c>
      <c r="K136" s="2">
        <f t="shared" si="17"/>
        <v>7</v>
      </c>
      <c r="L136" s="2">
        <f>K136*calibration_curve!$C$2</f>
        <v>163352</v>
      </c>
      <c r="M136" s="2">
        <f t="shared" si="18"/>
        <v>5445</v>
      </c>
      <c r="N136" s="2">
        <f t="shared" si="19"/>
        <v>326700</v>
      </c>
      <c r="O136" s="2">
        <f>ROUND(IF((N136-IF(B136=20,blank!$H$4,blank!$H$2))&lt;0,0,N136-IF(B136=20,blank!$H$4,blank!$H$2)),0)</f>
        <v>176683</v>
      </c>
      <c r="P136" s="16">
        <f>O136/(VLOOKUP(C136,key!A:H,8,FALSE)/10)</f>
        <v>23876.08108108108</v>
      </c>
    </row>
    <row r="137" spans="1:16" x14ac:dyDescent="0.4">
      <c r="A137" s="2">
        <v>10</v>
      </c>
      <c r="B137" s="2">
        <v>20</v>
      </c>
      <c r="C137" s="2" t="s">
        <v>109</v>
      </c>
      <c r="D137" s="2" t="s">
        <v>171</v>
      </c>
      <c r="E137" s="2" t="s">
        <v>183</v>
      </c>
      <c r="F137" s="3">
        <v>44403</v>
      </c>
      <c r="G137" s="3" t="str">
        <f t="shared" si="16"/>
        <v>T_10</v>
      </c>
      <c r="H137" s="2">
        <v>30</v>
      </c>
      <c r="I137" s="2">
        <v>79</v>
      </c>
      <c r="J137" s="2">
        <v>69</v>
      </c>
      <c r="K137" s="2">
        <f t="shared" si="17"/>
        <v>10</v>
      </c>
      <c r="L137" s="2">
        <f>K137*calibration_curve!$C$2</f>
        <v>233360</v>
      </c>
      <c r="M137" s="2">
        <f t="shared" si="18"/>
        <v>7779</v>
      </c>
      <c r="N137" s="2">
        <f t="shared" si="19"/>
        <v>466740</v>
      </c>
      <c r="O137" s="2">
        <f>ROUND(IF((N137-IF(B137=20,blank!$H$4,blank!$H$2))&lt;0,0,N137-IF(B137=20,blank!$H$4,blank!$H$2)),0)</f>
        <v>316723</v>
      </c>
      <c r="P137" s="16">
        <f>O137/(VLOOKUP(C137,key!A:H,8,FALSE)/10)</f>
        <v>42800.405405405407</v>
      </c>
    </row>
    <row r="138" spans="1:16" x14ac:dyDescent="0.4">
      <c r="A138" s="2">
        <v>-10</v>
      </c>
      <c r="B138" s="2">
        <v>20</v>
      </c>
      <c r="C138" s="2" t="s">
        <v>110</v>
      </c>
      <c r="D138" s="2" t="s">
        <v>171</v>
      </c>
      <c r="E138" s="2" t="s">
        <v>183</v>
      </c>
      <c r="F138" s="3">
        <v>44383</v>
      </c>
      <c r="G138" s="3" t="str">
        <f t="shared" si="16"/>
        <v>T_-10</v>
      </c>
      <c r="H138" s="2">
        <v>20</v>
      </c>
      <c r="I138" s="2">
        <v>53</v>
      </c>
      <c r="J138" s="2">
        <v>47</v>
      </c>
      <c r="K138" s="2">
        <f t="shared" si="17"/>
        <v>6</v>
      </c>
      <c r="L138" s="2">
        <f>K138*calibration_curve!$C$2</f>
        <v>140016</v>
      </c>
      <c r="M138" s="2">
        <f t="shared" si="18"/>
        <v>7001</v>
      </c>
      <c r="N138" s="2">
        <f t="shared" si="19"/>
        <v>420060</v>
      </c>
      <c r="O138" s="2">
        <f>ROUND(IF((N138-IF(B138=20,blank!$H$4,blank!$H$2))&lt;0,0,N138-IF(B138=20,blank!$H$4,blank!$H$2)),0)</f>
        <v>270043</v>
      </c>
      <c r="P138" s="16">
        <f>O138/(VLOOKUP(C138,key!A:H,8,FALSE)/10)</f>
        <v>28129.479166666668</v>
      </c>
    </row>
    <row r="139" spans="1:16" x14ac:dyDescent="0.4">
      <c r="A139" s="2">
        <v>10</v>
      </c>
      <c r="B139" s="2">
        <v>20</v>
      </c>
      <c r="C139" s="2" t="s">
        <v>110</v>
      </c>
      <c r="D139" s="2" t="s">
        <v>171</v>
      </c>
      <c r="E139" s="2" t="s">
        <v>183</v>
      </c>
      <c r="F139" s="3">
        <v>44403</v>
      </c>
      <c r="G139" s="3" t="str">
        <f t="shared" si="16"/>
        <v>T_10</v>
      </c>
      <c r="H139" s="2">
        <v>30</v>
      </c>
      <c r="I139" s="2">
        <v>75</v>
      </c>
      <c r="J139" s="2">
        <v>65</v>
      </c>
      <c r="K139" s="2">
        <f t="shared" si="17"/>
        <v>10</v>
      </c>
      <c r="L139" s="2">
        <f>K139*calibration_curve!$C$2</f>
        <v>233360</v>
      </c>
      <c r="M139" s="2">
        <f t="shared" si="18"/>
        <v>7779</v>
      </c>
      <c r="N139" s="2">
        <f t="shared" si="19"/>
        <v>466740</v>
      </c>
      <c r="O139" s="2">
        <f>ROUND(IF((N139-IF(B139=20,blank!$H$4,blank!$H$2))&lt;0,0,N139-IF(B139=20,blank!$H$4,blank!$H$2)),0)</f>
        <v>316723</v>
      </c>
      <c r="P139" s="16">
        <f>O139/(VLOOKUP(C139,key!A:H,8,FALSE)/10)</f>
        <v>32991.979166666672</v>
      </c>
    </row>
    <row r="140" spans="1:16" x14ac:dyDescent="0.4">
      <c r="A140" s="2">
        <v>-10</v>
      </c>
      <c r="B140" s="2">
        <v>20</v>
      </c>
      <c r="C140" s="2" t="s">
        <v>111</v>
      </c>
      <c r="D140" s="2" t="s">
        <v>171</v>
      </c>
      <c r="E140" s="2" t="s">
        <v>183</v>
      </c>
      <c r="F140" s="3">
        <v>44383</v>
      </c>
      <c r="G140" s="3" t="str">
        <f t="shared" si="16"/>
        <v>T_-10</v>
      </c>
      <c r="H140" s="2">
        <v>30</v>
      </c>
      <c r="I140" s="2">
        <v>83</v>
      </c>
      <c r="J140" s="2">
        <v>76</v>
      </c>
      <c r="K140" s="2">
        <f t="shared" si="17"/>
        <v>7</v>
      </c>
      <c r="L140" s="2">
        <f>K140*calibration_curve!$C$2</f>
        <v>163352</v>
      </c>
      <c r="M140" s="2">
        <f t="shared" si="18"/>
        <v>5445</v>
      </c>
      <c r="N140" s="2">
        <f t="shared" si="19"/>
        <v>326700</v>
      </c>
      <c r="O140" s="2">
        <f>ROUND(IF((N140-IF(B140=20,blank!$H$4,blank!$H$2))&lt;0,0,N140-IF(B140=20,blank!$H$4,blank!$H$2)),0)</f>
        <v>176683</v>
      </c>
      <c r="P140" s="16">
        <f>O140/(VLOOKUP(C140,key!A:H,8,FALSE)/10)</f>
        <v>18404.479166666668</v>
      </c>
    </row>
    <row r="141" spans="1:16" x14ac:dyDescent="0.4">
      <c r="A141" s="2">
        <v>10</v>
      </c>
      <c r="B141" s="2">
        <v>20</v>
      </c>
      <c r="C141" s="2" t="s">
        <v>111</v>
      </c>
      <c r="D141" s="2" t="s">
        <v>171</v>
      </c>
      <c r="E141" s="2" t="s">
        <v>183</v>
      </c>
      <c r="F141" s="3">
        <v>44403</v>
      </c>
      <c r="G141" s="3" t="str">
        <f t="shared" si="16"/>
        <v>T_10</v>
      </c>
      <c r="H141" s="2">
        <v>30</v>
      </c>
      <c r="I141" s="2">
        <v>75</v>
      </c>
      <c r="J141" s="2">
        <v>68</v>
      </c>
      <c r="K141" s="2">
        <f t="shared" si="17"/>
        <v>7</v>
      </c>
      <c r="L141" s="2">
        <f>K141*calibration_curve!$C$2</f>
        <v>163352</v>
      </c>
      <c r="M141" s="2">
        <f t="shared" si="18"/>
        <v>5445</v>
      </c>
      <c r="N141" s="2">
        <f t="shared" si="19"/>
        <v>326700</v>
      </c>
      <c r="O141" s="2">
        <f>ROUND(IF((N141-IF(B141=20,blank!$H$4,blank!$H$2))&lt;0,0,N141-IF(B141=20,blank!$H$4,blank!$H$2)),0)</f>
        <v>176683</v>
      </c>
      <c r="P141" s="16">
        <f>O141/(VLOOKUP(C141,key!A:H,8,FALSE)/10)</f>
        <v>18404.479166666668</v>
      </c>
    </row>
    <row r="142" spans="1:16" x14ac:dyDescent="0.4">
      <c r="A142" s="2">
        <v>-10</v>
      </c>
      <c r="B142" s="2">
        <v>20</v>
      </c>
      <c r="C142" s="2" t="s">
        <v>112</v>
      </c>
      <c r="D142" s="2" t="s">
        <v>171</v>
      </c>
      <c r="E142" s="2" t="s">
        <v>183</v>
      </c>
      <c r="F142" s="3">
        <v>44383</v>
      </c>
      <c r="G142" s="3" t="str">
        <f t="shared" si="16"/>
        <v>T_-10</v>
      </c>
      <c r="H142" s="2">
        <v>30</v>
      </c>
      <c r="I142" s="2">
        <v>70</v>
      </c>
      <c r="J142" s="2">
        <v>64</v>
      </c>
      <c r="K142" s="2">
        <f t="shared" si="17"/>
        <v>6</v>
      </c>
      <c r="L142" s="2">
        <f>K142*calibration_curve!$C$2</f>
        <v>140016</v>
      </c>
      <c r="M142" s="2">
        <f t="shared" si="18"/>
        <v>4667</v>
      </c>
      <c r="N142" s="2">
        <f t="shared" si="19"/>
        <v>280020</v>
      </c>
      <c r="O142" s="2">
        <f>ROUND(IF((N142-IF(B142=20,blank!$H$4,blank!$H$2))&lt;0,0,N142-IF(B142=20,blank!$H$4,blank!$H$2)),0)</f>
        <v>130003</v>
      </c>
      <c r="P142" s="16">
        <f>O142/(VLOOKUP(C142,key!A:H,8,FALSE)/10)</f>
        <v>15663.01204819277</v>
      </c>
    </row>
    <row r="143" spans="1:16" x14ac:dyDescent="0.4">
      <c r="A143" s="2">
        <v>10</v>
      </c>
      <c r="B143" s="2">
        <v>20</v>
      </c>
      <c r="C143" s="2" t="s">
        <v>112</v>
      </c>
      <c r="D143" s="2" t="s">
        <v>171</v>
      </c>
      <c r="E143" s="2" t="s">
        <v>183</v>
      </c>
      <c r="F143" s="3">
        <v>44403</v>
      </c>
      <c r="G143" s="3" t="str">
        <f t="shared" si="16"/>
        <v>T_10</v>
      </c>
      <c r="H143" s="2">
        <v>30</v>
      </c>
      <c r="I143" s="2">
        <v>75</v>
      </c>
      <c r="J143" s="2">
        <v>70</v>
      </c>
      <c r="K143" s="2">
        <f t="shared" si="17"/>
        <v>5</v>
      </c>
      <c r="L143" s="2">
        <f>K143*calibration_curve!$C$2</f>
        <v>116680</v>
      </c>
      <c r="M143" s="2">
        <f t="shared" si="18"/>
        <v>3889</v>
      </c>
      <c r="N143" s="2">
        <f t="shared" si="19"/>
        <v>233340</v>
      </c>
      <c r="O143" s="2">
        <f>ROUND(IF((N143-IF(B143=20,blank!$H$4,blank!$H$2))&lt;0,0,N143-IF(B143=20,blank!$H$4,blank!$H$2)),0)</f>
        <v>83323</v>
      </c>
      <c r="P143" s="16">
        <f>O143/(VLOOKUP(C143,key!A:H,8,FALSE)/10)</f>
        <v>10038.915662650601</v>
      </c>
    </row>
    <row r="144" spans="1:16" x14ac:dyDescent="0.4">
      <c r="A144" s="2">
        <v>-10</v>
      </c>
      <c r="B144" s="2">
        <v>20</v>
      </c>
      <c r="C144" s="2" t="s">
        <v>113</v>
      </c>
      <c r="D144" s="2" t="s">
        <v>171</v>
      </c>
      <c r="E144" s="2" t="s">
        <v>183</v>
      </c>
      <c r="F144" s="3">
        <v>44383</v>
      </c>
      <c r="G144" s="3" t="str">
        <f t="shared" si="16"/>
        <v>T_-10</v>
      </c>
      <c r="H144" s="2">
        <v>30</v>
      </c>
      <c r="I144" s="2">
        <v>82</v>
      </c>
      <c r="J144" s="2">
        <v>75</v>
      </c>
      <c r="K144" s="2">
        <f t="shared" si="17"/>
        <v>7</v>
      </c>
      <c r="L144" s="2">
        <f>K144*calibration_curve!$C$2</f>
        <v>163352</v>
      </c>
      <c r="M144" s="2">
        <f t="shared" si="18"/>
        <v>5445</v>
      </c>
      <c r="N144" s="2">
        <f t="shared" si="19"/>
        <v>326700</v>
      </c>
      <c r="O144" s="2">
        <f>ROUND(IF((N144-IF(B144=20,blank!$H$4,blank!$H$2))&lt;0,0,N144-IF(B144=20,blank!$H$4,blank!$H$2)),0)</f>
        <v>176683</v>
      </c>
      <c r="P144" s="16">
        <f>O144/(VLOOKUP(C144,key!A:H,8,FALSE)/10)</f>
        <v>16826.952380952382</v>
      </c>
    </row>
    <row r="145" spans="1:16" x14ac:dyDescent="0.4">
      <c r="A145" s="2">
        <v>10</v>
      </c>
      <c r="B145" s="2">
        <v>20</v>
      </c>
      <c r="C145" s="2" t="s">
        <v>113</v>
      </c>
      <c r="D145" s="2" t="s">
        <v>171</v>
      </c>
      <c r="E145" s="2" t="s">
        <v>183</v>
      </c>
      <c r="F145" s="3">
        <v>44403</v>
      </c>
      <c r="G145" s="3" t="str">
        <f t="shared" si="16"/>
        <v>T_10</v>
      </c>
      <c r="H145" s="2">
        <v>30</v>
      </c>
      <c r="I145" s="2">
        <v>75</v>
      </c>
      <c r="J145" s="2">
        <v>66</v>
      </c>
      <c r="K145" s="2">
        <f t="shared" si="17"/>
        <v>9</v>
      </c>
      <c r="L145" s="2">
        <f>K145*calibration_curve!$C$2</f>
        <v>210024</v>
      </c>
      <c r="M145" s="2">
        <f t="shared" si="18"/>
        <v>7001</v>
      </c>
      <c r="N145" s="2">
        <f t="shared" si="19"/>
        <v>420060</v>
      </c>
      <c r="O145" s="2">
        <f>ROUND(IF((N145-IF(B145=20,blank!$H$4,blank!$H$2))&lt;0,0,N145-IF(B145=20,blank!$H$4,blank!$H$2)),0)</f>
        <v>270043</v>
      </c>
      <c r="P145" s="16">
        <f>O145/(VLOOKUP(C145,key!A:H,8,FALSE)/10)</f>
        <v>25718.380952380954</v>
      </c>
    </row>
    <row r="146" spans="1:16" x14ac:dyDescent="0.4">
      <c r="A146" s="2">
        <v>-10</v>
      </c>
      <c r="B146" s="2">
        <v>20</v>
      </c>
      <c r="C146" s="2" t="s">
        <v>114</v>
      </c>
      <c r="D146" s="2" t="s">
        <v>171</v>
      </c>
      <c r="E146" s="2" t="s">
        <v>183</v>
      </c>
      <c r="F146" s="3">
        <v>44383</v>
      </c>
      <c r="G146" s="3" t="str">
        <f t="shared" si="16"/>
        <v>T_-10</v>
      </c>
      <c r="H146" s="2">
        <v>30</v>
      </c>
      <c r="I146" s="2">
        <v>70</v>
      </c>
      <c r="J146" s="2">
        <v>61</v>
      </c>
      <c r="K146" s="2">
        <f t="shared" si="17"/>
        <v>9</v>
      </c>
      <c r="L146" s="2">
        <f>K146*calibration_curve!$C$2</f>
        <v>210024</v>
      </c>
      <c r="M146" s="2">
        <f t="shared" si="18"/>
        <v>7001</v>
      </c>
      <c r="N146" s="2">
        <f t="shared" si="19"/>
        <v>420060</v>
      </c>
      <c r="O146" s="2">
        <f>ROUND(IF((N146-IF(B146=20,blank!$H$4,blank!$H$2))&lt;0,0,N146-IF(B146=20,blank!$H$4,blank!$H$2)),0)</f>
        <v>270043</v>
      </c>
      <c r="P146" s="16">
        <f>O146/(VLOOKUP(C146,key!A:H,8,FALSE)/10)</f>
        <v>34620.897435897437</v>
      </c>
    </row>
    <row r="147" spans="1:16" x14ac:dyDescent="0.4">
      <c r="A147" s="2">
        <v>10</v>
      </c>
      <c r="B147" s="2">
        <v>20</v>
      </c>
      <c r="C147" s="2" t="s">
        <v>114</v>
      </c>
      <c r="D147" s="2" t="s">
        <v>171</v>
      </c>
      <c r="E147" s="2" t="s">
        <v>183</v>
      </c>
      <c r="F147" s="3">
        <v>44403</v>
      </c>
      <c r="G147" s="3" t="str">
        <f t="shared" si="16"/>
        <v>T_10</v>
      </c>
      <c r="H147" s="2">
        <v>30</v>
      </c>
      <c r="I147" s="2">
        <v>77</v>
      </c>
      <c r="J147" s="2">
        <v>71</v>
      </c>
      <c r="K147" s="2">
        <f t="shared" si="17"/>
        <v>6</v>
      </c>
      <c r="L147" s="2">
        <f>K147*calibration_curve!$C$2</f>
        <v>140016</v>
      </c>
      <c r="M147" s="2">
        <f t="shared" si="18"/>
        <v>4667</v>
      </c>
      <c r="N147" s="2">
        <f t="shared" si="19"/>
        <v>280020</v>
      </c>
      <c r="O147" s="2">
        <f>ROUND(IF((N147-IF(B147=20,blank!$H$4,blank!$H$2))&lt;0,0,N147-IF(B147=20,blank!$H$4,blank!$H$2)),0)</f>
        <v>130003</v>
      </c>
      <c r="P147" s="16">
        <f>O147/(VLOOKUP(C147,key!A:H,8,FALSE)/10)</f>
        <v>16667.051282051281</v>
      </c>
    </row>
    <row r="148" spans="1:16" x14ac:dyDescent="0.4">
      <c r="A148" s="2">
        <v>-10</v>
      </c>
      <c r="B148" s="2">
        <v>20</v>
      </c>
      <c r="C148" s="2" t="s">
        <v>115</v>
      </c>
      <c r="D148" s="2" t="s">
        <v>171</v>
      </c>
      <c r="E148" s="2" t="s">
        <v>183</v>
      </c>
      <c r="F148" s="3">
        <v>44383</v>
      </c>
      <c r="G148" s="3" t="str">
        <f t="shared" si="16"/>
        <v>T_-10</v>
      </c>
      <c r="H148" s="2">
        <v>30</v>
      </c>
      <c r="I148" s="2">
        <v>70</v>
      </c>
      <c r="J148" s="2">
        <v>64</v>
      </c>
      <c r="K148" s="2">
        <f t="shared" si="17"/>
        <v>6</v>
      </c>
      <c r="L148" s="2">
        <f>K148*calibration_curve!$C$2</f>
        <v>140016</v>
      </c>
      <c r="M148" s="2">
        <f t="shared" si="18"/>
        <v>4667</v>
      </c>
      <c r="N148" s="2">
        <f t="shared" si="19"/>
        <v>280020</v>
      </c>
      <c r="O148" s="2">
        <f>ROUND(IF((N148-IF(B148=20,blank!$H$4,blank!$H$2))&lt;0,0,N148-IF(B148=20,blank!$H$4,blank!$H$2)),0)</f>
        <v>130003</v>
      </c>
      <c r="P148" s="16">
        <f>O148/(VLOOKUP(C148,key!A:H,8,FALSE)/10)</f>
        <v>15854.024390243903</v>
      </c>
    </row>
    <row r="149" spans="1:16" x14ac:dyDescent="0.4">
      <c r="A149" s="2">
        <v>10</v>
      </c>
      <c r="B149" s="2">
        <v>20</v>
      </c>
      <c r="C149" s="2" t="s">
        <v>115</v>
      </c>
      <c r="D149" s="2" t="s">
        <v>171</v>
      </c>
      <c r="E149" s="2" t="s">
        <v>183</v>
      </c>
      <c r="F149" s="3">
        <v>44403</v>
      </c>
      <c r="G149" s="3" t="str">
        <f t="shared" si="16"/>
        <v>T_10</v>
      </c>
      <c r="H149" s="2">
        <v>30</v>
      </c>
      <c r="I149" s="2">
        <v>78</v>
      </c>
      <c r="J149" s="2">
        <v>72</v>
      </c>
      <c r="K149" s="2">
        <f t="shared" si="17"/>
        <v>6</v>
      </c>
      <c r="L149" s="2">
        <f>K149*calibration_curve!$C$2</f>
        <v>140016</v>
      </c>
      <c r="M149" s="2">
        <f t="shared" si="18"/>
        <v>4667</v>
      </c>
      <c r="N149" s="2">
        <f t="shared" si="19"/>
        <v>280020</v>
      </c>
      <c r="O149" s="2">
        <f>ROUND(IF((N149-IF(B149=20,blank!$H$4,blank!$H$2))&lt;0,0,N149-IF(B149=20,blank!$H$4,blank!$H$2)),0)</f>
        <v>130003</v>
      </c>
      <c r="P149" s="16">
        <f>O149/(VLOOKUP(C149,key!A:H,8,FALSE)/10)</f>
        <v>15854.024390243903</v>
      </c>
    </row>
    <row r="150" spans="1:16" x14ac:dyDescent="0.4">
      <c r="A150" s="2">
        <v>-10</v>
      </c>
      <c r="B150" s="2">
        <v>20</v>
      </c>
      <c r="C150" s="2" t="s">
        <v>116</v>
      </c>
      <c r="D150" s="2" t="s">
        <v>171</v>
      </c>
      <c r="E150" s="2" t="s">
        <v>183</v>
      </c>
      <c r="F150" s="3">
        <v>44383</v>
      </c>
      <c r="G150" s="3" t="str">
        <f t="shared" si="16"/>
        <v>T_-10</v>
      </c>
      <c r="H150" s="2">
        <v>30</v>
      </c>
      <c r="I150" s="2">
        <v>70</v>
      </c>
      <c r="J150" s="2">
        <v>62</v>
      </c>
      <c r="K150" s="2">
        <f t="shared" si="17"/>
        <v>8</v>
      </c>
      <c r="L150" s="2">
        <f>K150*calibration_curve!$C$2</f>
        <v>186688</v>
      </c>
      <c r="M150" s="2">
        <f t="shared" si="18"/>
        <v>6223</v>
      </c>
      <c r="N150" s="2">
        <f t="shared" si="19"/>
        <v>373380</v>
      </c>
      <c r="O150" s="2">
        <f>ROUND(IF((N150-IF(B150=20,blank!$H$4,blank!$H$2))&lt;0,0,N150-IF(B150=20,blank!$H$4,blank!$H$2)),0)</f>
        <v>223363</v>
      </c>
      <c r="P150" s="16">
        <f>O150/(VLOOKUP(C150,key!A:H,8,FALSE)/10)</f>
        <v>29781.733333333334</v>
      </c>
    </row>
    <row r="151" spans="1:16" x14ac:dyDescent="0.4">
      <c r="A151" s="2">
        <v>10</v>
      </c>
      <c r="B151" s="2">
        <v>20</v>
      </c>
      <c r="C151" s="2" t="s">
        <v>116</v>
      </c>
      <c r="D151" s="2" t="s">
        <v>171</v>
      </c>
      <c r="E151" s="2" t="s">
        <v>183</v>
      </c>
      <c r="F151" s="3">
        <v>44403</v>
      </c>
      <c r="G151" s="3" t="str">
        <f t="shared" si="16"/>
        <v>T_10</v>
      </c>
      <c r="H151" s="2">
        <v>30</v>
      </c>
      <c r="I151" s="2">
        <v>77</v>
      </c>
      <c r="J151" s="2">
        <v>71</v>
      </c>
      <c r="K151" s="2">
        <f t="shared" si="17"/>
        <v>6</v>
      </c>
      <c r="L151" s="2">
        <f>K151*calibration_curve!$C$2</f>
        <v>140016</v>
      </c>
      <c r="M151" s="2">
        <f t="shared" si="18"/>
        <v>4667</v>
      </c>
      <c r="N151" s="2">
        <f t="shared" si="19"/>
        <v>280020</v>
      </c>
      <c r="O151" s="2">
        <f>ROUND(IF((N151-IF(B151=20,blank!$H$4,blank!$H$2))&lt;0,0,N151-IF(B151=20,blank!$H$4,blank!$H$2)),0)</f>
        <v>130003</v>
      </c>
      <c r="P151" s="16">
        <f>O151/(VLOOKUP(C151,key!A:H,8,FALSE)/10)</f>
        <v>17333.733333333334</v>
      </c>
    </row>
    <row r="152" spans="1:16" x14ac:dyDescent="0.4">
      <c r="A152" s="2">
        <v>-10</v>
      </c>
      <c r="B152" s="2">
        <v>20</v>
      </c>
      <c r="C152" s="2" t="s">
        <v>117</v>
      </c>
      <c r="D152" s="2" t="s">
        <v>171</v>
      </c>
      <c r="E152" s="2" t="s">
        <v>183</v>
      </c>
      <c r="F152" s="3">
        <v>44383</v>
      </c>
      <c r="G152" s="3" t="str">
        <f t="shared" si="16"/>
        <v>T_-10</v>
      </c>
      <c r="H152" s="2">
        <v>30</v>
      </c>
      <c r="I152" s="2">
        <v>68</v>
      </c>
      <c r="J152" s="2">
        <v>63</v>
      </c>
      <c r="K152" s="2">
        <f t="shared" si="17"/>
        <v>5</v>
      </c>
      <c r="L152" s="2">
        <f>K152*calibration_curve!$C$2</f>
        <v>116680</v>
      </c>
      <c r="M152" s="2">
        <f t="shared" si="18"/>
        <v>3889</v>
      </c>
      <c r="N152" s="2">
        <f t="shared" si="19"/>
        <v>233340</v>
      </c>
      <c r="O152" s="2">
        <f>ROUND(IF((N152-IF(B152=20,blank!$H$4,blank!$H$2))&lt;0,0,N152-IF(B152=20,blank!$H$4,blank!$H$2)),0)</f>
        <v>83323</v>
      </c>
      <c r="P152" s="16">
        <f>O152/(VLOOKUP(C152,key!A:H,8,FALSE)/10)</f>
        <v>11735.633802816901</v>
      </c>
    </row>
    <row r="153" spans="1:16" x14ac:dyDescent="0.4">
      <c r="A153" s="2">
        <v>10</v>
      </c>
      <c r="B153" s="2">
        <v>20</v>
      </c>
      <c r="C153" s="2" t="s">
        <v>117</v>
      </c>
      <c r="D153" s="2" t="s">
        <v>171</v>
      </c>
      <c r="E153" s="2" t="s">
        <v>183</v>
      </c>
      <c r="F153" s="3">
        <v>44403</v>
      </c>
      <c r="G153" s="3" t="str">
        <f t="shared" si="16"/>
        <v>T_10</v>
      </c>
      <c r="H153" s="2">
        <v>30</v>
      </c>
      <c r="I153" s="2">
        <v>77</v>
      </c>
      <c r="J153" s="2">
        <v>69</v>
      </c>
      <c r="K153" s="2">
        <f t="shared" si="17"/>
        <v>8</v>
      </c>
      <c r="L153" s="2">
        <f>K153*calibration_curve!$C$2</f>
        <v>186688</v>
      </c>
      <c r="M153" s="2">
        <f t="shared" si="18"/>
        <v>6223</v>
      </c>
      <c r="N153" s="2">
        <f t="shared" si="19"/>
        <v>373380</v>
      </c>
      <c r="O153" s="2">
        <f>ROUND(IF((N153-IF(B153=20,blank!$H$4,blank!$H$2))&lt;0,0,N153-IF(B153=20,blank!$H$4,blank!$H$2)),0)</f>
        <v>223363</v>
      </c>
      <c r="P153" s="16">
        <f>O153/(VLOOKUP(C153,key!A:H,8,FALSE)/10)</f>
        <v>31459.577464788734</v>
      </c>
    </row>
    <row r="154" spans="1:16" x14ac:dyDescent="0.4">
      <c r="A154" s="2">
        <v>-10</v>
      </c>
      <c r="B154" s="2">
        <v>20</v>
      </c>
      <c r="C154" s="2" t="s">
        <v>118</v>
      </c>
      <c r="D154" s="2" t="s">
        <v>171</v>
      </c>
      <c r="E154" s="2" t="s">
        <v>183</v>
      </c>
      <c r="F154" s="3">
        <v>44383</v>
      </c>
      <c r="G154" s="3" t="str">
        <f t="shared" si="16"/>
        <v>T_-10</v>
      </c>
      <c r="H154" s="2">
        <v>30</v>
      </c>
      <c r="I154" s="2">
        <v>70</v>
      </c>
      <c r="J154" s="2">
        <v>64</v>
      </c>
      <c r="K154" s="2">
        <f t="shared" si="17"/>
        <v>6</v>
      </c>
      <c r="L154" s="2">
        <f>K154*calibration_curve!$C$2</f>
        <v>140016</v>
      </c>
      <c r="M154" s="2">
        <f t="shared" si="18"/>
        <v>4667</v>
      </c>
      <c r="N154" s="2">
        <f t="shared" si="19"/>
        <v>280020</v>
      </c>
      <c r="O154" s="2">
        <f>ROUND(IF((N154-IF(B154=20,blank!$H$4,blank!$H$2))&lt;0,0,N154-IF(B154=20,blank!$H$4,blank!$H$2)),0)</f>
        <v>130003</v>
      </c>
      <c r="P154" s="16">
        <f>O154/(VLOOKUP(C154,key!A:H,8,FALSE)/10)</f>
        <v>17567.972972972973</v>
      </c>
    </row>
    <row r="155" spans="1:16" x14ac:dyDescent="0.4">
      <c r="A155" s="2">
        <v>10</v>
      </c>
      <c r="B155" s="2">
        <v>20</v>
      </c>
      <c r="C155" s="2" t="s">
        <v>118</v>
      </c>
      <c r="D155" s="2" t="s">
        <v>171</v>
      </c>
      <c r="E155" s="2" t="s">
        <v>183</v>
      </c>
      <c r="F155" s="3">
        <v>44403</v>
      </c>
      <c r="G155" s="3" t="str">
        <f t="shared" si="16"/>
        <v>T_10</v>
      </c>
      <c r="H155" s="2">
        <v>30</v>
      </c>
      <c r="I155" s="2">
        <v>78</v>
      </c>
      <c r="J155" s="2">
        <v>70</v>
      </c>
      <c r="K155" s="2">
        <f t="shared" si="17"/>
        <v>8</v>
      </c>
      <c r="L155" s="2">
        <f>K155*calibration_curve!$C$2</f>
        <v>186688</v>
      </c>
      <c r="M155" s="2">
        <f t="shared" si="18"/>
        <v>6223</v>
      </c>
      <c r="N155" s="2">
        <f t="shared" si="19"/>
        <v>373380</v>
      </c>
      <c r="O155" s="2">
        <f>ROUND(IF((N155-IF(B155=20,blank!$H$4,blank!$H$2))&lt;0,0,N155-IF(B155=20,blank!$H$4,blank!$H$2)),0)</f>
        <v>223363</v>
      </c>
      <c r="P155" s="16">
        <f>O155/(VLOOKUP(C155,key!A:H,8,FALSE)/10)</f>
        <v>30184.189189189186</v>
      </c>
    </row>
    <row r="156" spans="1:16" x14ac:dyDescent="0.4">
      <c r="A156" s="2">
        <v>-10</v>
      </c>
      <c r="B156" s="2">
        <v>20</v>
      </c>
      <c r="C156" s="2" t="s">
        <v>119</v>
      </c>
      <c r="D156" s="2" t="s">
        <v>171</v>
      </c>
      <c r="E156" s="2" t="s">
        <v>183</v>
      </c>
      <c r="F156" s="3">
        <v>44383</v>
      </c>
      <c r="G156" s="3" t="str">
        <f t="shared" si="16"/>
        <v>T_-10</v>
      </c>
      <c r="H156" s="2">
        <v>30</v>
      </c>
      <c r="I156" s="2">
        <v>82</v>
      </c>
      <c r="J156" s="2">
        <v>74</v>
      </c>
      <c r="K156" s="2">
        <f t="shared" si="17"/>
        <v>8</v>
      </c>
      <c r="L156" s="2">
        <f>K156*calibration_curve!$C$2</f>
        <v>186688</v>
      </c>
      <c r="M156" s="2">
        <f t="shared" si="18"/>
        <v>6223</v>
      </c>
      <c r="N156" s="2">
        <f t="shared" si="19"/>
        <v>373380</v>
      </c>
      <c r="O156" s="2">
        <f>ROUND(IF((N156-IF(B156=20,blank!$H$4,blank!$H$2))&lt;0,0,N156-IF(B156=20,blank!$H$4,blank!$H$2)),0)</f>
        <v>223363</v>
      </c>
      <c r="P156" s="16">
        <f>O156/(VLOOKUP(C156,key!A:H,8,FALSE)/10)</f>
        <v>30184.189189189186</v>
      </c>
    </row>
    <row r="157" spans="1:16" x14ac:dyDescent="0.4">
      <c r="A157" s="2">
        <v>10</v>
      </c>
      <c r="B157" s="2">
        <v>20</v>
      </c>
      <c r="C157" s="2" t="s">
        <v>119</v>
      </c>
      <c r="D157" s="2" t="s">
        <v>171</v>
      </c>
      <c r="E157" s="2" t="s">
        <v>183</v>
      </c>
      <c r="F157" s="3">
        <v>44403</v>
      </c>
      <c r="G157" s="3" t="str">
        <f t="shared" si="16"/>
        <v>T_10</v>
      </c>
      <c r="H157" s="2">
        <v>30</v>
      </c>
      <c r="I157" s="2">
        <v>74</v>
      </c>
      <c r="J157" s="2">
        <v>68</v>
      </c>
      <c r="K157" s="2">
        <f t="shared" si="17"/>
        <v>6</v>
      </c>
      <c r="L157" s="2">
        <f>K157*calibration_curve!$C$2</f>
        <v>140016</v>
      </c>
      <c r="M157" s="2">
        <f t="shared" si="18"/>
        <v>4667</v>
      </c>
      <c r="N157" s="2">
        <f t="shared" si="19"/>
        <v>280020</v>
      </c>
      <c r="O157" s="2">
        <f>ROUND(IF((N157-IF(B157=20,blank!$H$4,blank!$H$2))&lt;0,0,N157-IF(B157=20,blank!$H$4,blank!$H$2)),0)</f>
        <v>130003</v>
      </c>
      <c r="P157" s="16">
        <f>O157/(VLOOKUP(C157,key!A:H,8,FALSE)/10)</f>
        <v>17567.972972972973</v>
      </c>
    </row>
    <row r="158" spans="1:16" x14ac:dyDescent="0.4">
      <c r="A158" s="2">
        <v>-10</v>
      </c>
      <c r="B158" s="2">
        <v>20</v>
      </c>
      <c r="C158" s="2" t="s">
        <v>120</v>
      </c>
      <c r="D158" s="2" t="s">
        <v>171</v>
      </c>
      <c r="E158" s="2" t="s">
        <v>183</v>
      </c>
      <c r="F158" s="3">
        <v>44383</v>
      </c>
      <c r="G158" s="3" t="str">
        <f t="shared" si="16"/>
        <v>T_-10</v>
      </c>
      <c r="H158" s="2">
        <v>20</v>
      </c>
      <c r="I158" s="2">
        <v>54</v>
      </c>
      <c r="J158" s="2">
        <v>46</v>
      </c>
      <c r="K158" s="2">
        <f t="shared" si="17"/>
        <v>8</v>
      </c>
      <c r="L158" s="2">
        <f>K158*calibration_curve!$C$2</f>
        <v>186688</v>
      </c>
      <c r="M158" s="2">
        <f t="shared" si="18"/>
        <v>9334</v>
      </c>
      <c r="N158" s="2">
        <f t="shared" si="19"/>
        <v>560040</v>
      </c>
      <c r="O158" s="2">
        <f>ROUND(IF((N158-IF(B158=20,blank!$H$4,blank!$H$2))&lt;0,0,N158-IF(B158=20,blank!$H$4,blank!$H$2)),0)</f>
        <v>410023</v>
      </c>
      <c r="P158" s="16">
        <f>O158/(VLOOKUP(C158,key!A:H,8,FALSE)/10)</f>
        <v>55408.513513513513</v>
      </c>
    </row>
    <row r="159" spans="1:16" x14ac:dyDescent="0.4">
      <c r="A159" s="2">
        <v>10</v>
      </c>
      <c r="B159" s="2">
        <v>20</v>
      </c>
      <c r="C159" s="2" t="s">
        <v>120</v>
      </c>
      <c r="D159" s="2" t="s">
        <v>171</v>
      </c>
      <c r="E159" s="2" t="s">
        <v>183</v>
      </c>
      <c r="F159" s="3">
        <v>44403</v>
      </c>
      <c r="G159" s="3" t="str">
        <f t="shared" si="16"/>
        <v>T_10</v>
      </c>
      <c r="H159" s="2">
        <v>30</v>
      </c>
      <c r="I159" s="2">
        <v>75</v>
      </c>
      <c r="J159" s="2">
        <v>69</v>
      </c>
      <c r="K159" s="2">
        <f t="shared" si="17"/>
        <v>6</v>
      </c>
      <c r="L159" s="2">
        <f>K159*calibration_curve!$C$2</f>
        <v>140016</v>
      </c>
      <c r="M159" s="2">
        <f t="shared" si="18"/>
        <v>4667</v>
      </c>
      <c r="N159" s="2">
        <f t="shared" si="19"/>
        <v>280020</v>
      </c>
      <c r="O159" s="2">
        <f>ROUND(IF((N159-IF(B159=20,blank!$H$4,blank!$H$2))&lt;0,0,N159-IF(B159=20,blank!$H$4,blank!$H$2)),0)</f>
        <v>130003</v>
      </c>
      <c r="P159" s="16">
        <f>O159/(VLOOKUP(C159,key!A:H,8,FALSE)/10)</f>
        <v>17567.972972972973</v>
      </c>
    </row>
    <row r="160" spans="1:16" x14ac:dyDescent="0.4">
      <c r="A160" s="2">
        <v>-10</v>
      </c>
      <c r="B160" s="2">
        <v>20</v>
      </c>
      <c r="C160" s="2" t="s">
        <v>121</v>
      </c>
      <c r="D160" s="2" t="s">
        <v>171</v>
      </c>
      <c r="E160" s="2" t="s">
        <v>183</v>
      </c>
      <c r="F160" s="3">
        <v>44383</v>
      </c>
      <c r="G160" s="3" t="str">
        <f t="shared" si="16"/>
        <v>T_-10</v>
      </c>
      <c r="H160" s="2">
        <v>30</v>
      </c>
      <c r="I160" s="2">
        <v>82</v>
      </c>
      <c r="J160" s="2">
        <v>72</v>
      </c>
      <c r="K160" s="2">
        <f t="shared" si="17"/>
        <v>10</v>
      </c>
      <c r="L160" s="2">
        <f>K160*calibration_curve!$C$2</f>
        <v>233360</v>
      </c>
      <c r="M160" s="2">
        <f t="shared" si="18"/>
        <v>7779</v>
      </c>
      <c r="N160" s="2">
        <f t="shared" si="19"/>
        <v>466740</v>
      </c>
      <c r="O160" s="2">
        <f>ROUND(IF((N160-IF(B160=20,blank!$H$4,blank!$H$2))&lt;0,0,N160-IF(B160=20,blank!$H$4,blank!$H$2)),0)</f>
        <v>316723</v>
      </c>
      <c r="P160" s="16">
        <f>O160/(VLOOKUP(C160,key!A:H,8,FALSE)/10)</f>
        <v>37261.529411764706</v>
      </c>
    </row>
    <row r="161" spans="1:16" x14ac:dyDescent="0.4">
      <c r="A161" s="2">
        <v>10</v>
      </c>
      <c r="B161" s="2">
        <v>20</v>
      </c>
      <c r="C161" s="2" t="s">
        <v>121</v>
      </c>
      <c r="D161" s="2" t="s">
        <v>171</v>
      </c>
      <c r="E161" s="2" t="s">
        <v>183</v>
      </c>
      <c r="F161" s="3">
        <v>44403</v>
      </c>
      <c r="G161" s="3" t="str">
        <f t="shared" si="16"/>
        <v>T_10</v>
      </c>
      <c r="H161" s="2">
        <v>30</v>
      </c>
      <c r="I161" s="2">
        <v>75</v>
      </c>
      <c r="J161" s="2">
        <v>71</v>
      </c>
      <c r="K161" s="2">
        <f t="shared" si="17"/>
        <v>4</v>
      </c>
      <c r="L161" s="2">
        <f>K161*calibration_curve!$C$2</f>
        <v>93344</v>
      </c>
      <c r="M161" s="2">
        <f t="shared" si="18"/>
        <v>3111</v>
      </c>
      <c r="N161" s="2">
        <f t="shared" si="19"/>
        <v>186660</v>
      </c>
      <c r="O161" s="2">
        <f>ROUND(IF((N161-IF(B161=20,blank!$H$4,blank!$H$2))&lt;0,0,N161-IF(B161=20,blank!$H$4,blank!$H$2)),0)</f>
        <v>36643</v>
      </c>
      <c r="P161" s="16">
        <f>O161/(VLOOKUP(C161,key!A:H,8,FALSE)/10)</f>
        <v>4310.9411764705883</v>
      </c>
    </row>
    <row r="162" spans="1:16" x14ac:dyDescent="0.4">
      <c r="A162" s="2">
        <v>-10</v>
      </c>
      <c r="B162" s="2">
        <v>20</v>
      </c>
      <c r="C162" s="2" t="s">
        <v>122</v>
      </c>
      <c r="D162" s="2" t="s">
        <v>171</v>
      </c>
      <c r="E162" s="2" t="s">
        <v>183</v>
      </c>
      <c r="F162" s="3">
        <v>44383</v>
      </c>
      <c r="G162" s="3" t="str">
        <f t="shared" si="16"/>
        <v>T_-10</v>
      </c>
      <c r="H162" s="2">
        <v>30</v>
      </c>
      <c r="I162" s="2">
        <v>68</v>
      </c>
      <c r="J162" s="2">
        <v>61</v>
      </c>
      <c r="K162" s="2">
        <f t="shared" ref="K162:K193" si="20">I162-J162</f>
        <v>7</v>
      </c>
      <c r="L162" s="2">
        <f>K162*calibration_curve!$C$2</f>
        <v>163352</v>
      </c>
      <c r="M162" s="2">
        <f t="shared" ref="M162:M193" si="21">ROUND(L162/H162,0)</f>
        <v>5445</v>
      </c>
      <c r="N162" s="2">
        <f t="shared" ref="N162:N193" si="22">M162*60</f>
        <v>326700</v>
      </c>
      <c r="O162" s="2">
        <f>ROUND(IF((N162-IF(B162=20,blank!$H$4,blank!$H$2))&lt;0,0,N162-IF(B162=20,blank!$H$4,blank!$H$2)),0)</f>
        <v>176683</v>
      </c>
      <c r="P162" s="16">
        <f>O162/(VLOOKUP(C162,key!A:H,8,FALSE)/10)</f>
        <v>24539.305555555555</v>
      </c>
    </row>
    <row r="163" spans="1:16" x14ac:dyDescent="0.4">
      <c r="A163" s="2">
        <v>10</v>
      </c>
      <c r="B163" s="2">
        <v>20</v>
      </c>
      <c r="C163" s="2" t="s">
        <v>122</v>
      </c>
      <c r="D163" s="2" t="s">
        <v>171</v>
      </c>
      <c r="E163" s="2" t="s">
        <v>183</v>
      </c>
      <c r="F163" s="3">
        <v>44403</v>
      </c>
      <c r="G163" s="3" t="str">
        <f t="shared" si="16"/>
        <v>T_10</v>
      </c>
      <c r="H163" s="2">
        <v>30</v>
      </c>
      <c r="I163" s="2">
        <v>79</v>
      </c>
      <c r="J163" s="2">
        <v>75</v>
      </c>
      <c r="K163" s="2">
        <f t="shared" si="20"/>
        <v>4</v>
      </c>
      <c r="L163" s="2">
        <f>K163*calibration_curve!$C$2</f>
        <v>93344</v>
      </c>
      <c r="M163" s="2">
        <f t="shared" si="21"/>
        <v>3111</v>
      </c>
      <c r="N163" s="2">
        <f t="shared" si="22"/>
        <v>186660</v>
      </c>
      <c r="O163" s="2">
        <f>ROUND(IF((N163-IF(B163=20,blank!$H$4,blank!$H$2))&lt;0,0,N163-IF(B163=20,blank!$H$4,blank!$H$2)),0)</f>
        <v>36643</v>
      </c>
      <c r="P163" s="16">
        <f>O163/(VLOOKUP(C163,key!A:H,8,FALSE)/10)</f>
        <v>5089.3055555555557</v>
      </c>
    </row>
  </sheetData>
  <sortState xmlns:xlrd2="http://schemas.microsoft.com/office/spreadsheetml/2017/richdata2" ref="A2:P163">
    <sortCondition ref="C2:C163"/>
  </sortState>
  <conditionalFormatting sqref="H2">
    <cfRule type="cellIs" dxfId="0" priority="1" operator="equal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calibration_curve</vt:lpstr>
      <vt:lpstr>blank</vt:lpstr>
      <vt:lpstr>key</vt:lpstr>
      <vt:lpstr>death</vt:lpstr>
      <vt:lpstr>heat</vt:lpstr>
      <vt:lpstr>trt_list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2021-07-27T21:56:33Z</dcterms:created>
  <dcterms:modified xsi:type="dcterms:W3CDTF">2021-11-18T20:11:37Z</dcterms:modified>
</cp:coreProperties>
</file>