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Documentation\Results\PACER\"/>
    </mc:Choice>
  </mc:AlternateContent>
  <bookViews>
    <workbookView xWindow="3840" yWindow="0" windowWidth="25845" windowHeight="14010" activeTab="3"/>
  </bookViews>
  <sheets>
    <sheet name="EEPROM" sheetId="1" r:id="rId1"/>
    <sheet name="NOR FLASH" sheetId="2" r:id="rId2"/>
    <sheet name="NAND FLASH" sheetId="3" r:id="rId3"/>
    <sheet name="Sandisk" sheetId="5" r:id="rId4"/>
    <sheet name="HIH6130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5" l="1"/>
  <c r="I19" i="5" s="1"/>
  <c r="AC9" i="5"/>
  <c r="H19" i="5" s="1"/>
  <c r="AB9" i="5"/>
  <c r="G19" i="5" s="1"/>
  <c r="AA9" i="5"/>
  <c r="F19" i="5" s="1"/>
  <c r="Z9" i="5"/>
  <c r="E19" i="5" s="1"/>
  <c r="Y9" i="5"/>
  <c r="D19" i="5" s="1"/>
  <c r="X9" i="5"/>
  <c r="C19" i="5" s="1"/>
  <c r="W9" i="5"/>
  <c r="B19" i="5" s="1"/>
  <c r="V9" i="5"/>
  <c r="U9" i="5"/>
  <c r="T9" i="5"/>
  <c r="G8" i="5" s="1"/>
  <c r="S9" i="5"/>
  <c r="F8" i="5" s="1"/>
  <c r="R9" i="5"/>
  <c r="E8" i="5" s="1"/>
  <c r="Q9" i="5"/>
  <c r="D8" i="5" s="1"/>
  <c r="P9" i="5"/>
  <c r="C8" i="5" s="1"/>
  <c r="O9" i="5"/>
  <c r="B8" i="5" s="1"/>
  <c r="I30" i="5" s="1"/>
  <c r="AD8" i="5"/>
  <c r="I18" i="5" s="1"/>
  <c r="AC8" i="5"/>
  <c r="H18" i="5" s="1"/>
  <c r="AB8" i="5"/>
  <c r="G18" i="5" s="1"/>
  <c r="AA8" i="5"/>
  <c r="F18" i="5" s="1"/>
  <c r="Z8" i="5"/>
  <c r="E18" i="5" s="1"/>
  <c r="Y8" i="5"/>
  <c r="D18" i="5" s="1"/>
  <c r="X8" i="5"/>
  <c r="C18" i="5" s="1"/>
  <c r="W8" i="5"/>
  <c r="B18" i="5" s="1"/>
  <c r="V8" i="5"/>
  <c r="I7" i="5" s="1"/>
  <c r="U8" i="5"/>
  <c r="T8" i="5"/>
  <c r="G7" i="5" s="1"/>
  <c r="S8" i="5"/>
  <c r="R8" i="5"/>
  <c r="Q8" i="5"/>
  <c r="D7" i="5" s="1"/>
  <c r="P8" i="5"/>
  <c r="C7" i="5" s="1"/>
  <c r="O8" i="5"/>
  <c r="B7" i="5" s="1"/>
  <c r="I8" i="5"/>
  <c r="H8" i="5"/>
  <c r="AD7" i="5"/>
  <c r="I17" i="5" s="1"/>
  <c r="AC7" i="5"/>
  <c r="H17" i="5" s="1"/>
  <c r="AB7" i="5"/>
  <c r="G17" i="5" s="1"/>
  <c r="AA7" i="5"/>
  <c r="F17" i="5" s="1"/>
  <c r="Z7" i="5"/>
  <c r="E17" i="5" s="1"/>
  <c r="Y7" i="5"/>
  <c r="D17" i="5" s="1"/>
  <c r="X7" i="5"/>
  <c r="C17" i="5" s="1"/>
  <c r="W7" i="5"/>
  <c r="B17" i="5" s="1"/>
  <c r="V7" i="5"/>
  <c r="U7" i="5"/>
  <c r="H6" i="5" s="1"/>
  <c r="T7" i="5"/>
  <c r="G6" i="5" s="1"/>
  <c r="S7" i="5"/>
  <c r="F6" i="5" s="1"/>
  <c r="R7" i="5"/>
  <c r="E6" i="5" s="1"/>
  <c r="Q7" i="5"/>
  <c r="P7" i="5"/>
  <c r="O7" i="5"/>
  <c r="B6" i="5" s="1"/>
  <c r="H7" i="5"/>
  <c r="F7" i="5"/>
  <c r="E7" i="5"/>
  <c r="AD6" i="5"/>
  <c r="I16" i="5" s="1"/>
  <c r="AC6" i="5"/>
  <c r="H16" i="5" s="1"/>
  <c r="AB6" i="5"/>
  <c r="G16" i="5" s="1"/>
  <c r="AA6" i="5"/>
  <c r="F16" i="5" s="1"/>
  <c r="Z6" i="5"/>
  <c r="E16" i="5" s="1"/>
  <c r="Y6" i="5"/>
  <c r="D16" i="5" s="1"/>
  <c r="X6" i="5"/>
  <c r="C16" i="5" s="1"/>
  <c r="W6" i="5"/>
  <c r="B16" i="5" s="1"/>
  <c r="V6" i="5"/>
  <c r="I5" i="5" s="1"/>
  <c r="U6" i="5"/>
  <c r="H5" i="5" s="1"/>
  <c r="T6" i="5"/>
  <c r="G5" i="5" s="1"/>
  <c r="G27" i="5" s="1"/>
  <c r="S6" i="5"/>
  <c r="F5" i="5" s="1"/>
  <c r="R6" i="5"/>
  <c r="E5" i="5" s="1"/>
  <c r="Q6" i="5"/>
  <c r="P6" i="5"/>
  <c r="O6" i="5"/>
  <c r="I6" i="5"/>
  <c r="D6" i="5"/>
  <c r="C6" i="5"/>
  <c r="AD5" i="5"/>
  <c r="I15" i="5" s="1"/>
  <c r="AC5" i="5"/>
  <c r="H15" i="5" s="1"/>
  <c r="AB5" i="5"/>
  <c r="G15" i="5" s="1"/>
  <c r="AA5" i="5"/>
  <c r="F15" i="5" s="1"/>
  <c r="Z5" i="5"/>
  <c r="E15" i="5" s="1"/>
  <c r="Y5" i="5"/>
  <c r="D15" i="5" s="1"/>
  <c r="X5" i="5"/>
  <c r="C15" i="5" s="1"/>
  <c r="W5" i="5"/>
  <c r="B15" i="5" s="1"/>
  <c r="V5" i="5"/>
  <c r="U5" i="5"/>
  <c r="T5" i="5"/>
  <c r="S5" i="5"/>
  <c r="F4" i="5" s="1"/>
  <c r="R5" i="5"/>
  <c r="R12" i="5" s="1"/>
  <c r="E9" i="5" s="1"/>
  <c r="Q5" i="5"/>
  <c r="P5" i="5"/>
  <c r="O5" i="5"/>
  <c r="D5" i="5"/>
  <c r="C5" i="5"/>
  <c r="B5" i="5"/>
  <c r="AD4" i="5"/>
  <c r="I14" i="5" s="1"/>
  <c r="AC4" i="5"/>
  <c r="H14" i="5" s="1"/>
  <c r="AB4" i="5"/>
  <c r="AA4" i="5"/>
  <c r="Z4" i="5"/>
  <c r="E14" i="5" s="1"/>
  <c r="Y4" i="5"/>
  <c r="D14" i="5" s="1"/>
  <c r="X4" i="5"/>
  <c r="C14" i="5" s="1"/>
  <c r="W4" i="5"/>
  <c r="B14" i="5" s="1"/>
  <c r="V4" i="5"/>
  <c r="I3" i="5" s="1"/>
  <c r="I37" i="5" s="1"/>
  <c r="U4" i="5"/>
  <c r="H3" i="5" s="1"/>
  <c r="H37" i="5" s="1"/>
  <c r="T4" i="5"/>
  <c r="G3" i="5" s="1"/>
  <c r="S4" i="5"/>
  <c r="R4" i="5"/>
  <c r="Q4" i="5"/>
  <c r="D3" i="5" s="1"/>
  <c r="P4" i="5"/>
  <c r="C3" i="5" s="1"/>
  <c r="O4" i="5"/>
  <c r="B3" i="5" s="1"/>
  <c r="I4" i="5"/>
  <c r="H4" i="5"/>
  <c r="C4" i="5"/>
  <c r="F3" i="5"/>
  <c r="E3" i="5"/>
  <c r="B21" i="2"/>
  <c r="B10" i="2"/>
  <c r="C21" i="3"/>
  <c r="D21" i="3"/>
  <c r="E21" i="3"/>
  <c r="F21" i="3"/>
  <c r="G21" i="3"/>
  <c r="H21" i="3"/>
  <c r="I21" i="3"/>
  <c r="B21" i="3"/>
  <c r="C10" i="3"/>
  <c r="D10" i="3"/>
  <c r="E10" i="3"/>
  <c r="F10" i="3"/>
  <c r="G10" i="3"/>
  <c r="H10" i="3"/>
  <c r="I10" i="3"/>
  <c r="B10" i="3"/>
  <c r="C53" i="4"/>
  <c r="D53" i="4"/>
  <c r="E53" i="4"/>
  <c r="F53" i="4"/>
  <c r="G53" i="4"/>
  <c r="H53" i="4"/>
  <c r="I53" i="4"/>
  <c r="B53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B31" i="4"/>
  <c r="C31" i="4"/>
  <c r="D31" i="4"/>
  <c r="E31" i="4"/>
  <c r="F31" i="4"/>
  <c r="G31" i="4"/>
  <c r="H31" i="4"/>
  <c r="I31" i="4"/>
  <c r="C30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D30" i="4"/>
  <c r="E30" i="4"/>
  <c r="F30" i="4"/>
  <c r="G30" i="4"/>
  <c r="H30" i="4"/>
  <c r="I30" i="4"/>
  <c r="C25" i="4"/>
  <c r="D25" i="4"/>
  <c r="E25" i="4"/>
  <c r="F25" i="4"/>
  <c r="G25" i="4"/>
  <c r="H25" i="4"/>
  <c r="I25" i="4"/>
  <c r="C20" i="4"/>
  <c r="D20" i="4"/>
  <c r="E20" i="4"/>
  <c r="F20" i="4"/>
  <c r="G20" i="4"/>
  <c r="H20" i="4"/>
  <c r="I20" i="4"/>
  <c r="B20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C14" i="4"/>
  <c r="D14" i="4"/>
  <c r="E14" i="4"/>
  <c r="F14" i="4"/>
  <c r="G14" i="4"/>
  <c r="H14" i="4"/>
  <c r="I14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C3" i="4"/>
  <c r="D3" i="4"/>
  <c r="E3" i="4"/>
  <c r="F3" i="4"/>
  <c r="G3" i="4"/>
  <c r="H3" i="4"/>
  <c r="I3" i="4"/>
  <c r="C9" i="4"/>
  <c r="D9" i="4"/>
  <c r="E9" i="4"/>
  <c r="F9" i="4"/>
  <c r="G9" i="4"/>
  <c r="H9" i="4"/>
  <c r="I9" i="4"/>
  <c r="B9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O12" i="4"/>
  <c r="O11" i="4"/>
  <c r="O10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O4" i="4"/>
  <c r="B14" i="4"/>
  <c r="G37" i="4"/>
  <c r="F37" i="4"/>
  <c r="E37" i="4"/>
  <c r="B3" i="4"/>
  <c r="C37" i="5" l="1"/>
  <c r="Q12" i="5"/>
  <c r="D9" i="5" s="1"/>
  <c r="Q11" i="5"/>
  <c r="R11" i="5"/>
  <c r="I25" i="5"/>
  <c r="E4" i="5"/>
  <c r="E41" i="5" s="1"/>
  <c r="S11" i="5"/>
  <c r="AA11" i="5"/>
  <c r="S12" i="5"/>
  <c r="F9" i="5" s="1"/>
  <c r="F41" i="5" s="1"/>
  <c r="D4" i="5"/>
  <c r="D41" i="5" s="1"/>
  <c r="T10" i="5"/>
  <c r="AB11" i="5"/>
  <c r="T12" i="5"/>
  <c r="G9" i="5" s="1"/>
  <c r="I28" i="5"/>
  <c r="U11" i="5"/>
  <c r="U12" i="5"/>
  <c r="H9" i="5" s="1"/>
  <c r="H41" i="5" s="1"/>
  <c r="I29" i="5"/>
  <c r="V11" i="5"/>
  <c r="V12" i="5"/>
  <c r="I9" i="5" s="1"/>
  <c r="I41" i="5" s="1"/>
  <c r="I27" i="5"/>
  <c r="P11" i="5"/>
  <c r="P12" i="5"/>
  <c r="C9" i="5" s="1"/>
  <c r="C41" i="5" s="1"/>
  <c r="O12" i="5"/>
  <c r="B9" i="5" s="1"/>
  <c r="B4" i="5"/>
  <c r="I26" i="5" s="1"/>
  <c r="F30" i="5"/>
  <c r="G30" i="5"/>
  <c r="O11" i="5"/>
  <c r="F29" i="5"/>
  <c r="F27" i="5"/>
  <c r="F28" i="5"/>
  <c r="G29" i="5"/>
  <c r="G28" i="5"/>
  <c r="E37" i="5"/>
  <c r="I52" i="5"/>
  <c r="H52" i="5"/>
  <c r="G52" i="5"/>
  <c r="E52" i="5"/>
  <c r="F52" i="5"/>
  <c r="D52" i="5"/>
  <c r="C52" i="5"/>
  <c r="B52" i="5"/>
  <c r="I51" i="5"/>
  <c r="H51" i="5"/>
  <c r="G51" i="5"/>
  <c r="E51" i="5"/>
  <c r="D51" i="5"/>
  <c r="C51" i="5"/>
  <c r="F51" i="5"/>
  <c r="B51" i="5"/>
  <c r="I49" i="5"/>
  <c r="H49" i="5"/>
  <c r="F49" i="5"/>
  <c r="G49" i="5"/>
  <c r="E49" i="5"/>
  <c r="D49" i="5"/>
  <c r="C49" i="5"/>
  <c r="B49" i="5"/>
  <c r="I50" i="5"/>
  <c r="H50" i="5"/>
  <c r="G50" i="5"/>
  <c r="E50" i="5"/>
  <c r="D50" i="5"/>
  <c r="C50" i="5"/>
  <c r="B50" i="5"/>
  <c r="F50" i="5"/>
  <c r="D37" i="5"/>
  <c r="D31" i="5"/>
  <c r="B31" i="5"/>
  <c r="I47" i="5"/>
  <c r="H47" i="5"/>
  <c r="E47" i="5"/>
  <c r="D47" i="5"/>
  <c r="C47" i="5"/>
  <c r="B47" i="5"/>
  <c r="I48" i="5"/>
  <c r="H48" i="5"/>
  <c r="G48" i="5"/>
  <c r="E48" i="5"/>
  <c r="D48" i="5"/>
  <c r="F48" i="5"/>
  <c r="C48" i="5"/>
  <c r="B48" i="5"/>
  <c r="S10" i="5"/>
  <c r="T11" i="5"/>
  <c r="O10" i="5"/>
  <c r="W10" i="5"/>
  <c r="W11" i="5"/>
  <c r="W12" i="5"/>
  <c r="B20" i="5" s="1"/>
  <c r="B25" i="5"/>
  <c r="B27" i="5"/>
  <c r="B28" i="5"/>
  <c r="B29" i="5"/>
  <c r="B30" i="5"/>
  <c r="B37" i="5"/>
  <c r="B41" i="5"/>
  <c r="AA10" i="5"/>
  <c r="AB10" i="5"/>
  <c r="P10" i="5"/>
  <c r="X10" i="5"/>
  <c r="X11" i="5"/>
  <c r="X12" i="5"/>
  <c r="C20" i="5" s="1"/>
  <c r="C25" i="5"/>
  <c r="C26" i="5"/>
  <c r="C27" i="5"/>
  <c r="C28" i="5"/>
  <c r="C29" i="5"/>
  <c r="C30" i="5"/>
  <c r="F25" i="5"/>
  <c r="Q10" i="5"/>
  <c r="Y10" i="5"/>
  <c r="Y11" i="5"/>
  <c r="Y12" i="5"/>
  <c r="D20" i="5" s="1"/>
  <c r="D25" i="5"/>
  <c r="D27" i="5"/>
  <c r="D28" i="5"/>
  <c r="D29" i="5"/>
  <c r="D30" i="5"/>
  <c r="AA12" i="5"/>
  <c r="F20" i="5" s="1"/>
  <c r="F26" i="5"/>
  <c r="G4" i="5"/>
  <c r="R10" i="5"/>
  <c r="Z10" i="5"/>
  <c r="Z11" i="5"/>
  <c r="Z12" i="5"/>
  <c r="E20" i="5" s="1"/>
  <c r="E25" i="5"/>
  <c r="E26" i="5"/>
  <c r="E27" i="5"/>
  <c r="E28" i="5"/>
  <c r="E29" i="5"/>
  <c r="E30" i="5"/>
  <c r="AB12" i="5"/>
  <c r="G20" i="5" s="1"/>
  <c r="G14" i="5"/>
  <c r="G47" i="5" s="1"/>
  <c r="G25" i="5"/>
  <c r="F14" i="5"/>
  <c r="F37" i="5" s="1"/>
  <c r="U10" i="5"/>
  <c r="AC10" i="5"/>
  <c r="AC11" i="5"/>
  <c r="AC12" i="5"/>
  <c r="H20" i="5" s="1"/>
  <c r="H25" i="5"/>
  <c r="H27" i="5"/>
  <c r="H28" i="5"/>
  <c r="H29" i="5"/>
  <c r="H30" i="5"/>
  <c r="V10" i="5"/>
  <c r="AD10" i="5"/>
  <c r="AD11" i="5"/>
  <c r="AD12" i="5"/>
  <c r="I20" i="5" s="1"/>
  <c r="I37" i="4"/>
  <c r="D37" i="4"/>
  <c r="H37" i="4"/>
  <c r="G41" i="4"/>
  <c r="G40" i="4" s="1"/>
  <c r="F41" i="4"/>
  <c r="F39" i="4" s="1"/>
  <c r="C37" i="4"/>
  <c r="E41" i="4"/>
  <c r="E39" i="4" s="1"/>
  <c r="D41" i="4"/>
  <c r="D40" i="4" s="1"/>
  <c r="H41" i="4"/>
  <c r="C47" i="4"/>
  <c r="B47" i="4"/>
  <c r="C48" i="4"/>
  <c r="B48" i="4"/>
  <c r="C49" i="4"/>
  <c r="B49" i="4"/>
  <c r="C51" i="4"/>
  <c r="B51" i="4"/>
  <c r="C50" i="4"/>
  <c r="B50" i="4"/>
  <c r="C41" i="4"/>
  <c r="I41" i="4"/>
  <c r="B25" i="4"/>
  <c r="B37" i="4"/>
  <c r="B41" i="4"/>
  <c r="B52" i="4"/>
  <c r="C52" i="4"/>
  <c r="AA7" i="3"/>
  <c r="X4" i="3"/>
  <c r="Y4" i="3"/>
  <c r="Z4" i="3"/>
  <c r="AA4" i="3"/>
  <c r="AB4" i="3"/>
  <c r="AC4" i="3"/>
  <c r="AD4" i="3"/>
  <c r="X5" i="3"/>
  <c r="X44" i="3" s="1"/>
  <c r="Y5" i="3"/>
  <c r="Z5" i="3"/>
  <c r="AA5" i="3"/>
  <c r="AB5" i="3"/>
  <c r="AC5" i="3"/>
  <c r="AD5" i="3"/>
  <c r="X6" i="3"/>
  <c r="Y6" i="3"/>
  <c r="Y45" i="3" s="1"/>
  <c r="Z6" i="3"/>
  <c r="AA6" i="3"/>
  <c r="AB6" i="3"/>
  <c r="AC6" i="3"/>
  <c r="AD6" i="3"/>
  <c r="X7" i="3"/>
  <c r="Y7" i="3"/>
  <c r="Z7" i="3"/>
  <c r="Z46" i="3" s="1"/>
  <c r="AB7" i="3"/>
  <c r="AC7" i="3"/>
  <c r="AD7" i="3"/>
  <c r="X8" i="3"/>
  <c r="Y8" i="3"/>
  <c r="Z8" i="3"/>
  <c r="AA8" i="3"/>
  <c r="AA46" i="3" s="1"/>
  <c r="AB8" i="3"/>
  <c r="AC8" i="3"/>
  <c r="AD8" i="3"/>
  <c r="X9" i="3"/>
  <c r="Y9" i="3"/>
  <c r="Z9" i="3"/>
  <c r="AA9" i="3"/>
  <c r="AB9" i="3"/>
  <c r="AB46" i="3" s="1"/>
  <c r="AC9" i="3"/>
  <c r="AD9" i="3"/>
  <c r="X10" i="3"/>
  <c r="Y10" i="3"/>
  <c r="Z10" i="3"/>
  <c r="AA10" i="3"/>
  <c r="AB10" i="3"/>
  <c r="AC10" i="3"/>
  <c r="AC40" i="3" s="1"/>
  <c r="H17" i="3" s="1"/>
  <c r="AD10" i="3"/>
  <c r="X11" i="3"/>
  <c r="Y11" i="3"/>
  <c r="Z11" i="3"/>
  <c r="AA11" i="3"/>
  <c r="AB11" i="3"/>
  <c r="AC11" i="3"/>
  <c r="AD11" i="3"/>
  <c r="AD41" i="3" s="1"/>
  <c r="I18" i="3" s="1"/>
  <c r="X12" i="3"/>
  <c r="Y12" i="3"/>
  <c r="Z12" i="3"/>
  <c r="AA12" i="3"/>
  <c r="AB12" i="3"/>
  <c r="AC12" i="3"/>
  <c r="AD12" i="3"/>
  <c r="X13" i="3"/>
  <c r="X41" i="3" s="1"/>
  <c r="C18" i="3" s="1"/>
  <c r="Y13" i="3"/>
  <c r="Z13" i="3"/>
  <c r="AA13" i="3"/>
  <c r="AB13" i="3"/>
  <c r="AC13" i="3"/>
  <c r="AD13" i="3"/>
  <c r="X14" i="3"/>
  <c r="Y14" i="3"/>
  <c r="Y40" i="3" s="1"/>
  <c r="D17" i="3" s="1"/>
  <c r="Z14" i="3"/>
  <c r="AA14" i="3"/>
  <c r="AB14" i="3"/>
  <c r="AC14" i="3"/>
  <c r="AD14" i="3"/>
  <c r="X15" i="3"/>
  <c r="Y15" i="3"/>
  <c r="Z15" i="3"/>
  <c r="AA15" i="3"/>
  <c r="AB15" i="3"/>
  <c r="AC15" i="3"/>
  <c r="AD15" i="3"/>
  <c r="X16" i="3"/>
  <c r="Y16" i="3"/>
  <c r="Z16" i="3"/>
  <c r="AA16" i="3"/>
  <c r="AB16" i="3"/>
  <c r="AC16" i="3"/>
  <c r="AD16" i="3"/>
  <c r="X17" i="3"/>
  <c r="Y17" i="3"/>
  <c r="Z17" i="3"/>
  <c r="AA17" i="3"/>
  <c r="AB17" i="3"/>
  <c r="AC17" i="3"/>
  <c r="AD17" i="3"/>
  <c r="X18" i="3"/>
  <c r="Y18" i="3"/>
  <c r="Z18" i="3"/>
  <c r="AA18" i="3"/>
  <c r="AB18" i="3"/>
  <c r="AC18" i="3"/>
  <c r="AD18" i="3"/>
  <c r="X19" i="3"/>
  <c r="Y19" i="3"/>
  <c r="Z19" i="3"/>
  <c r="AA19" i="3"/>
  <c r="AB19" i="3"/>
  <c r="AC19" i="3"/>
  <c r="AD19" i="3"/>
  <c r="X20" i="3"/>
  <c r="Y20" i="3"/>
  <c r="Z20" i="3"/>
  <c r="AA20" i="3"/>
  <c r="AB20" i="3"/>
  <c r="AC20" i="3"/>
  <c r="AD20" i="3"/>
  <c r="X21" i="3"/>
  <c r="Y21" i="3"/>
  <c r="Z21" i="3"/>
  <c r="AA21" i="3"/>
  <c r="AB21" i="3"/>
  <c r="AC21" i="3"/>
  <c r="AD21" i="3"/>
  <c r="X22" i="3"/>
  <c r="Y22" i="3"/>
  <c r="Z22" i="3"/>
  <c r="AA22" i="3"/>
  <c r="AB22" i="3"/>
  <c r="AC22" i="3"/>
  <c r="AD22" i="3"/>
  <c r="X23" i="3"/>
  <c r="Y23" i="3"/>
  <c r="Z23" i="3"/>
  <c r="AA23" i="3"/>
  <c r="AB23" i="3"/>
  <c r="AC23" i="3"/>
  <c r="AD23" i="3"/>
  <c r="X24" i="3"/>
  <c r="Y24" i="3"/>
  <c r="Z24" i="3"/>
  <c r="AA24" i="3"/>
  <c r="AB24" i="3"/>
  <c r="AC24" i="3"/>
  <c r="AD24" i="3"/>
  <c r="X25" i="3"/>
  <c r="Y25" i="3"/>
  <c r="Z25" i="3"/>
  <c r="AA25" i="3"/>
  <c r="AB25" i="3"/>
  <c r="AC25" i="3"/>
  <c r="AD25" i="3"/>
  <c r="X26" i="3"/>
  <c r="Y26" i="3"/>
  <c r="Z26" i="3"/>
  <c r="AA26" i="3"/>
  <c r="AB26" i="3"/>
  <c r="AC26" i="3"/>
  <c r="AD26" i="3"/>
  <c r="X27" i="3"/>
  <c r="Y27" i="3"/>
  <c r="Z27" i="3"/>
  <c r="AA27" i="3"/>
  <c r="AB27" i="3"/>
  <c r="AC27" i="3"/>
  <c r="AD27" i="3"/>
  <c r="X28" i="3"/>
  <c r="Y28" i="3"/>
  <c r="Z28" i="3"/>
  <c r="Z40" i="3" s="1"/>
  <c r="E17" i="3" s="1"/>
  <c r="AA28" i="3"/>
  <c r="AB28" i="3"/>
  <c r="AC28" i="3"/>
  <c r="AD28" i="3"/>
  <c r="X29" i="3"/>
  <c r="Y29" i="3"/>
  <c r="Z29" i="3"/>
  <c r="AA29" i="3"/>
  <c r="AB29" i="3"/>
  <c r="AC29" i="3"/>
  <c r="AD29" i="3"/>
  <c r="X30" i="3"/>
  <c r="Y30" i="3"/>
  <c r="Z30" i="3"/>
  <c r="AA30" i="3"/>
  <c r="AB30" i="3"/>
  <c r="AC30" i="3"/>
  <c r="AD30" i="3"/>
  <c r="X31" i="3"/>
  <c r="Y31" i="3"/>
  <c r="Z31" i="3"/>
  <c r="AA31" i="3"/>
  <c r="AB31" i="3"/>
  <c r="AC31" i="3"/>
  <c r="AD31" i="3"/>
  <c r="X32" i="3"/>
  <c r="Y32" i="3"/>
  <c r="Z32" i="3"/>
  <c r="AA32" i="3"/>
  <c r="AB32" i="3"/>
  <c r="AC32" i="3"/>
  <c r="AD32" i="3"/>
  <c r="X33" i="3"/>
  <c r="Y33" i="3"/>
  <c r="Z33" i="3"/>
  <c r="AA33" i="3"/>
  <c r="AB33" i="3"/>
  <c r="AC33" i="3"/>
  <c r="AD33" i="3"/>
  <c r="X34" i="3"/>
  <c r="Y34" i="3"/>
  <c r="Z34" i="3"/>
  <c r="AA34" i="3"/>
  <c r="AB34" i="3"/>
  <c r="AC34" i="3"/>
  <c r="AD34" i="3"/>
  <c r="X35" i="3"/>
  <c r="Y35" i="3"/>
  <c r="Z35" i="3"/>
  <c r="AA35" i="3"/>
  <c r="AB35" i="3"/>
  <c r="AC35" i="3"/>
  <c r="AD35" i="3"/>
  <c r="X36" i="3"/>
  <c r="Y36" i="3"/>
  <c r="Z36" i="3"/>
  <c r="AA36" i="3"/>
  <c r="AB36" i="3"/>
  <c r="AC36" i="3"/>
  <c r="AD36" i="3"/>
  <c r="X37" i="3"/>
  <c r="Y37" i="3"/>
  <c r="Z37" i="3"/>
  <c r="AA37" i="3"/>
  <c r="AB37" i="3"/>
  <c r="AC37" i="3"/>
  <c r="AD37" i="3"/>
  <c r="X38" i="3"/>
  <c r="Y38" i="3"/>
  <c r="Z38" i="3"/>
  <c r="AA38" i="3"/>
  <c r="AB38" i="3"/>
  <c r="AC38" i="3"/>
  <c r="AD38" i="3"/>
  <c r="X39" i="3"/>
  <c r="Y39" i="3"/>
  <c r="Z39" i="3"/>
  <c r="AA39" i="3"/>
  <c r="AB39" i="3"/>
  <c r="AC39" i="3"/>
  <c r="AD39" i="3"/>
  <c r="X40" i="3"/>
  <c r="AA40" i="3"/>
  <c r="F17" i="3" s="1"/>
  <c r="AB40" i="3"/>
  <c r="AD40" i="3"/>
  <c r="Y41" i="3"/>
  <c r="AA41" i="3"/>
  <c r="AB41" i="3"/>
  <c r="G18" i="3" s="1"/>
  <c r="AC41" i="3"/>
  <c r="X42" i="3"/>
  <c r="X46" i="3" s="1"/>
  <c r="Y42" i="3"/>
  <c r="Z42" i="3"/>
  <c r="Z45" i="3" s="1"/>
  <c r="AA42" i="3"/>
  <c r="AA44" i="3" s="1"/>
  <c r="AB42" i="3"/>
  <c r="AB45" i="3" s="1"/>
  <c r="AC42" i="3"/>
  <c r="AC46" i="3" s="1"/>
  <c r="AD42" i="3"/>
  <c r="AD45" i="3" s="1"/>
  <c r="X43" i="3"/>
  <c r="Y43" i="3"/>
  <c r="Z43" i="3"/>
  <c r="AA43" i="3"/>
  <c r="AB43" i="3"/>
  <c r="AC43" i="3"/>
  <c r="AD43" i="3"/>
  <c r="I20" i="3" s="1"/>
  <c r="X45" i="3"/>
  <c r="Y46" i="3"/>
  <c r="P4" i="3"/>
  <c r="Q4" i="3"/>
  <c r="R4" i="3"/>
  <c r="S4" i="3"/>
  <c r="T4" i="3"/>
  <c r="U4" i="3"/>
  <c r="V4" i="3"/>
  <c r="I3" i="3" s="1"/>
  <c r="P5" i="3"/>
  <c r="P44" i="3" s="1"/>
  <c r="Q5" i="3"/>
  <c r="R5" i="3"/>
  <c r="S5" i="3"/>
  <c r="T5" i="3"/>
  <c r="U5" i="3"/>
  <c r="V5" i="3"/>
  <c r="V46" i="3" s="1"/>
  <c r="P6" i="3"/>
  <c r="C5" i="3" s="1"/>
  <c r="Q6" i="3"/>
  <c r="Q45" i="3" s="1"/>
  <c r="R6" i="3"/>
  <c r="S6" i="3"/>
  <c r="T6" i="3"/>
  <c r="U6" i="3"/>
  <c r="V6" i="3"/>
  <c r="P7" i="3"/>
  <c r="P41" i="3" s="1"/>
  <c r="C7" i="3" s="1"/>
  <c r="Q7" i="3"/>
  <c r="Q41" i="3" s="1"/>
  <c r="D7" i="3" s="1"/>
  <c r="R7" i="3"/>
  <c r="R46" i="3" s="1"/>
  <c r="S7" i="3"/>
  <c r="T7" i="3"/>
  <c r="U7" i="3"/>
  <c r="V7" i="3"/>
  <c r="P8" i="3"/>
  <c r="Q8" i="3"/>
  <c r="R8" i="3"/>
  <c r="S8" i="3"/>
  <c r="T8" i="3"/>
  <c r="U8" i="3"/>
  <c r="V8" i="3"/>
  <c r="P9" i="3"/>
  <c r="Q9" i="3"/>
  <c r="R9" i="3"/>
  <c r="S9" i="3"/>
  <c r="T9" i="3"/>
  <c r="U9" i="3"/>
  <c r="V9" i="3"/>
  <c r="P10" i="3"/>
  <c r="Q10" i="3"/>
  <c r="R10" i="3"/>
  <c r="S10" i="3"/>
  <c r="T10" i="3"/>
  <c r="T40" i="3" s="1"/>
  <c r="G6" i="3" s="1"/>
  <c r="U10" i="3"/>
  <c r="U40" i="3" s="1"/>
  <c r="H6" i="3" s="1"/>
  <c r="V10" i="3"/>
  <c r="P11" i="3"/>
  <c r="Q11" i="3"/>
  <c r="R11" i="3"/>
  <c r="S11" i="3"/>
  <c r="T11" i="3"/>
  <c r="U11" i="3"/>
  <c r="U41" i="3" s="1"/>
  <c r="H7" i="3" s="1"/>
  <c r="V11" i="3"/>
  <c r="V41" i="3" s="1"/>
  <c r="I7" i="3" s="1"/>
  <c r="P12" i="3"/>
  <c r="Q12" i="3"/>
  <c r="R12" i="3"/>
  <c r="S12" i="3"/>
  <c r="T12" i="3"/>
  <c r="U12" i="3"/>
  <c r="V12" i="3"/>
  <c r="V40" i="3" s="1"/>
  <c r="I6" i="3" s="1"/>
  <c r="P13" i="3"/>
  <c r="Q13" i="3"/>
  <c r="R13" i="3"/>
  <c r="S13" i="3"/>
  <c r="T13" i="3"/>
  <c r="U13" i="3"/>
  <c r="V13" i="3"/>
  <c r="P14" i="3"/>
  <c r="P40" i="3" s="1"/>
  <c r="C6" i="3" s="1"/>
  <c r="Q14" i="3"/>
  <c r="Q40" i="3" s="1"/>
  <c r="D6" i="3" s="1"/>
  <c r="R14" i="3"/>
  <c r="S14" i="3"/>
  <c r="T14" i="3"/>
  <c r="U14" i="3"/>
  <c r="V14" i="3"/>
  <c r="P15" i="3"/>
  <c r="Q15" i="3"/>
  <c r="R15" i="3"/>
  <c r="S15" i="3"/>
  <c r="T15" i="3"/>
  <c r="U15" i="3"/>
  <c r="V15" i="3"/>
  <c r="P16" i="3"/>
  <c r="Q16" i="3"/>
  <c r="R16" i="3"/>
  <c r="S16" i="3"/>
  <c r="T16" i="3"/>
  <c r="U16" i="3"/>
  <c r="V16" i="3"/>
  <c r="P17" i="3"/>
  <c r="Q17" i="3"/>
  <c r="R17" i="3"/>
  <c r="S17" i="3"/>
  <c r="T17" i="3"/>
  <c r="U17" i="3"/>
  <c r="V17" i="3"/>
  <c r="P18" i="3"/>
  <c r="Q18" i="3"/>
  <c r="R18" i="3"/>
  <c r="S18" i="3"/>
  <c r="T18" i="3"/>
  <c r="U18" i="3"/>
  <c r="V18" i="3"/>
  <c r="P19" i="3"/>
  <c r="Q19" i="3"/>
  <c r="R19" i="3"/>
  <c r="S19" i="3"/>
  <c r="T19" i="3"/>
  <c r="U19" i="3"/>
  <c r="V19" i="3"/>
  <c r="P20" i="3"/>
  <c r="Q20" i="3"/>
  <c r="R20" i="3"/>
  <c r="S20" i="3"/>
  <c r="T20" i="3"/>
  <c r="U20" i="3"/>
  <c r="V20" i="3"/>
  <c r="P21" i="3"/>
  <c r="Q21" i="3"/>
  <c r="R21" i="3"/>
  <c r="S21" i="3"/>
  <c r="T21" i="3"/>
  <c r="U21" i="3"/>
  <c r="V21" i="3"/>
  <c r="P22" i="3"/>
  <c r="Q22" i="3"/>
  <c r="R22" i="3"/>
  <c r="S22" i="3"/>
  <c r="T22" i="3"/>
  <c r="U22" i="3"/>
  <c r="V22" i="3"/>
  <c r="P23" i="3"/>
  <c r="Q23" i="3"/>
  <c r="R23" i="3"/>
  <c r="S23" i="3"/>
  <c r="T23" i="3"/>
  <c r="U23" i="3"/>
  <c r="V23" i="3"/>
  <c r="P24" i="3"/>
  <c r="Q24" i="3"/>
  <c r="R24" i="3"/>
  <c r="S24" i="3"/>
  <c r="T24" i="3"/>
  <c r="U24" i="3"/>
  <c r="V24" i="3"/>
  <c r="P25" i="3"/>
  <c r="Q25" i="3"/>
  <c r="R25" i="3"/>
  <c r="S25" i="3"/>
  <c r="T25" i="3"/>
  <c r="U25" i="3"/>
  <c r="V25" i="3"/>
  <c r="P26" i="3"/>
  <c r="Q26" i="3"/>
  <c r="R26" i="3"/>
  <c r="S26" i="3"/>
  <c r="T26" i="3"/>
  <c r="U26" i="3"/>
  <c r="V26" i="3"/>
  <c r="P27" i="3"/>
  <c r="Q27" i="3"/>
  <c r="R27" i="3"/>
  <c r="S27" i="3"/>
  <c r="T27" i="3"/>
  <c r="U27" i="3"/>
  <c r="V27" i="3"/>
  <c r="P28" i="3"/>
  <c r="Q28" i="3"/>
  <c r="R28" i="3"/>
  <c r="S28" i="3"/>
  <c r="T28" i="3"/>
  <c r="U28" i="3"/>
  <c r="V28" i="3"/>
  <c r="P29" i="3"/>
  <c r="Q29" i="3"/>
  <c r="R29" i="3"/>
  <c r="S29" i="3"/>
  <c r="T29" i="3"/>
  <c r="U29" i="3"/>
  <c r="V29" i="3"/>
  <c r="P30" i="3"/>
  <c r="Q30" i="3"/>
  <c r="R30" i="3"/>
  <c r="S30" i="3"/>
  <c r="T30" i="3"/>
  <c r="U30" i="3"/>
  <c r="V30" i="3"/>
  <c r="P31" i="3"/>
  <c r="Q31" i="3"/>
  <c r="R31" i="3"/>
  <c r="S31" i="3"/>
  <c r="T31" i="3"/>
  <c r="U31" i="3"/>
  <c r="V31" i="3"/>
  <c r="P32" i="3"/>
  <c r="Q32" i="3"/>
  <c r="R32" i="3"/>
  <c r="S32" i="3"/>
  <c r="T32" i="3"/>
  <c r="U32" i="3"/>
  <c r="V32" i="3"/>
  <c r="P33" i="3"/>
  <c r="Q33" i="3"/>
  <c r="R33" i="3"/>
  <c r="S33" i="3"/>
  <c r="T33" i="3"/>
  <c r="U33" i="3"/>
  <c r="V33" i="3"/>
  <c r="P34" i="3"/>
  <c r="Q34" i="3"/>
  <c r="R34" i="3"/>
  <c r="S34" i="3"/>
  <c r="T34" i="3"/>
  <c r="U34" i="3"/>
  <c r="V34" i="3"/>
  <c r="P35" i="3"/>
  <c r="Q35" i="3"/>
  <c r="R35" i="3"/>
  <c r="S35" i="3"/>
  <c r="T35" i="3"/>
  <c r="U35" i="3"/>
  <c r="V35" i="3"/>
  <c r="P36" i="3"/>
  <c r="Q36" i="3"/>
  <c r="R36" i="3"/>
  <c r="S36" i="3"/>
  <c r="T36" i="3"/>
  <c r="U36" i="3"/>
  <c r="V36" i="3"/>
  <c r="P37" i="3"/>
  <c r="Q37" i="3"/>
  <c r="R37" i="3"/>
  <c r="S37" i="3"/>
  <c r="T37" i="3"/>
  <c r="U37" i="3"/>
  <c r="V37" i="3"/>
  <c r="P38" i="3"/>
  <c r="Q38" i="3"/>
  <c r="R38" i="3"/>
  <c r="S38" i="3"/>
  <c r="T38" i="3"/>
  <c r="U38" i="3"/>
  <c r="V38" i="3"/>
  <c r="P39" i="3"/>
  <c r="Q39" i="3"/>
  <c r="R39" i="3"/>
  <c r="S39" i="3"/>
  <c r="T39" i="3"/>
  <c r="U39" i="3"/>
  <c r="V39" i="3"/>
  <c r="R40" i="3"/>
  <c r="E6" i="3" s="1"/>
  <c r="S40" i="3"/>
  <c r="F6" i="3" s="1"/>
  <c r="S41" i="3"/>
  <c r="F7" i="3" s="1"/>
  <c r="T41" i="3"/>
  <c r="G7" i="3" s="1"/>
  <c r="P42" i="3"/>
  <c r="Q42" i="3"/>
  <c r="R42" i="3"/>
  <c r="R44" i="3" s="1"/>
  <c r="S42" i="3"/>
  <c r="S46" i="3" s="1"/>
  <c r="T42" i="3"/>
  <c r="G8" i="3" s="1"/>
  <c r="U42" i="3"/>
  <c r="U44" i="3" s="1"/>
  <c r="V42" i="3"/>
  <c r="P43" i="3"/>
  <c r="Q43" i="3"/>
  <c r="R43" i="3"/>
  <c r="S43" i="3"/>
  <c r="T43" i="3"/>
  <c r="G9" i="3" s="1"/>
  <c r="U43" i="3"/>
  <c r="V43" i="3"/>
  <c r="V44" i="3" s="1"/>
  <c r="P45" i="3"/>
  <c r="Q46" i="3"/>
  <c r="W43" i="3"/>
  <c r="O43" i="3"/>
  <c r="W42" i="3"/>
  <c r="O42" i="3"/>
  <c r="W39" i="3"/>
  <c r="O39" i="3"/>
  <c r="W38" i="3"/>
  <c r="O38" i="3"/>
  <c r="W37" i="3"/>
  <c r="O37" i="3"/>
  <c r="W36" i="3"/>
  <c r="O36" i="3"/>
  <c r="W35" i="3"/>
  <c r="O35" i="3"/>
  <c r="W34" i="3"/>
  <c r="O34" i="3"/>
  <c r="W33" i="3"/>
  <c r="O33" i="3"/>
  <c r="W32" i="3"/>
  <c r="O32" i="3"/>
  <c r="W31" i="3"/>
  <c r="O31" i="3"/>
  <c r="W30" i="3"/>
  <c r="O30" i="3"/>
  <c r="W29" i="3"/>
  <c r="O29" i="3"/>
  <c r="W28" i="3"/>
  <c r="O28" i="3"/>
  <c r="W27" i="3"/>
  <c r="O27" i="3"/>
  <c r="W26" i="3"/>
  <c r="O26" i="3"/>
  <c r="W25" i="3"/>
  <c r="O25" i="3"/>
  <c r="W24" i="3"/>
  <c r="O24" i="3"/>
  <c r="W23" i="3"/>
  <c r="O23" i="3"/>
  <c r="W22" i="3"/>
  <c r="O22" i="3"/>
  <c r="W21" i="3"/>
  <c r="O21" i="3"/>
  <c r="W20" i="3"/>
  <c r="O20" i="3"/>
  <c r="H20" i="3"/>
  <c r="G20" i="3"/>
  <c r="F20" i="3"/>
  <c r="E20" i="3"/>
  <c r="D20" i="3"/>
  <c r="C20" i="3"/>
  <c r="B20" i="3"/>
  <c r="W19" i="3"/>
  <c r="O19" i="3"/>
  <c r="I19" i="3"/>
  <c r="G19" i="3"/>
  <c r="F19" i="3"/>
  <c r="E19" i="3"/>
  <c r="D19" i="3"/>
  <c r="C19" i="3"/>
  <c r="B19" i="3"/>
  <c r="W18" i="3"/>
  <c r="O18" i="3"/>
  <c r="W17" i="3"/>
  <c r="O17" i="3"/>
  <c r="W16" i="3"/>
  <c r="O16" i="3"/>
  <c r="W15" i="3"/>
  <c r="O15" i="3"/>
  <c r="W14" i="3"/>
  <c r="O14" i="3"/>
  <c r="W13" i="3"/>
  <c r="O13" i="3"/>
  <c r="W12" i="3"/>
  <c r="O12" i="3"/>
  <c r="W11" i="3"/>
  <c r="O11" i="3"/>
  <c r="W10" i="3"/>
  <c r="O10" i="3"/>
  <c r="W9" i="3"/>
  <c r="O9" i="3"/>
  <c r="H9" i="3"/>
  <c r="F9" i="3"/>
  <c r="E9" i="3"/>
  <c r="D9" i="3"/>
  <c r="C9" i="3"/>
  <c r="B9" i="3"/>
  <c r="I17" i="3"/>
  <c r="G17" i="3"/>
  <c r="C17" i="3"/>
  <c r="W8" i="3"/>
  <c r="W40" i="3" s="1"/>
  <c r="B17" i="3" s="1"/>
  <c r="O8" i="3"/>
  <c r="O40" i="3" s="1"/>
  <c r="B6" i="3" s="1"/>
  <c r="I8" i="3"/>
  <c r="H8" i="3"/>
  <c r="E8" i="3"/>
  <c r="D8" i="3"/>
  <c r="C8" i="3"/>
  <c r="B8" i="3"/>
  <c r="H18" i="3"/>
  <c r="F18" i="3"/>
  <c r="D18" i="3"/>
  <c r="W7" i="3"/>
  <c r="W41" i="3" s="1"/>
  <c r="B18" i="3" s="1"/>
  <c r="O7" i="3"/>
  <c r="O41" i="3" s="1"/>
  <c r="B7" i="3" s="1"/>
  <c r="I16" i="3"/>
  <c r="H16" i="3"/>
  <c r="G16" i="3"/>
  <c r="F16" i="3"/>
  <c r="E16" i="3"/>
  <c r="C16" i="3"/>
  <c r="W6" i="3"/>
  <c r="B16" i="3" s="1"/>
  <c r="O6" i="3"/>
  <c r="B5" i="3" s="1"/>
  <c r="I15" i="3"/>
  <c r="H15" i="3"/>
  <c r="G15" i="3"/>
  <c r="F15" i="3"/>
  <c r="E15" i="3"/>
  <c r="D15" i="3"/>
  <c r="W5" i="3"/>
  <c r="B15" i="3" s="1"/>
  <c r="I4" i="3"/>
  <c r="H4" i="3"/>
  <c r="G4" i="3"/>
  <c r="F4" i="3"/>
  <c r="E4" i="3"/>
  <c r="O5" i="3"/>
  <c r="B4" i="3" s="1"/>
  <c r="I5" i="3"/>
  <c r="H5" i="3"/>
  <c r="G5" i="3"/>
  <c r="F5" i="3"/>
  <c r="E5" i="3"/>
  <c r="I14" i="3"/>
  <c r="H14" i="3"/>
  <c r="G14" i="3"/>
  <c r="F14" i="3"/>
  <c r="E14" i="3"/>
  <c r="D14" i="3"/>
  <c r="C14" i="3"/>
  <c r="W4" i="3"/>
  <c r="B14" i="3" s="1"/>
  <c r="H3" i="3"/>
  <c r="G3" i="3"/>
  <c r="F3" i="3"/>
  <c r="E3" i="3"/>
  <c r="E37" i="3" s="1"/>
  <c r="D3" i="3"/>
  <c r="C3" i="3"/>
  <c r="O4" i="3"/>
  <c r="B3" i="3" s="1"/>
  <c r="D4" i="3"/>
  <c r="H31" i="5" l="1"/>
  <c r="G37" i="5"/>
  <c r="F31" i="5"/>
  <c r="C39" i="5"/>
  <c r="C38" i="5"/>
  <c r="C40" i="5"/>
  <c r="I31" i="5"/>
  <c r="H26" i="5"/>
  <c r="C31" i="5"/>
  <c r="E31" i="5"/>
  <c r="D26" i="5"/>
  <c r="G31" i="5"/>
  <c r="B26" i="5"/>
  <c r="F47" i="5"/>
  <c r="F38" i="5"/>
  <c r="F40" i="5"/>
  <c r="F39" i="5"/>
  <c r="I40" i="5"/>
  <c r="I39" i="5"/>
  <c r="I38" i="5"/>
  <c r="E40" i="5"/>
  <c r="E39" i="5"/>
  <c r="E38" i="5"/>
  <c r="G41" i="5"/>
  <c r="G26" i="5"/>
  <c r="D40" i="5"/>
  <c r="D39" i="5"/>
  <c r="D38" i="5"/>
  <c r="H40" i="5"/>
  <c r="H39" i="5"/>
  <c r="H38" i="5"/>
  <c r="B40" i="5"/>
  <c r="B39" i="5"/>
  <c r="B38" i="5"/>
  <c r="I53" i="5"/>
  <c r="F53" i="5"/>
  <c r="H53" i="5"/>
  <c r="G53" i="5"/>
  <c r="E53" i="5"/>
  <c r="D53" i="5"/>
  <c r="C53" i="5"/>
  <c r="B53" i="5"/>
  <c r="F38" i="4"/>
  <c r="G38" i="4"/>
  <c r="E40" i="4"/>
  <c r="F40" i="4"/>
  <c r="G39" i="4"/>
  <c r="E38" i="4"/>
  <c r="D38" i="4"/>
  <c r="D39" i="4"/>
  <c r="B40" i="4"/>
  <c r="B39" i="4"/>
  <c r="B38" i="4"/>
  <c r="C40" i="4"/>
  <c r="C39" i="4"/>
  <c r="C38" i="4"/>
  <c r="I40" i="4"/>
  <c r="I39" i="4"/>
  <c r="I38" i="4"/>
  <c r="H40" i="4"/>
  <c r="H39" i="4"/>
  <c r="H38" i="4"/>
  <c r="AD44" i="3"/>
  <c r="AC44" i="3"/>
  <c r="Z41" i="3"/>
  <c r="E18" i="3" s="1"/>
  <c r="C15" i="3"/>
  <c r="H19" i="3"/>
  <c r="H52" i="3" s="1"/>
  <c r="AD46" i="3"/>
  <c r="AC45" i="3"/>
  <c r="AB44" i="3"/>
  <c r="F37" i="3"/>
  <c r="I37" i="3"/>
  <c r="D16" i="3"/>
  <c r="D41" i="3" s="1"/>
  <c r="AA45" i="3"/>
  <c r="Z44" i="3"/>
  <c r="Y44" i="3"/>
  <c r="V45" i="3"/>
  <c r="C4" i="3"/>
  <c r="U45" i="3"/>
  <c r="T44" i="3"/>
  <c r="P46" i="3"/>
  <c r="D5" i="3"/>
  <c r="U46" i="3"/>
  <c r="T45" i="3"/>
  <c r="S44" i="3"/>
  <c r="I9" i="3"/>
  <c r="R41" i="3"/>
  <c r="E7" i="3" s="1"/>
  <c r="T46" i="3"/>
  <c r="S45" i="3"/>
  <c r="F8" i="3"/>
  <c r="F41" i="3" s="1"/>
  <c r="R45" i="3"/>
  <c r="Q44" i="3"/>
  <c r="H27" i="3"/>
  <c r="H30" i="3"/>
  <c r="H31" i="3"/>
  <c r="I26" i="3"/>
  <c r="I27" i="3"/>
  <c r="I30" i="3"/>
  <c r="I31" i="3"/>
  <c r="D37" i="3"/>
  <c r="H53" i="3"/>
  <c r="I52" i="3"/>
  <c r="I53" i="3"/>
  <c r="G41" i="3"/>
  <c r="H41" i="3"/>
  <c r="G26" i="3"/>
  <c r="G27" i="3"/>
  <c r="G30" i="3"/>
  <c r="G31" i="3"/>
  <c r="G52" i="3"/>
  <c r="G53" i="3"/>
  <c r="O46" i="3"/>
  <c r="W46" i="3"/>
  <c r="G25" i="3"/>
  <c r="G29" i="3"/>
  <c r="I29" i="3"/>
  <c r="F29" i="3"/>
  <c r="E29" i="3"/>
  <c r="D29" i="3"/>
  <c r="H29" i="3"/>
  <c r="C29" i="3"/>
  <c r="B29" i="3"/>
  <c r="C41" i="3"/>
  <c r="C37" i="3"/>
  <c r="G49" i="3"/>
  <c r="F49" i="3"/>
  <c r="I49" i="3"/>
  <c r="E49" i="3"/>
  <c r="H49" i="3"/>
  <c r="D49" i="3"/>
  <c r="C49" i="3"/>
  <c r="B49" i="3"/>
  <c r="G51" i="3"/>
  <c r="I51" i="3"/>
  <c r="F51" i="3"/>
  <c r="E51" i="3"/>
  <c r="D51" i="3"/>
  <c r="H51" i="3"/>
  <c r="C51" i="3"/>
  <c r="B51" i="3"/>
  <c r="G28" i="3"/>
  <c r="H28" i="3"/>
  <c r="F28" i="3"/>
  <c r="E28" i="3"/>
  <c r="D28" i="3"/>
  <c r="C28" i="3"/>
  <c r="B28" i="3"/>
  <c r="I28" i="3"/>
  <c r="G48" i="3"/>
  <c r="I48" i="3"/>
  <c r="F48" i="3"/>
  <c r="E48" i="3"/>
  <c r="D48" i="3"/>
  <c r="H48" i="3"/>
  <c r="C48" i="3"/>
  <c r="B48" i="3"/>
  <c r="G50" i="3"/>
  <c r="H50" i="3"/>
  <c r="F50" i="3"/>
  <c r="E50" i="3"/>
  <c r="I50" i="3"/>
  <c r="D50" i="3"/>
  <c r="C50" i="3"/>
  <c r="B50" i="3"/>
  <c r="G37" i="3"/>
  <c r="H37" i="3"/>
  <c r="H40" i="3" s="1"/>
  <c r="H25" i="3"/>
  <c r="G47" i="3"/>
  <c r="F47" i="3"/>
  <c r="E47" i="3"/>
  <c r="D47" i="3"/>
  <c r="C47" i="3"/>
  <c r="B47" i="3"/>
  <c r="I47" i="3"/>
  <c r="H47" i="3"/>
  <c r="B25" i="3"/>
  <c r="B26" i="3"/>
  <c r="B27" i="3"/>
  <c r="B30" i="3"/>
  <c r="B31" i="3"/>
  <c r="B37" i="3"/>
  <c r="B41" i="3"/>
  <c r="O44" i="3"/>
  <c r="W44" i="3"/>
  <c r="O45" i="3"/>
  <c r="W45" i="3"/>
  <c r="B52" i="3"/>
  <c r="B53" i="3"/>
  <c r="I25" i="3"/>
  <c r="I41" i="3"/>
  <c r="C25" i="3"/>
  <c r="C26" i="3"/>
  <c r="C27" i="3"/>
  <c r="C30" i="3"/>
  <c r="C31" i="3"/>
  <c r="C52" i="3"/>
  <c r="C53" i="3"/>
  <c r="D25" i="3"/>
  <c r="D26" i="3"/>
  <c r="D27" i="3"/>
  <c r="D30" i="3"/>
  <c r="D31" i="3"/>
  <c r="D52" i="3"/>
  <c r="D53" i="3"/>
  <c r="H26" i="3"/>
  <c r="E25" i="3"/>
  <c r="E26" i="3"/>
  <c r="E27" i="3"/>
  <c r="E30" i="3"/>
  <c r="E31" i="3"/>
  <c r="E52" i="3"/>
  <c r="E53" i="3"/>
  <c r="F25" i="3"/>
  <c r="F26" i="3"/>
  <c r="F27" i="3"/>
  <c r="F30" i="3"/>
  <c r="F31" i="3"/>
  <c r="F52" i="3"/>
  <c r="F53" i="3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C53" i="2"/>
  <c r="C54" i="2"/>
  <c r="C48" i="2"/>
  <c r="C49" i="2"/>
  <c r="C50" i="2"/>
  <c r="C51" i="2"/>
  <c r="C52" i="2"/>
  <c r="B53" i="2"/>
  <c r="B54" i="2"/>
  <c r="B48" i="2"/>
  <c r="B49" i="2"/>
  <c r="B50" i="2"/>
  <c r="B51" i="2"/>
  <c r="B52" i="2"/>
  <c r="B41" i="2"/>
  <c r="B37" i="2"/>
  <c r="C41" i="2"/>
  <c r="D41" i="2"/>
  <c r="E41" i="2"/>
  <c r="F41" i="2"/>
  <c r="G41" i="2"/>
  <c r="H41" i="2"/>
  <c r="I41" i="2"/>
  <c r="C21" i="2"/>
  <c r="D21" i="2"/>
  <c r="E21" i="2"/>
  <c r="F21" i="2"/>
  <c r="G21" i="2"/>
  <c r="H21" i="2"/>
  <c r="I21" i="2"/>
  <c r="C10" i="2"/>
  <c r="D10" i="2"/>
  <c r="E10" i="2"/>
  <c r="F10" i="2"/>
  <c r="G10" i="2"/>
  <c r="G32" i="2" s="1"/>
  <c r="H10" i="2"/>
  <c r="H32" i="2" s="1"/>
  <c r="I10" i="2"/>
  <c r="F32" i="2"/>
  <c r="C31" i="2"/>
  <c r="D31" i="2"/>
  <c r="E31" i="2"/>
  <c r="F31" i="2"/>
  <c r="G31" i="2"/>
  <c r="H31" i="2"/>
  <c r="I31" i="2"/>
  <c r="D32" i="2"/>
  <c r="E32" i="2"/>
  <c r="B31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P4" i="2"/>
  <c r="Q4" i="2"/>
  <c r="R4" i="2"/>
  <c r="S4" i="2"/>
  <c r="T4" i="2"/>
  <c r="U4" i="2"/>
  <c r="V4" i="2"/>
  <c r="V45" i="2" s="1"/>
  <c r="W4" i="2"/>
  <c r="X4" i="2"/>
  <c r="Y4" i="2"/>
  <c r="Z4" i="2"/>
  <c r="AA4" i="2"/>
  <c r="AB4" i="2"/>
  <c r="AC4" i="2"/>
  <c r="AD4" i="2"/>
  <c r="AD45" i="2" s="1"/>
  <c r="P5" i="2"/>
  <c r="Q5" i="2"/>
  <c r="R5" i="2"/>
  <c r="S5" i="2"/>
  <c r="T5" i="2"/>
  <c r="U5" i="2"/>
  <c r="V5" i="2"/>
  <c r="W5" i="2"/>
  <c r="W46" i="2" s="1"/>
  <c r="X5" i="2"/>
  <c r="Y5" i="2"/>
  <c r="Z5" i="2"/>
  <c r="AA5" i="2"/>
  <c r="AB5" i="2"/>
  <c r="AC5" i="2"/>
  <c r="AD5" i="2"/>
  <c r="P6" i="2"/>
  <c r="P45" i="2" s="1"/>
  <c r="Q6" i="2"/>
  <c r="R6" i="2"/>
  <c r="S6" i="2"/>
  <c r="T6" i="2"/>
  <c r="U6" i="2"/>
  <c r="V6" i="2"/>
  <c r="W6" i="2"/>
  <c r="X6" i="2"/>
  <c r="X45" i="2" s="1"/>
  <c r="Y6" i="2"/>
  <c r="Z6" i="2"/>
  <c r="AA6" i="2"/>
  <c r="AB6" i="2"/>
  <c r="AC6" i="2"/>
  <c r="AD6" i="2"/>
  <c r="P7" i="2"/>
  <c r="Q7" i="2"/>
  <c r="Q45" i="2" s="1"/>
  <c r="R7" i="2"/>
  <c r="S7" i="2"/>
  <c r="T7" i="2"/>
  <c r="U7" i="2"/>
  <c r="V7" i="2"/>
  <c r="W7" i="2"/>
  <c r="X7" i="2"/>
  <c r="Y7" i="2"/>
  <c r="Y45" i="2" s="1"/>
  <c r="Z7" i="2"/>
  <c r="AA7" i="2"/>
  <c r="AB7" i="2"/>
  <c r="AC7" i="2"/>
  <c r="AD7" i="2"/>
  <c r="P8" i="2"/>
  <c r="Q8" i="2"/>
  <c r="R8" i="2"/>
  <c r="R46" i="2" s="1"/>
  <c r="S8" i="2"/>
  <c r="T8" i="2"/>
  <c r="U8" i="2"/>
  <c r="V8" i="2"/>
  <c r="W8" i="2"/>
  <c r="X8" i="2"/>
  <c r="Y8" i="2"/>
  <c r="Z8" i="2"/>
  <c r="Z46" i="2" s="1"/>
  <c r="AA8" i="2"/>
  <c r="AB8" i="2"/>
  <c r="AC8" i="2"/>
  <c r="AD8" i="2"/>
  <c r="P9" i="2"/>
  <c r="Q9" i="2"/>
  <c r="R9" i="2"/>
  <c r="S9" i="2"/>
  <c r="S46" i="2" s="1"/>
  <c r="T9" i="2"/>
  <c r="U9" i="2"/>
  <c r="V9" i="2"/>
  <c r="W9" i="2"/>
  <c r="X9" i="2"/>
  <c r="Y9" i="2"/>
  <c r="Z9" i="2"/>
  <c r="AA9" i="2"/>
  <c r="AA46" i="2" s="1"/>
  <c r="AB9" i="2"/>
  <c r="AC9" i="2"/>
  <c r="AD9" i="2"/>
  <c r="P10" i="2"/>
  <c r="Q10" i="2"/>
  <c r="R10" i="2"/>
  <c r="S10" i="2"/>
  <c r="T10" i="2"/>
  <c r="T40" i="2" s="1"/>
  <c r="U10" i="2"/>
  <c r="V10" i="2"/>
  <c r="W10" i="2"/>
  <c r="X10" i="2"/>
  <c r="Y10" i="2"/>
  <c r="Z10" i="2"/>
  <c r="AA10" i="2"/>
  <c r="AB10" i="2"/>
  <c r="AB40" i="2" s="1"/>
  <c r="AC10" i="2"/>
  <c r="AD10" i="2"/>
  <c r="P11" i="2"/>
  <c r="Q11" i="2"/>
  <c r="R11" i="2"/>
  <c r="S11" i="2"/>
  <c r="T11" i="2"/>
  <c r="U11" i="2"/>
  <c r="U41" i="2" s="1"/>
  <c r="V11" i="2"/>
  <c r="W11" i="2"/>
  <c r="X11" i="2"/>
  <c r="Y11" i="2"/>
  <c r="Z11" i="2"/>
  <c r="AA11" i="2"/>
  <c r="AB11" i="2"/>
  <c r="AC11" i="2"/>
  <c r="AC41" i="2" s="1"/>
  <c r="AD11" i="2"/>
  <c r="P12" i="2"/>
  <c r="Q12" i="2"/>
  <c r="R12" i="2"/>
  <c r="S12" i="2"/>
  <c r="T12" i="2"/>
  <c r="U12" i="2"/>
  <c r="V12" i="2"/>
  <c r="V40" i="2" s="1"/>
  <c r="W12" i="2"/>
  <c r="X12" i="2"/>
  <c r="Y12" i="2"/>
  <c r="Z12" i="2"/>
  <c r="AA12" i="2"/>
  <c r="AB12" i="2"/>
  <c r="AC12" i="2"/>
  <c r="AD12" i="2"/>
  <c r="AD40" i="2" s="1"/>
  <c r="P13" i="2"/>
  <c r="Q13" i="2"/>
  <c r="R13" i="2"/>
  <c r="S13" i="2"/>
  <c r="T13" i="2"/>
  <c r="U13" i="2"/>
  <c r="V13" i="2"/>
  <c r="W13" i="2"/>
  <c r="W41" i="2" s="1"/>
  <c r="X13" i="2"/>
  <c r="Y13" i="2"/>
  <c r="Z13" i="2"/>
  <c r="AA13" i="2"/>
  <c r="AB13" i="2"/>
  <c r="AC13" i="2"/>
  <c r="AD13" i="2"/>
  <c r="P14" i="2"/>
  <c r="P40" i="2" s="1"/>
  <c r="Q14" i="2"/>
  <c r="R14" i="2"/>
  <c r="S14" i="2"/>
  <c r="T14" i="2"/>
  <c r="U14" i="2"/>
  <c r="V14" i="2"/>
  <c r="W14" i="2"/>
  <c r="X14" i="2"/>
  <c r="X40" i="2" s="1"/>
  <c r="Y14" i="2"/>
  <c r="Z14" i="2"/>
  <c r="AA14" i="2"/>
  <c r="AB14" i="2"/>
  <c r="AC14" i="2"/>
  <c r="AD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Q40" i="2"/>
  <c r="R40" i="2"/>
  <c r="S40" i="2"/>
  <c r="U40" i="2"/>
  <c r="W40" i="2"/>
  <c r="Y40" i="2"/>
  <c r="Z40" i="2"/>
  <c r="AA40" i="2"/>
  <c r="AC40" i="2"/>
  <c r="P41" i="2"/>
  <c r="R41" i="2"/>
  <c r="S41" i="2"/>
  <c r="T41" i="2"/>
  <c r="V41" i="2"/>
  <c r="X41" i="2"/>
  <c r="Z41" i="2"/>
  <c r="AA41" i="2"/>
  <c r="AB41" i="2"/>
  <c r="AD41" i="2"/>
  <c r="P42" i="2"/>
  <c r="Q42" i="2"/>
  <c r="R42" i="2"/>
  <c r="S42" i="2"/>
  <c r="S45" i="2" s="1"/>
  <c r="T42" i="2"/>
  <c r="T46" i="2" s="1"/>
  <c r="U42" i="2"/>
  <c r="U45" i="2" s="1"/>
  <c r="V42" i="2"/>
  <c r="W42" i="2"/>
  <c r="X42" i="2"/>
  <c r="Y42" i="2"/>
  <c r="Z42" i="2"/>
  <c r="AA42" i="2"/>
  <c r="AA45" i="2" s="1"/>
  <c r="AB42" i="2"/>
  <c r="AB46" i="2" s="1"/>
  <c r="AC42" i="2"/>
  <c r="AC45" i="2" s="1"/>
  <c r="AD42" i="2"/>
  <c r="P43" i="2"/>
  <c r="P44" i="2" s="1"/>
  <c r="Q43" i="2"/>
  <c r="R43" i="2"/>
  <c r="R44" i="2" s="1"/>
  <c r="S43" i="2"/>
  <c r="T43" i="2"/>
  <c r="U43" i="2"/>
  <c r="U44" i="2" s="1"/>
  <c r="V43" i="2"/>
  <c r="W43" i="2"/>
  <c r="X43" i="2"/>
  <c r="X44" i="2" s="1"/>
  <c r="Y43" i="2"/>
  <c r="Z43" i="2"/>
  <c r="Z44" i="2" s="1"/>
  <c r="AA43" i="2"/>
  <c r="AB43" i="2"/>
  <c r="AC43" i="2"/>
  <c r="AD43" i="2"/>
  <c r="V44" i="2"/>
  <c r="AD44" i="2"/>
  <c r="W45" i="2"/>
  <c r="P46" i="2"/>
  <c r="X46" i="2"/>
  <c r="B20" i="2"/>
  <c r="B19" i="2"/>
  <c r="O41" i="2"/>
  <c r="B16" i="2"/>
  <c r="B14" i="2"/>
  <c r="O4" i="2"/>
  <c r="O45" i="2" s="1"/>
  <c r="O5" i="2"/>
  <c r="O6" i="2"/>
  <c r="O7" i="2"/>
  <c r="O8" i="2"/>
  <c r="O46" i="2" s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2" i="2"/>
  <c r="O43" i="2"/>
  <c r="O44" i="2"/>
  <c r="B5" i="2"/>
  <c r="B4" i="2"/>
  <c r="B8" i="2"/>
  <c r="B9" i="2"/>
  <c r="G40" i="5" l="1"/>
  <c r="G39" i="5"/>
  <c r="G38" i="5"/>
  <c r="F40" i="3"/>
  <c r="E41" i="3"/>
  <c r="E38" i="3" s="1"/>
  <c r="E40" i="3"/>
  <c r="F38" i="3"/>
  <c r="F39" i="3"/>
  <c r="G40" i="3"/>
  <c r="D40" i="3"/>
  <c r="D38" i="3"/>
  <c r="D39" i="3"/>
  <c r="H38" i="3"/>
  <c r="H39" i="3"/>
  <c r="I39" i="3"/>
  <c r="I40" i="3"/>
  <c r="I38" i="3"/>
  <c r="G38" i="3"/>
  <c r="B40" i="3"/>
  <c r="B39" i="3"/>
  <c r="B38" i="3"/>
  <c r="G39" i="3"/>
  <c r="G32" i="3"/>
  <c r="H32" i="3"/>
  <c r="F32" i="3"/>
  <c r="E32" i="3"/>
  <c r="D32" i="3"/>
  <c r="C32" i="3"/>
  <c r="I32" i="3"/>
  <c r="B32" i="3"/>
  <c r="G54" i="3"/>
  <c r="F54" i="3"/>
  <c r="E54" i="3"/>
  <c r="D54" i="3"/>
  <c r="C54" i="3"/>
  <c r="B54" i="3"/>
  <c r="I54" i="3"/>
  <c r="H54" i="3"/>
  <c r="C40" i="3"/>
  <c r="C39" i="3"/>
  <c r="C38" i="3"/>
  <c r="B32" i="2"/>
  <c r="C32" i="2"/>
  <c r="I32" i="2"/>
  <c r="B15" i="2"/>
  <c r="Y46" i="2"/>
  <c r="Q46" i="2"/>
  <c r="W44" i="2"/>
  <c r="AC44" i="2"/>
  <c r="AD46" i="2"/>
  <c r="V46" i="2"/>
  <c r="AB44" i="2"/>
  <c r="T44" i="2"/>
  <c r="Y41" i="2"/>
  <c r="Q41" i="2"/>
  <c r="AC46" i="2"/>
  <c r="U46" i="2"/>
  <c r="AB45" i="2"/>
  <c r="T45" i="2"/>
  <c r="AA44" i="2"/>
  <c r="S44" i="2"/>
  <c r="Z45" i="2"/>
  <c r="R45" i="2"/>
  <c r="Y44" i="2"/>
  <c r="Q44" i="2"/>
  <c r="B18" i="2"/>
  <c r="B17" i="2"/>
  <c r="F30" i="2"/>
  <c r="G30" i="2"/>
  <c r="B6" i="2"/>
  <c r="B28" i="2" s="1"/>
  <c r="B7" i="2"/>
  <c r="B29" i="2" s="1"/>
  <c r="B3" i="2"/>
  <c r="H30" i="2"/>
  <c r="G37" i="2"/>
  <c r="C47" i="2"/>
  <c r="B47" i="2"/>
  <c r="H37" i="2"/>
  <c r="F37" i="2"/>
  <c r="E37" i="2"/>
  <c r="D37" i="2"/>
  <c r="C37" i="2"/>
  <c r="I30" i="2"/>
  <c r="E30" i="2"/>
  <c r="D30" i="2"/>
  <c r="C30" i="2"/>
  <c r="B30" i="2"/>
  <c r="E29" i="2"/>
  <c r="C29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H25" i="2"/>
  <c r="B34" i="1"/>
  <c r="B32" i="1" s="1"/>
  <c r="C34" i="1"/>
  <c r="C32" i="1" s="1"/>
  <c r="D34" i="1"/>
  <c r="D32" i="1" s="1"/>
  <c r="E34" i="1"/>
  <c r="E32" i="1" s="1"/>
  <c r="F34" i="1"/>
  <c r="F33" i="1" s="1"/>
  <c r="G34" i="1"/>
  <c r="G32" i="1" s="1"/>
  <c r="H34" i="1"/>
  <c r="H32" i="1" s="1"/>
  <c r="I34" i="1"/>
  <c r="I33" i="1" s="1"/>
  <c r="C30" i="1"/>
  <c r="D30" i="1"/>
  <c r="E30" i="1"/>
  <c r="F30" i="1"/>
  <c r="G30" i="1"/>
  <c r="H30" i="1"/>
  <c r="I30" i="1"/>
  <c r="B30" i="1"/>
  <c r="E39" i="3" l="1"/>
  <c r="H40" i="2"/>
  <c r="I37" i="2"/>
  <c r="I40" i="2" s="1"/>
  <c r="G25" i="2"/>
  <c r="F28" i="2"/>
  <c r="D29" i="2"/>
  <c r="D28" i="2"/>
  <c r="C28" i="2"/>
  <c r="E28" i="2"/>
  <c r="F29" i="2"/>
  <c r="G28" i="2"/>
  <c r="H28" i="2"/>
  <c r="H29" i="2"/>
  <c r="G29" i="2"/>
  <c r="I28" i="2"/>
  <c r="I29" i="2"/>
  <c r="B25" i="2"/>
  <c r="I25" i="2"/>
  <c r="C25" i="2"/>
  <c r="F25" i="2"/>
  <c r="D25" i="2"/>
  <c r="E25" i="2"/>
  <c r="G40" i="2"/>
  <c r="D40" i="2"/>
  <c r="E38" i="2"/>
  <c r="E40" i="2"/>
  <c r="F39" i="2"/>
  <c r="C40" i="2"/>
  <c r="E39" i="2"/>
  <c r="C38" i="2"/>
  <c r="C39" i="2"/>
  <c r="F38" i="2"/>
  <c r="F40" i="2"/>
  <c r="D38" i="2"/>
  <c r="D39" i="2"/>
  <c r="G38" i="2"/>
  <c r="G39" i="2"/>
  <c r="I38" i="2"/>
  <c r="I39" i="2"/>
  <c r="I32" i="1"/>
  <c r="H33" i="1"/>
  <c r="G33" i="1"/>
  <c r="E33" i="1"/>
  <c r="F32" i="1"/>
  <c r="D33" i="1"/>
  <c r="C33" i="1"/>
  <c r="B33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D40" i="1"/>
  <c r="E40" i="1"/>
  <c r="F40" i="1"/>
  <c r="G40" i="1"/>
  <c r="H40" i="1"/>
  <c r="I40" i="1"/>
  <c r="B40" i="1"/>
  <c r="C40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1" i="1"/>
  <c r="D21" i="1"/>
  <c r="E21" i="1"/>
  <c r="F21" i="1"/>
  <c r="G21" i="1"/>
  <c r="H21" i="1"/>
  <c r="I21" i="1"/>
  <c r="C21" i="1"/>
  <c r="C17" i="1"/>
  <c r="D17" i="1"/>
  <c r="E17" i="1"/>
  <c r="F17" i="1"/>
  <c r="G17" i="1"/>
  <c r="H17" i="1"/>
  <c r="I17" i="1"/>
  <c r="B17" i="1"/>
  <c r="C45" i="1" s="1"/>
  <c r="H39" i="2" l="1"/>
  <c r="H38" i="2"/>
  <c r="B39" i="2"/>
  <c r="B38" i="2"/>
  <c r="B40" i="2"/>
  <c r="B45" i="1"/>
  <c r="F45" i="1"/>
  <c r="E45" i="1"/>
  <c r="H45" i="1"/>
  <c r="G45" i="1"/>
  <c r="D45" i="1"/>
  <c r="I45" i="1"/>
  <c r="B31" i="1" l="1"/>
  <c r="E31" i="1"/>
  <c r="G31" i="1"/>
  <c r="I31" i="1"/>
  <c r="H31" i="1"/>
  <c r="F31" i="1"/>
  <c r="C31" i="1"/>
  <c r="D31" i="1"/>
</calcChain>
</file>

<file path=xl/sharedStrings.xml><?xml version="1.0" encoding="utf-8"?>
<sst xmlns="http://schemas.openxmlformats.org/spreadsheetml/2006/main" count="792" uniqueCount="44">
  <si>
    <t>Idle</t>
  </si>
  <si>
    <t>Read</t>
  </si>
  <si>
    <t>Writing</t>
  </si>
  <si>
    <t>Waiting</t>
  </si>
  <si>
    <t>Total</t>
  </si>
  <si>
    <t>Test Total</t>
  </si>
  <si>
    <t>You should remove the final idle state</t>
  </si>
  <si>
    <t>State</t>
  </si>
  <si>
    <t>PACER-T</t>
  </si>
  <si>
    <t>PACER-E</t>
  </si>
  <si>
    <t>PACER-C</t>
  </si>
  <si>
    <t>Latency (ms)</t>
  </si>
  <si>
    <t>Energy (mJ)</t>
  </si>
  <si>
    <t>PACER-T + IODVS</t>
  </si>
  <si>
    <t>PACER-E + IODVS</t>
  </si>
  <si>
    <t>PACER-C + IODVS</t>
  </si>
  <si>
    <t>Control</t>
  </si>
  <si>
    <t>IODVS</t>
  </si>
  <si>
    <t>Operation Total</t>
  </si>
  <si>
    <t>Energy Decr. %</t>
  </si>
  <si>
    <t>Latency Decr. %</t>
  </si>
  <si>
    <t>*This is primarily due to domain capacitance</t>
  </si>
  <si>
    <t>Energy Decr. &amp; Varying Duty Cycles 6ms base</t>
  </si>
  <si>
    <t>*Energy increases due to more operations per second dut to PACER</t>
  </si>
  <si>
    <t>Reading</t>
  </si>
  <si>
    <t>Erase</t>
  </si>
  <si>
    <t>Total Write</t>
  </si>
  <si>
    <t>Total Wait</t>
  </si>
  <si>
    <t>Formatter</t>
  </si>
  <si>
    <t>SerialFlash Read/Modify/Write Energy Consumption</t>
  </si>
  <si>
    <t>Total No Final</t>
  </si>
  <si>
    <t>Total No Idle</t>
  </si>
  <si>
    <t>outEnergy</t>
  </si>
  <si>
    <t>=</t>
  </si>
  <si>
    <t>stateDurations =</t>
  </si>
  <si>
    <t>outEnergy =</t>
  </si>
  <si>
    <t>SerialFlash Read/Modify/Write Latency</t>
  </si>
  <si>
    <t>* Spends more time in idle after early finish</t>
  </si>
  <si>
    <t>* Lots more time spent Idle after PACER</t>
  </si>
  <si>
    <t>*Energy increases due to more operations per second due to PACER</t>
  </si>
  <si>
    <t>Average Current</t>
  </si>
  <si>
    <t>*IODVS results worse than before due to device isolation -- more accurate!</t>
  </si>
  <si>
    <t>Total No  Idle</t>
  </si>
  <si>
    <t>Verifying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</si>
</sst>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4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85" zoomScaleNormal="85" workbookViewId="0">
      <selection activeCell="I17" sqref="I17"/>
    </sheetView>
  </sheetViews>
  <sheetFormatPr defaultRowHeight="15" x14ac:dyDescent="0.25"/>
  <cols>
    <col min="1" max="1" width="12.42578125" customWidth="1"/>
    <col min="2" max="2" width="18.7109375" customWidth="1"/>
    <col min="3" max="8" width="19.28515625" customWidth="1"/>
    <col min="9" max="11" width="20.85546875" customWidth="1"/>
    <col min="12" max="18" width="17.28515625" customWidth="1"/>
    <col min="19" max="19" width="18.28515625" customWidth="1"/>
  </cols>
  <sheetData>
    <row r="1" spans="1:18" x14ac:dyDescent="0.25">
      <c r="A1" t="s">
        <v>12</v>
      </c>
    </row>
    <row r="2" spans="1:18" x14ac:dyDescent="0.25">
      <c r="A2" t="s">
        <v>7</v>
      </c>
      <c r="B2" s="1" t="s">
        <v>16</v>
      </c>
      <c r="C2" s="1" t="s">
        <v>17</v>
      </c>
      <c r="D2" s="1" t="s">
        <v>8</v>
      </c>
      <c r="E2" s="1" t="s">
        <v>13</v>
      </c>
      <c r="F2" s="1" t="s">
        <v>9</v>
      </c>
      <c r="G2" s="1" t="s">
        <v>14</v>
      </c>
      <c r="H2" s="1" t="s">
        <v>10</v>
      </c>
      <c r="I2" s="1" t="s">
        <v>15</v>
      </c>
      <c r="L2" s="1"/>
      <c r="M2" s="1"/>
      <c r="N2" s="1"/>
      <c r="O2" s="1"/>
      <c r="P2" s="1"/>
      <c r="Q2" s="1"/>
      <c r="R2" s="1"/>
    </row>
    <row r="3" spans="1:18" x14ac:dyDescent="0.25">
      <c r="A3" t="s">
        <v>0</v>
      </c>
      <c r="B3" s="1">
        <v>6.0308789586474596</v>
      </c>
      <c r="C3" s="1">
        <v>2.4664820486814101</v>
      </c>
      <c r="D3">
        <v>6.0371421496276598</v>
      </c>
      <c r="E3">
        <v>2.5170932128454999</v>
      </c>
      <c r="F3">
        <v>6.0609341204281497</v>
      </c>
      <c r="G3">
        <v>2.4673283175943399</v>
      </c>
      <c r="H3">
        <v>6.1267887954190599</v>
      </c>
      <c r="I3">
        <v>2.4801780250389802</v>
      </c>
    </row>
    <row r="4" spans="1:18" x14ac:dyDescent="0.25">
      <c r="A4" t="s">
        <v>2</v>
      </c>
      <c r="B4" s="1">
        <v>2.7129301490204298</v>
      </c>
      <c r="C4" s="1">
        <v>2.5520392188694299</v>
      </c>
      <c r="D4">
        <v>2.72683106469086</v>
      </c>
      <c r="E4">
        <v>2.50687404302092</v>
      </c>
      <c r="F4">
        <v>2.6943630636723102</v>
      </c>
      <c r="G4">
        <v>2.5009189883180598</v>
      </c>
      <c r="H4">
        <v>2.7969019539338702</v>
      </c>
      <c r="I4">
        <v>2.5800756934288498</v>
      </c>
    </row>
    <row r="5" spans="1:18" x14ac:dyDescent="0.25">
      <c r="A5" t="s">
        <v>3</v>
      </c>
      <c r="B5" s="1">
        <v>46.835952075867802</v>
      </c>
      <c r="C5" s="1">
        <v>33.8501473666403</v>
      </c>
      <c r="D5">
        <v>37.890173399601402</v>
      </c>
      <c r="E5">
        <v>27.850017701780601</v>
      </c>
      <c r="F5">
        <v>33.589344469700002</v>
      </c>
      <c r="G5">
        <v>25.061987227115601</v>
      </c>
      <c r="H5">
        <v>35.469535611511603</v>
      </c>
      <c r="I5">
        <v>26.238021490892301</v>
      </c>
    </row>
    <row r="6" spans="1:18" x14ac:dyDescent="0.25">
      <c r="A6" t="s">
        <v>1</v>
      </c>
      <c r="B6" s="1">
        <v>3.5018221275594699</v>
      </c>
      <c r="C6" s="1">
        <v>3.4759117532177899</v>
      </c>
      <c r="D6">
        <v>3.2896347294279802</v>
      </c>
      <c r="E6">
        <v>2.0411120306886201</v>
      </c>
      <c r="F6">
        <v>3.5067888207395699</v>
      </c>
      <c r="G6">
        <v>3.4931868786459499</v>
      </c>
      <c r="H6">
        <v>3.5515015909871601</v>
      </c>
      <c r="I6">
        <v>3.2117032913142598</v>
      </c>
    </row>
    <row r="7" spans="1:18" x14ac:dyDescent="0.25">
      <c r="A7" t="s">
        <v>0</v>
      </c>
      <c r="B7" s="1">
        <v>5.8891368516087397</v>
      </c>
      <c r="C7" s="1">
        <v>5.7630646005968797</v>
      </c>
      <c r="D7">
        <v>15.2975423961347</v>
      </c>
      <c r="E7">
        <v>13.4247889384063</v>
      </c>
      <c r="F7">
        <v>14.9695376047015</v>
      </c>
      <c r="G7">
        <v>14.163491558795499</v>
      </c>
      <c r="H7">
        <v>14.499964730044599</v>
      </c>
      <c r="I7">
        <v>14.028307184746399</v>
      </c>
    </row>
    <row r="8" spans="1:18" x14ac:dyDescent="0.25">
      <c r="A8" s="2" t="s">
        <v>5</v>
      </c>
      <c r="B8" s="3">
        <v>64.970720162703898</v>
      </c>
      <c r="C8" s="3">
        <v>48.107644988005802</v>
      </c>
      <c r="D8">
        <v>65.241323739482695</v>
      </c>
      <c r="E8">
        <v>48.339885926741999</v>
      </c>
      <c r="F8">
        <v>60.820968079241602</v>
      </c>
      <c r="G8">
        <v>47.6869129704695</v>
      </c>
      <c r="H8">
        <v>62.444692681896299</v>
      </c>
      <c r="I8">
        <v>48.538285685420803</v>
      </c>
    </row>
    <row r="10" spans="1:18" x14ac:dyDescent="0.25">
      <c r="A10" t="s">
        <v>11</v>
      </c>
    </row>
    <row r="11" spans="1:18" x14ac:dyDescent="0.25">
      <c r="A11" t="s">
        <v>7</v>
      </c>
      <c r="B11" s="1" t="s">
        <v>16</v>
      </c>
      <c r="C11" s="1" t="s">
        <v>17</v>
      </c>
      <c r="D11" s="1" t="s">
        <v>8</v>
      </c>
      <c r="E11" s="1" t="s">
        <v>13</v>
      </c>
      <c r="F11" s="1" t="s">
        <v>9</v>
      </c>
      <c r="G11" s="1" t="s">
        <v>14</v>
      </c>
      <c r="H11" s="1" t="s">
        <v>10</v>
      </c>
      <c r="I11" s="1" t="s">
        <v>15</v>
      </c>
    </row>
    <row r="12" spans="1:18" x14ac:dyDescent="0.25">
      <c r="A12" t="s">
        <v>0</v>
      </c>
      <c r="B12">
        <v>1.0249999999999999</v>
      </c>
      <c r="C12">
        <v>1.0249999999999999</v>
      </c>
      <c r="D12">
        <v>1.026</v>
      </c>
      <c r="E12">
        <v>1.0249999999999999</v>
      </c>
      <c r="F12">
        <v>1.026</v>
      </c>
      <c r="G12">
        <v>1.0249999999999999</v>
      </c>
      <c r="H12">
        <v>1.038</v>
      </c>
      <c r="I12">
        <v>1.038</v>
      </c>
    </row>
    <row r="13" spans="1:18" x14ac:dyDescent="0.25">
      <c r="A13" t="s">
        <v>2</v>
      </c>
      <c r="B13">
        <v>0.42899999999999999</v>
      </c>
      <c r="C13">
        <v>0.43</v>
      </c>
      <c r="D13">
        <v>0.42899999999999999</v>
      </c>
      <c r="E13">
        <v>0.42899999999999999</v>
      </c>
      <c r="F13">
        <v>0.42899999999999999</v>
      </c>
      <c r="G13">
        <v>0.43</v>
      </c>
      <c r="H13">
        <v>0.42899999999999999</v>
      </c>
      <c r="I13">
        <v>0.42899999999999999</v>
      </c>
    </row>
    <row r="14" spans="1:18" x14ac:dyDescent="0.25">
      <c r="A14" t="s">
        <v>3</v>
      </c>
      <c r="B14">
        <v>5.0449999999999999</v>
      </c>
      <c r="C14">
        <v>5.0439999999999996</v>
      </c>
      <c r="D14">
        <v>3.508</v>
      </c>
      <c r="E14">
        <v>3.5070000000000001</v>
      </c>
      <c r="F14">
        <v>3.54</v>
      </c>
      <c r="G14">
        <v>3.508</v>
      </c>
      <c r="H14">
        <v>3.6030000000000002</v>
      </c>
      <c r="I14">
        <v>3.653</v>
      </c>
    </row>
    <row r="15" spans="1:18" x14ac:dyDescent="0.25">
      <c r="A15" t="s">
        <v>1</v>
      </c>
      <c r="B15">
        <v>0.50600000000000001</v>
      </c>
      <c r="C15">
        <v>0.50800000000000001</v>
      </c>
      <c r="D15">
        <v>0.50599999999999901</v>
      </c>
      <c r="E15">
        <v>0.50700000000000101</v>
      </c>
      <c r="F15">
        <v>0.50599999999999901</v>
      </c>
      <c r="G15">
        <v>0.50599999999999901</v>
      </c>
      <c r="H15">
        <v>0.50700000000000101</v>
      </c>
      <c r="I15">
        <v>0.50800000000000001</v>
      </c>
    </row>
    <row r="16" spans="1:18" x14ac:dyDescent="0.25">
      <c r="A16" t="s">
        <v>0</v>
      </c>
      <c r="B16">
        <v>0.99399999999999999</v>
      </c>
      <c r="C16">
        <v>0.99199999999999999</v>
      </c>
      <c r="D16">
        <v>2.5299999999999998</v>
      </c>
      <c r="E16">
        <v>2.5310000000000001</v>
      </c>
      <c r="F16">
        <v>2.4980000000000002</v>
      </c>
      <c r="G16">
        <v>2.5299999999999998</v>
      </c>
      <c r="H16">
        <v>2.4220000000000002</v>
      </c>
      <c r="I16">
        <v>2.371</v>
      </c>
    </row>
    <row r="17" spans="1:19" x14ac:dyDescent="0.25">
      <c r="A17" s="2" t="s">
        <v>18</v>
      </c>
      <c r="B17">
        <f>SUM(B13:B15)</f>
        <v>5.98</v>
      </c>
      <c r="C17">
        <f t="shared" ref="C17:I17" si="0">SUM(C13:C15)</f>
        <v>5.9819999999999993</v>
      </c>
      <c r="D17">
        <f t="shared" si="0"/>
        <v>4.4429999999999987</v>
      </c>
      <c r="E17">
        <f t="shared" si="0"/>
        <v>4.4430000000000014</v>
      </c>
      <c r="F17">
        <f t="shared" si="0"/>
        <v>4.4749999999999988</v>
      </c>
      <c r="G17">
        <f t="shared" si="0"/>
        <v>4.4439999999999991</v>
      </c>
      <c r="H17">
        <f t="shared" si="0"/>
        <v>4.5390000000000015</v>
      </c>
      <c r="I17">
        <f t="shared" si="0"/>
        <v>4.59</v>
      </c>
    </row>
    <row r="19" spans="1:19" x14ac:dyDescent="0.25">
      <c r="A19" t="s">
        <v>19</v>
      </c>
    </row>
    <row r="20" spans="1:19" x14ac:dyDescent="0.25">
      <c r="A20" t="s">
        <v>7</v>
      </c>
      <c r="B20" s="1" t="s">
        <v>16</v>
      </c>
      <c r="C20" s="1" t="s">
        <v>17</v>
      </c>
      <c r="D20" s="1" t="s">
        <v>8</v>
      </c>
      <c r="E20" s="1" t="s">
        <v>13</v>
      </c>
      <c r="F20" s="1" t="s">
        <v>9</v>
      </c>
      <c r="G20" s="1" t="s">
        <v>14</v>
      </c>
      <c r="H20" s="1" t="s">
        <v>10</v>
      </c>
      <c r="I20" s="1" t="s">
        <v>15</v>
      </c>
    </row>
    <row r="21" spans="1:19" x14ac:dyDescent="0.25">
      <c r="A21" t="s">
        <v>0</v>
      </c>
      <c r="B21" s="5">
        <f t="shared" ref="B21:I26" si="1">($B3-B3)/$B3</f>
        <v>0</v>
      </c>
      <c r="C21" s="5">
        <f t="shared" si="1"/>
        <v>0.59102444841065649</v>
      </c>
      <c r="D21" s="5">
        <f t="shared" si="1"/>
        <v>-1.0385204251562145E-3</v>
      </c>
      <c r="E21" s="5">
        <f t="shared" si="1"/>
        <v>0.58263244377731527</v>
      </c>
      <c r="F21" s="5">
        <f t="shared" si="1"/>
        <v>-4.9835458457668279E-3</v>
      </c>
      <c r="G21" s="5">
        <f t="shared" si="1"/>
        <v>0.59088412576138227</v>
      </c>
      <c r="H21" s="5">
        <f t="shared" si="1"/>
        <v>-1.5903127459402679E-2</v>
      </c>
      <c r="I21" s="5">
        <f t="shared" si="1"/>
        <v>0.58875347324244631</v>
      </c>
    </row>
    <row r="22" spans="1:19" x14ac:dyDescent="0.25">
      <c r="A22" t="s">
        <v>2</v>
      </c>
      <c r="B22" s="5">
        <f t="shared" si="1"/>
        <v>0</v>
      </c>
      <c r="C22" s="5">
        <f t="shared" si="1"/>
        <v>5.9305223987832348E-2</v>
      </c>
      <c r="D22" s="5">
        <f t="shared" si="1"/>
        <v>-5.1239489802011439E-3</v>
      </c>
      <c r="E22" s="5">
        <f t="shared" si="1"/>
        <v>7.5953339998050262E-2</v>
      </c>
      <c r="F22" s="5">
        <f t="shared" si="1"/>
        <v>6.8439231119989527E-3</v>
      </c>
      <c r="G22" s="5">
        <f t="shared" si="1"/>
        <v>7.8148403776235026E-2</v>
      </c>
      <c r="H22" s="5">
        <f t="shared" si="1"/>
        <v>-3.0952438986960446E-2</v>
      </c>
      <c r="I22" s="5">
        <f t="shared" si="1"/>
        <v>4.8970835330777097E-2</v>
      </c>
    </row>
    <row r="23" spans="1:19" x14ac:dyDescent="0.25">
      <c r="A23" t="s">
        <v>3</v>
      </c>
      <c r="B23" s="5">
        <f t="shared" si="1"/>
        <v>0</v>
      </c>
      <c r="C23" s="5">
        <f t="shared" si="1"/>
        <v>0.2772614654697802</v>
      </c>
      <c r="D23" s="5">
        <f t="shared" si="1"/>
        <v>0.19100238769088049</v>
      </c>
      <c r="E23" s="5">
        <f t="shared" si="1"/>
        <v>0.40537094972111593</v>
      </c>
      <c r="F23" s="5">
        <f t="shared" si="1"/>
        <v>0.28282989923446239</v>
      </c>
      <c r="G23" s="5">
        <f t="shared" si="1"/>
        <v>0.46489852097980994</v>
      </c>
      <c r="H23" s="5">
        <f t="shared" si="1"/>
        <v>0.2426857138709205</v>
      </c>
      <c r="I23" s="5">
        <f t="shared" si="1"/>
        <v>0.43978887312058235</v>
      </c>
    </row>
    <row r="24" spans="1:19" x14ac:dyDescent="0.25">
      <c r="A24" t="s">
        <v>1</v>
      </c>
      <c r="B24" s="5">
        <f t="shared" si="1"/>
        <v>0</v>
      </c>
      <c r="C24" s="5">
        <f t="shared" si="1"/>
        <v>7.3991120616219682E-3</v>
      </c>
      <c r="D24" s="5">
        <f t="shared" si="1"/>
        <v>6.0593425480285533E-2</v>
      </c>
      <c r="E24" s="5">
        <f t="shared" si="1"/>
        <v>0.41712858153902427</v>
      </c>
      <c r="F24" s="5">
        <f t="shared" si="1"/>
        <v>-1.4183168074163315E-3</v>
      </c>
      <c r="G24" s="5">
        <f t="shared" si="1"/>
        <v>2.4659301926160775E-3</v>
      </c>
      <c r="H24" s="5">
        <f t="shared" si="1"/>
        <v>-1.4186746675883688E-2</v>
      </c>
      <c r="I24" s="5">
        <f t="shared" si="1"/>
        <v>8.2847964767246193E-2</v>
      </c>
    </row>
    <row r="25" spans="1:19" x14ac:dyDescent="0.25">
      <c r="A25" t="s">
        <v>0</v>
      </c>
      <c r="B25" s="5">
        <f t="shared" si="1"/>
        <v>0</v>
      </c>
      <c r="C25" s="5">
        <f t="shared" si="1"/>
        <v>2.1407594047915642E-2</v>
      </c>
      <c r="D25" s="5">
        <f t="shared" si="1"/>
        <v>-1.5975865023336755</v>
      </c>
      <c r="E25" s="5">
        <f t="shared" si="1"/>
        <v>-1.2795851542724874</v>
      </c>
      <c r="F25" s="5">
        <f t="shared" si="1"/>
        <v>-1.5418899206956382</v>
      </c>
      <c r="G25" s="5">
        <f t="shared" si="1"/>
        <v>-1.4050199402186498</v>
      </c>
      <c r="H25" s="5">
        <f t="shared" si="1"/>
        <v>-1.4621544880696113</v>
      </c>
      <c r="I25" s="5">
        <f t="shared" si="1"/>
        <v>-1.3820650696738821</v>
      </c>
      <c r="J25" t="s">
        <v>21</v>
      </c>
    </row>
    <row r="26" spans="1:19" x14ac:dyDescent="0.25">
      <c r="A26" s="2" t="s">
        <v>5</v>
      </c>
      <c r="B26" s="5">
        <f t="shared" si="1"/>
        <v>0</v>
      </c>
      <c r="C26" s="5">
        <f t="shared" si="1"/>
        <v>0.25954884188552146</v>
      </c>
      <c r="D26" s="5">
        <f t="shared" si="1"/>
        <v>-4.1650081159810698E-3</v>
      </c>
      <c r="E26" s="5">
        <f t="shared" si="1"/>
        <v>0.25597429417919154</v>
      </c>
      <c r="F26" s="5">
        <f t="shared" si="1"/>
        <v>6.3871111064649086E-2</v>
      </c>
      <c r="G26" s="5">
        <f t="shared" si="1"/>
        <v>0.26602455920068557</v>
      </c>
      <c r="H26" s="5">
        <f t="shared" si="1"/>
        <v>3.8879474853930465E-2</v>
      </c>
      <c r="I26" s="5">
        <f t="shared" si="1"/>
        <v>0.25292061464197912</v>
      </c>
    </row>
    <row r="28" spans="1:19" x14ac:dyDescent="0.25">
      <c r="A28" t="s">
        <v>22</v>
      </c>
      <c r="D28" s="7"/>
    </row>
    <row r="29" spans="1:19" ht="15.75" x14ac:dyDescent="0.25">
      <c r="B29" s="1" t="s">
        <v>16</v>
      </c>
      <c r="C29" s="1" t="s">
        <v>17</v>
      </c>
      <c r="D29" s="1" t="s">
        <v>8</v>
      </c>
      <c r="E29" s="1" t="s">
        <v>13</v>
      </c>
      <c r="F29" s="1" t="s">
        <v>9</v>
      </c>
      <c r="G29" s="1" t="s">
        <v>14</v>
      </c>
      <c r="H29" s="1" t="s">
        <v>10</v>
      </c>
      <c r="I29" s="1" t="s">
        <v>15</v>
      </c>
      <c r="S29" s="8"/>
    </row>
    <row r="30" spans="1:19" x14ac:dyDescent="0.25">
      <c r="A30" s="6">
        <v>0</v>
      </c>
      <c r="B30" s="10">
        <f t="shared" ref="B30:I30" si="2">B3/B12</f>
        <v>5.8837843498999609</v>
      </c>
      <c r="C30" s="10">
        <f t="shared" si="2"/>
        <v>2.4063239499330833</v>
      </c>
      <c r="D30" s="10">
        <f t="shared" si="2"/>
        <v>5.88415414193729</v>
      </c>
      <c r="E30" s="10">
        <f t="shared" si="2"/>
        <v>2.4557006954590244</v>
      </c>
      <c r="F30" s="10">
        <f t="shared" si="2"/>
        <v>5.907343197298391</v>
      </c>
      <c r="G30" s="10">
        <f t="shared" si="2"/>
        <v>2.4071495781408196</v>
      </c>
      <c r="H30" s="10">
        <f t="shared" si="2"/>
        <v>5.9024940225617142</v>
      </c>
      <c r="I30" s="10">
        <f t="shared" si="2"/>
        <v>2.3893815270125049</v>
      </c>
      <c r="S30" s="4"/>
    </row>
    <row r="31" spans="1:19" x14ac:dyDescent="0.25">
      <c r="A31" s="6">
        <v>0.25</v>
      </c>
      <c r="B31" s="10">
        <f t="shared" ref="B31:I33" si="3">$A31*B$34+(1-$A31)*B$30</f>
        <v>6.6306770731460283</v>
      </c>
      <c r="C31" s="10">
        <f t="shared" si="3"/>
        <v>3.4713301548071982</v>
      </c>
      <c r="D31" s="10">
        <f t="shared" si="3"/>
        <v>6.8836669902994814</v>
      </c>
      <c r="E31" s="10">
        <f t="shared" si="3"/>
        <v>3.6647557025243911</v>
      </c>
      <c r="F31" s="10">
        <f t="shared" si="3"/>
        <v>6.6534401551867486</v>
      </c>
      <c r="G31" s="10">
        <f t="shared" si="3"/>
        <v>3.5524421281420469</v>
      </c>
      <c r="H31" s="10">
        <f t="shared" si="3"/>
        <v>6.7301277958611738</v>
      </c>
      <c r="I31" s="10">
        <f t="shared" si="3"/>
        <v>3.5365786548255778</v>
      </c>
      <c r="S31" s="4"/>
    </row>
    <row r="32" spans="1:19" x14ac:dyDescent="0.25">
      <c r="A32" s="6">
        <v>0.5</v>
      </c>
      <c r="B32" s="10">
        <f t="shared" si="3"/>
        <v>7.3775697963920965</v>
      </c>
      <c r="C32" s="10">
        <f t="shared" si="3"/>
        <v>4.5363363596813127</v>
      </c>
      <c r="D32" s="10">
        <f t="shared" si="3"/>
        <v>7.8831798386616736</v>
      </c>
      <c r="E32" s="10">
        <f t="shared" si="3"/>
        <v>4.8738107095897574</v>
      </c>
      <c r="F32" s="10">
        <f t="shared" si="3"/>
        <v>7.3995371130751053</v>
      </c>
      <c r="G32" s="10">
        <f t="shared" si="3"/>
        <v>4.6977346781432736</v>
      </c>
      <c r="H32" s="10">
        <f t="shared" si="3"/>
        <v>7.5577615691606344</v>
      </c>
      <c r="I32" s="10">
        <f t="shared" si="3"/>
        <v>4.6837757826386506</v>
      </c>
    </row>
    <row r="33" spans="1:10" x14ac:dyDescent="0.25">
      <c r="A33" s="6">
        <v>0.75</v>
      </c>
      <c r="B33" s="10">
        <f t="shared" si="3"/>
        <v>8.124462519638163</v>
      </c>
      <c r="C33" s="10">
        <f t="shared" si="3"/>
        <v>5.6013425645554271</v>
      </c>
      <c r="D33" s="10">
        <f t="shared" si="3"/>
        <v>8.8826926870238658</v>
      </c>
      <c r="E33" s="10">
        <f t="shared" si="3"/>
        <v>6.0828657166551237</v>
      </c>
      <c r="F33" s="10">
        <f t="shared" si="3"/>
        <v>8.145634070963462</v>
      </c>
      <c r="G33" s="10">
        <f t="shared" si="3"/>
        <v>5.8430272281445008</v>
      </c>
      <c r="H33" s="10">
        <f t="shared" si="3"/>
        <v>8.3853953424600931</v>
      </c>
      <c r="I33" s="10">
        <f t="shared" si="3"/>
        <v>5.8309729104517238</v>
      </c>
    </row>
    <row r="34" spans="1:10" x14ac:dyDescent="0.25">
      <c r="A34" s="6">
        <v>1</v>
      </c>
      <c r="B34" s="10">
        <f t="shared" ref="B34:I34" si="4">SUM(B4:B6)/SUM(B13:B15)</f>
        <v>8.8713552428842313</v>
      </c>
      <c r="C34" s="10">
        <f t="shared" si="4"/>
        <v>6.6663487694295425</v>
      </c>
      <c r="D34" s="10">
        <f t="shared" si="4"/>
        <v>9.8822055353860581</v>
      </c>
      <c r="E34" s="10">
        <f t="shared" si="4"/>
        <v>7.2919207237204899</v>
      </c>
      <c r="F34" s="10">
        <f t="shared" si="4"/>
        <v>8.8917310288518205</v>
      </c>
      <c r="G34" s="10">
        <f t="shared" si="4"/>
        <v>6.988319778145728</v>
      </c>
      <c r="H34" s="10">
        <f t="shared" si="4"/>
        <v>9.2130291157595536</v>
      </c>
      <c r="I34" s="10">
        <f t="shared" si="4"/>
        <v>6.9781700382647962</v>
      </c>
      <c r="J34" t="s">
        <v>23</v>
      </c>
    </row>
    <row r="38" spans="1:10" x14ac:dyDescent="0.25">
      <c r="A38" t="s">
        <v>20</v>
      </c>
    </row>
    <row r="39" spans="1:10" x14ac:dyDescent="0.25">
      <c r="A39" t="s">
        <v>7</v>
      </c>
      <c r="B39" s="1" t="s">
        <v>16</v>
      </c>
      <c r="C39" s="1" t="s">
        <v>17</v>
      </c>
      <c r="D39" s="1" t="s">
        <v>8</v>
      </c>
      <c r="E39" s="1" t="s">
        <v>13</v>
      </c>
      <c r="F39" s="1" t="s">
        <v>9</v>
      </c>
      <c r="G39" s="1" t="s">
        <v>14</v>
      </c>
      <c r="H39" s="1" t="s">
        <v>10</v>
      </c>
      <c r="I39" s="1" t="s">
        <v>15</v>
      </c>
    </row>
    <row r="40" spans="1:10" x14ac:dyDescent="0.25">
      <c r="A40" t="s">
        <v>0</v>
      </c>
      <c r="B40" s="5">
        <f t="shared" ref="B40:I45" si="5">($B12-B12)/$B12</f>
        <v>0</v>
      </c>
      <c r="C40" s="5">
        <f t="shared" si="5"/>
        <v>0</v>
      </c>
      <c r="D40" s="5">
        <f t="shared" si="5"/>
        <v>-9.7560975609767026E-4</v>
      </c>
      <c r="E40" s="5">
        <f t="shared" si="5"/>
        <v>0</v>
      </c>
      <c r="F40" s="5">
        <f t="shared" si="5"/>
        <v>-9.7560975609767026E-4</v>
      </c>
      <c r="G40" s="5">
        <f t="shared" si="5"/>
        <v>0</v>
      </c>
      <c r="H40" s="5">
        <f t="shared" si="5"/>
        <v>-1.2682926829268413E-2</v>
      </c>
      <c r="I40" s="5">
        <f t="shared" si="5"/>
        <v>-1.2682926829268413E-2</v>
      </c>
    </row>
    <row r="41" spans="1:10" x14ac:dyDescent="0.25">
      <c r="A41" t="s">
        <v>2</v>
      </c>
      <c r="B41" s="5">
        <f t="shared" si="5"/>
        <v>0</v>
      </c>
      <c r="C41" s="5">
        <f t="shared" si="5"/>
        <v>-2.3310023310023332E-3</v>
      </c>
      <c r="D41" s="5">
        <f t="shared" si="5"/>
        <v>0</v>
      </c>
      <c r="E41" s="5">
        <f t="shared" si="5"/>
        <v>0</v>
      </c>
      <c r="F41" s="5">
        <f t="shared" si="5"/>
        <v>0</v>
      </c>
      <c r="G41" s="5">
        <f t="shared" si="5"/>
        <v>-2.3310023310023332E-3</v>
      </c>
      <c r="H41" s="5">
        <f t="shared" si="5"/>
        <v>0</v>
      </c>
      <c r="I41" s="5">
        <f t="shared" si="5"/>
        <v>0</v>
      </c>
    </row>
    <row r="42" spans="1:10" x14ac:dyDescent="0.25">
      <c r="A42" t="s">
        <v>3</v>
      </c>
      <c r="B42" s="5">
        <f t="shared" si="5"/>
        <v>0</v>
      </c>
      <c r="C42" s="5">
        <f t="shared" si="5"/>
        <v>1.9821605550056175E-4</v>
      </c>
      <c r="D42" s="5">
        <f t="shared" si="5"/>
        <v>0.30465807730426164</v>
      </c>
      <c r="E42" s="5">
        <f t="shared" si="5"/>
        <v>0.30485629335976211</v>
      </c>
      <c r="F42" s="5">
        <f t="shared" si="5"/>
        <v>0.29831516352824577</v>
      </c>
      <c r="G42" s="5">
        <f t="shared" si="5"/>
        <v>0.30465807730426164</v>
      </c>
      <c r="H42" s="5">
        <f t="shared" si="5"/>
        <v>0.2858275520317145</v>
      </c>
      <c r="I42" s="5">
        <f t="shared" si="5"/>
        <v>0.2759167492566898</v>
      </c>
    </row>
    <row r="43" spans="1:10" x14ac:dyDescent="0.25">
      <c r="A43" t="s">
        <v>1</v>
      </c>
      <c r="B43" s="5">
        <f t="shared" si="5"/>
        <v>0</v>
      </c>
      <c r="C43" s="5">
        <f t="shared" si="5"/>
        <v>-3.9525691699604775E-3</v>
      </c>
      <c r="D43" s="5">
        <f t="shared" si="5"/>
        <v>1.9747049845111478E-15</v>
      </c>
      <c r="E43" s="5">
        <f t="shared" si="5"/>
        <v>-1.9762845849822137E-3</v>
      </c>
      <c r="F43" s="5">
        <f t="shared" si="5"/>
        <v>1.9747049845111478E-15</v>
      </c>
      <c r="G43" s="5">
        <f t="shared" si="5"/>
        <v>1.9747049845111478E-15</v>
      </c>
      <c r="H43" s="5">
        <f t="shared" si="5"/>
        <v>-1.9762845849822137E-3</v>
      </c>
      <c r="I43" s="5">
        <f t="shared" si="5"/>
        <v>-3.9525691699604775E-3</v>
      </c>
    </row>
    <row r="44" spans="1:10" x14ac:dyDescent="0.25">
      <c r="A44" t="s">
        <v>0</v>
      </c>
      <c r="B44" s="5">
        <f t="shared" si="5"/>
        <v>0</v>
      </c>
      <c r="C44" s="5">
        <f t="shared" si="5"/>
        <v>2.0120724346076478E-3</v>
      </c>
      <c r="D44" s="5">
        <f t="shared" si="5"/>
        <v>-1.5452716297786719</v>
      </c>
      <c r="E44" s="5">
        <f t="shared" si="5"/>
        <v>-1.546277665995976</v>
      </c>
      <c r="F44" s="5">
        <f t="shared" si="5"/>
        <v>-1.5130784708249498</v>
      </c>
      <c r="G44" s="5">
        <f t="shared" si="5"/>
        <v>-1.5452716297786719</v>
      </c>
      <c r="H44" s="5">
        <f t="shared" si="5"/>
        <v>-1.4366197183098592</v>
      </c>
      <c r="I44" s="5">
        <f t="shared" si="5"/>
        <v>-1.3853118712273642</v>
      </c>
      <c r="J44" t="s">
        <v>21</v>
      </c>
    </row>
    <row r="45" spans="1:10" x14ac:dyDescent="0.25">
      <c r="A45" s="2" t="s">
        <v>18</v>
      </c>
      <c r="B45" s="5">
        <f t="shared" si="5"/>
        <v>0</v>
      </c>
      <c r="C45" s="5">
        <f t="shared" si="5"/>
        <v>-3.344481605349317E-4</v>
      </c>
      <c r="D45" s="5">
        <f t="shared" si="5"/>
        <v>0.25702341137123774</v>
      </c>
      <c r="E45" s="5">
        <f t="shared" si="5"/>
        <v>0.2570234113712373</v>
      </c>
      <c r="F45" s="5">
        <f t="shared" si="5"/>
        <v>0.25167224080267586</v>
      </c>
      <c r="G45" s="5">
        <f t="shared" si="5"/>
        <v>0.25685618729097009</v>
      </c>
      <c r="H45" s="5">
        <f t="shared" si="5"/>
        <v>0.24096989966555166</v>
      </c>
      <c r="I45" s="5">
        <f t="shared" si="5"/>
        <v>0.23244147157190642</v>
      </c>
    </row>
    <row r="47" spans="1:10" x14ac:dyDescent="0.25">
      <c r="A47" t="s">
        <v>6</v>
      </c>
      <c r="C47">
        <v>1.026</v>
      </c>
      <c r="D47">
        <v>7.9989999999999997</v>
      </c>
      <c r="E47">
        <v>1.0249999999999999</v>
      </c>
    </row>
    <row r="48" spans="1:10" x14ac:dyDescent="0.25">
      <c r="C48">
        <v>0.42899999999999999</v>
      </c>
      <c r="D48">
        <v>0</v>
      </c>
      <c r="E48">
        <v>0.43</v>
      </c>
    </row>
    <row r="49" spans="3:5" x14ac:dyDescent="0.25">
      <c r="C49">
        <v>3.54</v>
      </c>
      <c r="D49">
        <v>0</v>
      </c>
      <c r="E49">
        <v>3.508</v>
      </c>
    </row>
    <row r="50" spans="3:5" x14ac:dyDescent="0.25">
      <c r="C50">
        <v>0.50599999999999901</v>
      </c>
      <c r="D50">
        <v>0</v>
      </c>
      <c r="E50">
        <v>0.50599999999999901</v>
      </c>
    </row>
    <row r="51" spans="3:5" x14ac:dyDescent="0.25">
      <c r="C51">
        <v>2.4980000000000002</v>
      </c>
      <c r="D51">
        <v>0</v>
      </c>
      <c r="E51">
        <v>2.5299999999999998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Normal="100" workbookViewId="0">
      <selection activeCell="D51" sqref="D51:I51"/>
    </sheetView>
  </sheetViews>
  <sheetFormatPr defaultRowHeight="15" x14ac:dyDescent="0.25"/>
  <cols>
    <col min="1" max="1" width="18.85546875" customWidth="1"/>
    <col min="2" max="2" width="18.7109375" customWidth="1"/>
    <col min="3" max="8" width="19.28515625" customWidth="1"/>
    <col min="9" max="11" width="20.85546875" customWidth="1"/>
    <col min="12" max="14" width="17.28515625" customWidth="1"/>
    <col min="15" max="30" width="21.85546875" customWidth="1"/>
    <col min="31" max="31" width="23.5703125" customWidth="1"/>
  </cols>
  <sheetData>
    <row r="1" spans="1:30" x14ac:dyDescent="0.25">
      <c r="A1" t="s">
        <v>12</v>
      </c>
      <c r="N1" t="s">
        <v>28</v>
      </c>
    </row>
    <row r="2" spans="1:30" x14ac:dyDescent="0.25">
      <c r="A2" t="s">
        <v>7</v>
      </c>
      <c r="B2" s="1" t="s">
        <v>16</v>
      </c>
      <c r="C2" s="1" t="s">
        <v>17</v>
      </c>
      <c r="D2" s="1" t="s">
        <v>8</v>
      </c>
      <c r="E2" s="1" t="s">
        <v>13</v>
      </c>
      <c r="F2" s="1" t="s">
        <v>9</v>
      </c>
      <c r="G2" s="1" t="s">
        <v>14</v>
      </c>
      <c r="H2" s="1" t="s">
        <v>10</v>
      </c>
      <c r="I2" s="1" t="s">
        <v>15</v>
      </c>
      <c r="L2" s="1"/>
      <c r="M2" s="1"/>
      <c r="N2" s="30" t="s">
        <v>29</v>
      </c>
      <c r="O2" s="12"/>
      <c r="P2" s="12"/>
      <c r="Q2" s="12"/>
      <c r="R2" s="26"/>
      <c r="S2" s="12"/>
      <c r="T2" s="12"/>
      <c r="U2" s="12"/>
      <c r="V2" s="13"/>
      <c r="W2" s="30" t="s">
        <v>36</v>
      </c>
      <c r="X2" s="12"/>
      <c r="Y2" s="12"/>
      <c r="Z2" s="12"/>
      <c r="AA2" s="12"/>
      <c r="AB2" s="12"/>
      <c r="AC2" s="12"/>
      <c r="AD2" s="13"/>
    </row>
    <row r="3" spans="1:30" x14ac:dyDescent="0.25">
      <c r="A3" t="s">
        <v>0</v>
      </c>
      <c r="B3" s="9">
        <f>O4</f>
        <v>6.0358502731524002</v>
      </c>
      <c r="C3" s="9">
        <f t="shared" ref="C3:I5" si="0">P4</f>
        <v>4.6623294342716299</v>
      </c>
      <c r="D3" s="9">
        <f t="shared" si="0"/>
        <v>6.0508449473125898</v>
      </c>
      <c r="E3" s="9">
        <f t="shared" si="0"/>
        <v>4.6058648228953896</v>
      </c>
      <c r="F3" s="9">
        <f t="shared" si="0"/>
        <v>6.07087817123747</v>
      </c>
      <c r="G3" s="9">
        <f t="shared" si="0"/>
        <v>4.6540875909292598</v>
      </c>
      <c r="H3" s="9">
        <f t="shared" si="0"/>
        <v>6.1494211668424201</v>
      </c>
      <c r="I3" s="9">
        <f t="shared" si="0"/>
        <v>4.6331533490049104</v>
      </c>
      <c r="N3" s="27"/>
      <c r="O3" s="15" t="s">
        <v>16</v>
      </c>
      <c r="P3" s="15" t="s">
        <v>17</v>
      </c>
      <c r="Q3" s="15" t="s">
        <v>8</v>
      </c>
      <c r="R3" s="15" t="s">
        <v>13</v>
      </c>
      <c r="S3" s="15" t="s">
        <v>9</v>
      </c>
      <c r="T3" s="15" t="s">
        <v>14</v>
      </c>
      <c r="U3" s="15" t="s">
        <v>10</v>
      </c>
      <c r="V3" s="16" t="s">
        <v>15</v>
      </c>
      <c r="W3" s="14" t="s">
        <v>16</v>
      </c>
      <c r="X3" s="15" t="s">
        <v>17</v>
      </c>
      <c r="Y3" s="15" t="s">
        <v>8</v>
      </c>
      <c r="Z3" s="15" t="s">
        <v>13</v>
      </c>
      <c r="AA3" s="15" t="s">
        <v>9</v>
      </c>
      <c r="AB3" s="15" t="s">
        <v>14</v>
      </c>
      <c r="AC3" s="15" t="s">
        <v>10</v>
      </c>
      <c r="AD3" s="16" t="s">
        <v>15</v>
      </c>
    </row>
    <row r="4" spans="1:30" x14ac:dyDescent="0.25">
      <c r="A4" t="s">
        <v>24</v>
      </c>
      <c r="B4" s="9">
        <f t="shared" ref="B4:B5" si="1">O5</f>
        <v>49.987400852432003</v>
      </c>
      <c r="C4" s="9">
        <f t="shared" si="0"/>
        <v>50.078642066288197</v>
      </c>
      <c r="D4" s="9">
        <f t="shared" si="0"/>
        <v>58.080114064450001</v>
      </c>
      <c r="E4" s="9">
        <f t="shared" si="0"/>
        <v>50.212970549460898</v>
      </c>
      <c r="F4" s="9">
        <f t="shared" si="0"/>
        <v>50.129746777677802</v>
      </c>
      <c r="G4" s="9">
        <f t="shared" si="0"/>
        <v>49.888314847430799</v>
      </c>
      <c r="H4" s="9">
        <f t="shared" si="0"/>
        <v>49.870532253477698</v>
      </c>
      <c r="I4" s="9">
        <f t="shared" si="0"/>
        <v>50.139245105182503</v>
      </c>
      <c r="N4" s="27" t="s">
        <v>0</v>
      </c>
      <c r="O4" s="18">
        <f t="shared" ref="O4" si="2">O50</f>
        <v>6.0358502731524002</v>
      </c>
      <c r="P4" s="18">
        <f t="shared" ref="P4:AD4" si="3">P50</f>
        <v>4.6623294342716299</v>
      </c>
      <c r="Q4" s="18">
        <f t="shared" si="3"/>
        <v>6.0508449473125898</v>
      </c>
      <c r="R4" s="18">
        <f t="shared" si="3"/>
        <v>4.6058648228953896</v>
      </c>
      <c r="S4" s="18">
        <f t="shared" si="3"/>
        <v>6.07087817123747</v>
      </c>
      <c r="T4" s="18">
        <f t="shared" si="3"/>
        <v>4.6540875909292598</v>
      </c>
      <c r="U4" s="18">
        <f t="shared" si="3"/>
        <v>6.1494211668424201</v>
      </c>
      <c r="V4" s="19">
        <f t="shared" si="3"/>
        <v>4.6331533490049104</v>
      </c>
      <c r="W4" s="17">
        <f t="shared" si="3"/>
        <v>1.0389999999999999</v>
      </c>
      <c r="X4" s="18">
        <f t="shared" si="3"/>
        <v>1.04</v>
      </c>
      <c r="Y4" s="18">
        <f t="shared" si="3"/>
        <v>1.0389999999999999</v>
      </c>
      <c r="Z4" s="18">
        <f t="shared" si="3"/>
        <v>1.04</v>
      </c>
      <c r="AA4" s="18">
        <f t="shared" si="3"/>
        <v>1.0389999999999999</v>
      </c>
      <c r="AB4" s="18">
        <f t="shared" si="3"/>
        <v>1.04</v>
      </c>
      <c r="AC4" s="18">
        <f t="shared" si="3"/>
        <v>1.0509999999999999</v>
      </c>
      <c r="AD4" s="19">
        <f t="shared" si="3"/>
        <v>1.052</v>
      </c>
    </row>
    <row r="5" spans="1:30" x14ac:dyDescent="0.25">
      <c r="A5" t="s">
        <v>25</v>
      </c>
      <c r="B5" s="9">
        <f t="shared" si="1"/>
        <v>0.94791053315686102</v>
      </c>
      <c r="C5" s="9">
        <f t="shared" si="0"/>
        <v>0.95808518310551904</v>
      </c>
      <c r="D5" s="9">
        <f t="shared" si="0"/>
        <v>0.90653762361615897</v>
      </c>
      <c r="E5" s="9">
        <f t="shared" si="0"/>
        <v>0.942646435293788</v>
      </c>
      <c r="F5" s="9">
        <f t="shared" si="0"/>
        <v>0.96309290310427298</v>
      </c>
      <c r="G5" s="9">
        <f t="shared" si="0"/>
        <v>0.96653165167622601</v>
      </c>
      <c r="H5" s="9">
        <f t="shared" si="0"/>
        <v>0.99024508829988001</v>
      </c>
      <c r="I5" s="9">
        <f t="shared" si="0"/>
        <v>0.95095844708289001</v>
      </c>
      <c r="N5" s="27" t="s">
        <v>24</v>
      </c>
      <c r="O5" s="18">
        <f t="shared" ref="O5" si="4">O51</f>
        <v>49.987400852432003</v>
      </c>
      <c r="P5" s="18">
        <f t="shared" ref="P5:AD5" si="5">P51</f>
        <v>50.078642066288197</v>
      </c>
      <c r="Q5" s="18">
        <f t="shared" si="5"/>
        <v>58.080114064450001</v>
      </c>
      <c r="R5" s="18">
        <f t="shared" si="5"/>
        <v>50.212970549460898</v>
      </c>
      <c r="S5" s="18">
        <f t="shared" si="5"/>
        <v>50.129746777677802</v>
      </c>
      <c r="T5" s="18">
        <f t="shared" si="5"/>
        <v>49.888314847430799</v>
      </c>
      <c r="U5" s="18">
        <f t="shared" si="5"/>
        <v>49.870532253477698</v>
      </c>
      <c r="V5" s="19">
        <f t="shared" si="5"/>
        <v>50.139245105182503</v>
      </c>
      <c r="W5" s="17">
        <f t="shared" si="5"/>
        <v>4.2729999999999997</v>
      </c>
      <c r="X5" s="18">
        <f t="shared" si="5"/>
        <v>4.2729999999999997</v>
      </c>
      <c r="Y5" s="18">
        <f t="shared" si="5"/>
        <v>4.2729999999999997</v>
      </c>
      <c r="Z5" s="18">
        <f t="shared" si="5"/>
        <v>4.2729999999999997</v>
      </c>
      <c r="AA5" s="18">
        <f t="shared" si="5"/>
        <v>4.2729999999999997</v>
      </c>
      <c r="AB5" s="18">
        <f t="shared" si="5"/>
        <v>4.2729999999999997</v>
      </c>
      <c r="AC5" s="18">
        <f t="shared" si="5"/>
        <v>4.2729999999999997</v>
      </c>
      <c r="AD5" s="19">
        <f t="shared" si="5"/>
        <v>4.2729999999999997</v>
      </c>
    </row>
    <row r="6" spans="1:30" ht="15.75" x14ac:dyDescent="0.25">
      <c r="A6" s="11" t="s">
        <v>26</v>
      </c>
      <c r="B6" s="9">
        <f>O40</f>
        <v>39.168113547028192</v>
      </c>
      <c r="C6" s="9">
        <f t="shared" ref="C6:I9" si="6">P40</f>
        <v>36.312639330258911</v>
      </c>
      <c r="D6" s="9">
        <f t="shared" si="6"/>
        <v>63.04817943176225</v>
      </c>
      <c r="E6" s="9">
        <f t="shared" si="6"/>
        <v>41.259914073969782</v>
      </c>
      <c r="F6" s="9">
        <f t="shared" si="6"/>
        <v>37.678117392486541</v>
      </c>
      <c r="G6" s="9">
        <f t="shared" si="6"/>
        <v>20.395272032705169</v>
      </c>
      <c r="H6" s="9">
        <f t="shared" si="6"/>
        <v>37.363774260511846</v>
      </c>
      <c r="I6" s="9">
        <f t="shared" si="6"/>
        <v>17.80653081351657</v>
      </c>
      <c r="N6" s="27" t="s">
        <v>25</v>
      </c>
      <c r="O6" s="18">
        <f t="shared" ref="O6" si="7">O52</f>
        <v>0.94791053315686102</v>
      </c>
      <c r="P6" s="18">
        <f t="shared" ref="P6:AD6" si="8">P52</f>
        <v>0.95808518310551904</v>
      </c>
      <c r="Q6" s="18">
        <f t="shared" si="8"/>
        <v>0.90653762361615897</v>
      </c>
      <c r="R6" s="18">
        <f t="shared" si="8"/>
        <v>0.942646435293788</v>
      </c>
      <c r="S6" s="18">
        <f t="shared" si="8"/>
        <v>0.96309290310427298</v>
      </c>
      <c r="T6" s="18">
        <f t="shared" si="8"/>
        <v>0.96653165167622601</v>
      </c>
      <c r="U6" s="18">
        <f t="shared" si="8"/>
        <v>0.99024508829988001</v>
      </c>
      <c r="V6" s="19">
        <f t="shared" si="8"/>
        <v>0.95095844708289001</v>
      </c>
      <c r="W6" s="17">
        <f t="shared" si="8"/>
        <v>8.3000000000000199E-2</v>
      </c>
      <c r="X6" s="18">
        <f t="shared" si="8"/>
        <v>8.3000000000000199E-2</v>
      </c>
      <c r="Y6" s="18">
        <f t="shared" si="8"/>
        <v>8.2000000000000697E-2</v>
      </c>
      <c r="Z6" s="18">
        <f t="shared" si="8"/>
        <v>8.3000000000000199E-2</v>
      </c>
      <c r="AA6" s="18">
        <f t="shared" si="8"/>
        <v>8.3000000000000199E-2</v>
      </c>
      <c r="AB6" s="18">
        <f t="shared" si="8"/>
        <v>8.3000000000000199E-2</v>
      </c>
      <c r="AC6" s="18">
        <f t="shared" si="8"/>
        <v>8.3000000000000199E-2</v>
      </c>
      <c r="AD6" s="19">
        <f t="shared" si="8"/>
        <v>8.2999999999999297E-2</v>
      </c>
    </row>
    <row r="7" spans="1:30" ht="15.75" x14ac:dyDescent="0.25">
      <c r="A7" s="11" t="s">
        <v>27</v>
      </c>
      <c r="B7" s="9">
        <f t="shared" ref="B7:B9" si="9">O41</f>
        <v>2138.3230417985515</v>
      </c>
      <c r="C7" s="9">
        <f t="shared" si="6"/>
        <v>1713.8887160833722</v>
      </c>
      <c r="D7" s="9">
        <f t="shared" si="6"/>
        <v>1211.9907762632674</v>
      </c>
      <c r="E7" s="9">
        <f t="shared" si="6"/>
        <v>1029.5183123933155</v>
      </c>
      <c r="F7" s="9">
        <f t="shared" si="6"/>
        <v>1501.7335995074507</v>
      </c>
      <c r="G7" s="9">
        <f t="shared" si="6"/>
        <v>1178.3159750645223</v>
      </c>
      <c r="H7" s="9">
        <f t="shared" si="6"/>
        <v>1319.3401857950521</v>
      </c>
      <c r="I7" s="9">
        <f t="shared" si="6"/>
        <v>1040.7352363592074</v>
      </c>
      <c r="J7" t="s">
        <v>41</v>
      </c>
      <c r="N7" s="27" t="s">
        <v>3</v>
      </c>
      <c r="O7" s="18">
        <f t="shared" ref="O7" si="10">O53</f>
        <v>1655.77114625588</v>
      </c>
      <c r="P7" s="18">
        <f t="shared" ref="P7:AD7" si="11">P53</f>
        <v>1282.9658710998301</v>
      </c>
      <c r="Q7" s="18">
        <f t="shared" si="11"/>
        <v>1164.85045383495</v>
      </c>
      <c r="R7" s="18">
        <f t="shared" si="11"/>
        <v>999.80379674105802</v>
      </c>
      <c r="S7" s="18">
        <f t="shared" si="11"/>
        <v>1238.6818745430701</v>
      </c>
      <c r="T7" s="18">
        <f t="shared" si="11"/>
        <v>969.53277094804002</v>
      </c>
      <c r="U7" s="18">
        <f t="shared" si="11"/>
        <v>1136.8665070142699</v>
      </c>
      <c r="V7" s="19">
        <f t="shared" si="11"/>
        <v>857.46013532034397</v>
      </c>
      <c r="W7" s="17">
        <f t="shared" si="11"/>
        <v>150.84800000000001</v>
      </c>
      <c r="X7" s="18">
        <f t="shared" si="11"/>
        <v>150.84899999999999</v>
      </c>
      <c r="Y7" s="18">
        <f t="shared" si="11"/>
        <v>66.86</v>
      </c>
      <c r="Z7" s="18">
        <f t="shared" si="11"/>
        <v>64.337999999999994</v>
      </c>
      <c r="AA7" s="18">
        <f t="shared" si="11"/>
        <v>71.995000000000005</v>
      </c>
      <c r="AB7" s="18">
        <f t="shared" si="11"/>
        <v>61.655000000000001</v>
      </c>
      <c r="AC7" s="18">
        <f t="shared" si="11"/>
        <v>62.204999999999998</v>
      </c>
      <c r="AD7" s="19">
        <f t="shared" si="11"/>
        <v>61.116999999999997</v>
      </c>
    </row>
    <row r="8" spans="1:30" x14ac:dyDescent="0.25">
      <c r="A8" t="s">
        <v>24</v>
      </c>
      <c r="B8" s="9">
        <f t="shared" si="9"/>
        <v>48.597201794399297</v>
      </c>
      <c r="C8" s="9">
        <f t="shared" si="6"/>
        <v>48.777276062241903</v>
      </c>
      <c r="D8" s="9">
        <f t="shared" si="6"/>
        <v>51.907227569289503</v>
      </c>
      <c r="E8" s="9">
        <f t="shared" si="6"/>
        <v>31.7241086580309</v>
      </c>
      <c r="F8" s="9">
        <f t="shared" si="6"/>
        <v>48.590115849253003</v>
      </c>
      <c r="G8" s="9">
        <f t="shared" si="6"/>
        <v>33.762931475247001</v>
      </c>
      <c r="H8" s="9">
        <f t="shared" si="6"/>
        <v>48.469350741678198</v>
      </c>
      <c r="I8" s="9">
        <f t="shared" si="6"/>
        <v>42.016689063891903</v>
      </c>
      <c r="N8" s="27" t="s">
        <v>2</v>
      </c>
      <c r="O8" s="18">
        <f t="shared" ref="O8" si="12">O54</f>
        <v>2.6020883769101602</v>
      </c>
      <c r="P8" s="18">
        <f t="shared" ref="P8:AD8" si="13">P54</f>
        <v>2.52344479559182</v>
      </c>
      <c r="Q8" s="18">
        <f t="shared" si="13"/>
        <v>2.5078921670944898</v>
      </c>
      <c r="R8" s="18">
        <f t="shared" si="13"/>
        <v>3.7073991618873099</v>
      </c>
      <c r="S8" s="18">
        <f t="shared" si="13"/>
        <v>2.4930422092176201</v>
      </c>
      <c r="T8" s="18">
        <f t="shared" si="13"/>
        <v>0.99856024457058201</v>
      </c>
      <c r="U8" s="18">
        <f t="shared" si="13"/>
        <v>2.42807283868318</v>
      </c>
      <c r="V8" s="19">
        <f t="shared" si="13"/>
        <v>1.05057563892788</v>
      </c>
      <c r="W8" s="17">
        <f t="shared" si="13"/>
        <v>0.20699999999999399</v>
      </c>
      <c r="X8" s="18">
        <f t="shared" si="13"/>
        <v>0.20699999999999399</v>
      </c>
      <c r="Y8" s="18">
        <f t="shared" si="13"/>
        <v>0.20700000000000801</v>
      </c>
      <c r="Z8" s="18">
        <f t="shared" si="13"/>
        <v>0.20700000000000801</v>
      </c>
      <c r="AA8" s="18">
        <f t="shared" si="13"/>
        <v>0.20600000000000299</v>
      </c>
      <c r="AB8" s="18">
        <f t="shared" si="13"/>
        <v>0.20799999999999799</v>
      </c>
      <c r="AC8" s="18">
        <f t="shared" si="13"/>
        <v>0.20700000000000801</v>
      </c>
      <c r="AD8" s="19">
        <f t="shared" si="13"/>
        <v>0.20700000000000801</v>
      </c>
    </row>
    <row r="9" spans="1:30" x14ac:dyDescent="0.25">
      <c r="A9" t="s">
        <v>0</v>
      </c>
      <c r="B9" s="9">
        <f t="shared" si="9"/>
        <v>37.050121284383103</v>
      </c>
      <c r="C9" s="9">
        <f t="shared" si="6"/>
        <v>33.127213272890998</v>
      </c>
      <c r="D9" s="9">
        <f t="shared" si="6"/>
        <v>929.24429381900904</v>
      </c>
      <c r="E9" s="9">
        <f t="shared" si="6"/>
        <v>711.592680061549</v>
      </c>
      <c r="F9" s="9">
        <f t="shared" si="6"/>
        <v>689.62949514818001</v>
      </c>
      <c r="G9" s="9">
        <f t="shared" si="6"/>
        <v>576.83133212794803</v>
      </c>
      <c r="H9" s="9">
        <f t="shared" si="6"/>
        <v>859.96764826980996</v>
      </c>
      <c r="I9" s="9">
        <f t="shared" si="6"/>
        <v>657.46257569839599</v>
      </c>
      <c r="J9" t="s">
        <v>37</v>
      </c>
      <c r="N9" s="27" t="s">
        <v>3</v>
      </c>
      <c r="O9" s="18">
        <f t="shared" ref="O9" si="14">O55</f>
        <v>33.9453165194954</v>
      </c>
      <c r="P9" s="18">
        <f t="shared" ref="P9:AD9" si="15">P55</f>
        <v>30.122509709704499</v>
      </c>
      <c r="Q9" s="18">
        <f t="shared" si="15"/>
        <v>3.8443608562116198</v>
      </c>
      <c r="R9" s="18">
        <f t="shared" si="15"/>
        <v>1.3324547317481199</v>
      </c>
      <c r="S9" s="18">
        <f t="shared" si="15"/>
        <v>21.004304442746601</v>
      </c>
      <c r="T9" s="18">
        <f t="shared" si="15"/>
        <v>15.5617238905863</v>
      </c>
      <c r="U9" s="18">
        <f t="shared" si="15"/>
        <v>15.817050400645201</v>
      </c>
      <c r="V9" s="19">
        <f t="shared" si="15"/>
        <v>11.4301886986139</v>
      </c>
      <c r="W9" s="17">
        <f t="shared" si="15"/>
        <v>5.0450000000000204</v>
      </c>
      <c r="X9" s="18">
        <f t="shared" si="15"/>
        <v>5.0449999999999902</v>
      </c>
      <c r="Y9" s="18">
        <f t="shared" si="15"/>
        <v>0.16299999999999701</v>
      </c>
      <c r="Z9" s="18">
        <f t="shared" si="15"/>
        <v>0.16199999999999201</v>
      </c>
      <c r="AA9" s="18">
        <f t="shared" si="15"/>
        <v>2.0509999999999899</v>
      </c>
      <c r="AB9" s="18">
        <f t="shared" si="15"/>
        <v>3.6559999999999899</v>
      </c>
      <c r="AC9" s="18">
        <f t="shared" si="15"/>
        <v>1.121</v>
      </c>
      <c r="AD9" s="19">
        <f t="shared" si="15"/>
        <v>1.121</v>
      </c>
    </row>
    <row r="10" spans="1:30" ht="15.75" x14ac:dyDescent="0.25">
      <c r="A10" s="8" t="s">
        <v>42</v>
      </c>
      <c r="B10" s="9">
        <f>O46</f>
        <v>2277.0236685255672</v>
      </c>
      <c r="C10" s="9">
        <f t="shared" ref="C10:I10" si="16">P45</f>
        <v>1854.6776881595381</v>
      </c>
      <c r="D10" s="9">
        <f t="shared" si="16"/>
        <v>1391.9836798996982</v>
      </c>
      <c r="E10" s="9">
        <f t="shared" si="16"/>
        <v>1158.2638169329662</v>
      </c>
      <c r="F10" s="9">
        <f t="shared" si="16"/>
        <v>1645.16555060121</v>
      </c>
      <c r="G10" s="9">
        <f t="shared" si="16"/>
        <v>1287.9831126625108</v>
      </c>
      <c r="H10" s="9">
        <f t="shared" si="16"/>
        <v>1462.1835093058623</v>
      </c>
      <c r="I10" s="9">
        <f t="shared" si="16"/>
        <v>1156.2818131378863</v>
      </c>
      <c r="N10" s="27" t="s">
        <v>2</v>
      </c>
      <c r="O10" s="18">
        <f t="shared" ref="O10" si="17">O56</f>
        <v>2.42060184116405</v>
      </c>
      <c r="P10" s="18">
        <f t="shared" ref="P10:AD10" si="18">P56</f>
        <v>2.3293022729361601</v>
      </c>
      <c r="Q10" s="18">
        <f t="shared" si="18"/>
        <v>4.9841375101390097</v>
      </c>
      <c r="R10" s="18">
        <f t="shared" si="18"/>
        <v>1.74406480747843</v>
      </c>
      <c r="S10" s="18">
        <f t="shared" si="18"/>
        <v>2.3233716070191202</v>
      </c>
      <c r="T10" s="18">
        <f t="shared" si="18"/>
        <v>1.1292911009482001</v>
      </c>
      <c r="U10" s="18">
        <f t="shared" si="18"/>
        <v>2.3256496116714098</v>
      </c>
      <c r="V10" s="19">
        <f t="shared" si="18"/>
        <v>1.20311116919419</v>
      </c>
      <c r="W10" s="17">
        <f t="shared" si="18"/>
        <v>0.20699999999999399</v>
      </c>
      <c r="X10" s="18">
        <f t="shared" si="18"/>
        <v>0.208000000000027</v>
      </c>
      <c r="Y10" s="18">
        <f t="shared" si="18"/>
        <v>0.20700000000000801</v>
      </c>
      <c r="Z10" s="18">
        <f t="shared" si="18"/>
        <v>0.20700000000000801</v>
      </c>
      <c r="AA10" s="18">
        <f t="shared" si="18"/>
        <v>0.20600000000000299</v>
      </c>
      <c r="AB10" s="18">
        <f t="shared" si="18"/>
        <v>0.20799999999999799</v>
      </c>
      <c r="AC10" s="18">
        <f t="shared" si="18"/>
        <v>0.20699999999999399</v>
      </c>
      <c r="AD10" s="19">
        <f t="shared" si="18"/>
        <v>0.20799999999999799</v>
      </c>
    </row>
    <row r="11" spans="1:30" x14ac:dyDescent="0.25">
      <c r="N11" s="27" t="s">
        <v>3</v>
      </c>
      <c r="O11" s="18">
        <f t="shared" ref="O11" si="19">O57</f>
        <v>29.441935615319402</v>
      </c>
      <c r="P11" s="18">
        <f t="shared" ref="P11:AD11" si="20">P57</f>
        <v>28.326911368461399</v>
      </c>
      <c r="Q11" s="18">
        <f t="shared" si="20"/>
        <v>3.7327947591821902</v>
      </c>
      <c r="R11" s="18">
        <f t="shared" si="20"/>
        <v>2.70721347769816</v>
      </c>
      <c r="S11" s="18">
        <f t="shared" si="20"/>
        <v>16.164474583698201</v>
      </c>
      <c r="T11" s="18">
        <f t="shared" si="20"/>
        <v>10.054619422849401</v>
      </c>
      <c r="U11" s="18">
        <f t="shared" si="20"/>
        <v>11.1915124857249</v>
      </c>
      <c r="V11" s="19">
        <f t="shared" si="20"/>
        <v>11.374700784913699</v>
      </c>
      <c r="W11" s="17">
        <f t="shared" si="20"/>
        <v>5.0449999999999902</v>
      </c>
      <c r="X11" s="18">
        <f t="shared" si="20"/>
        <v>5.0449999999999902</v>
      </c>
      <c r="Y11" s="18">
        <f t="shared" si="20"/>
        <v>0.16299999999999701</v>
      </c>
      <c r="Z11" s="18">
        <f t="shared" si="20"/>
        <v>0.161000000000001</v>
      </c>
      <c r="AA11" s="18">
        <f t="shared" si="20"/>
        <v>2.0499999999999998</v>
      </c>
      <c r="AB11" s="18">
        <f t="shared" si="20"/>
        <v>3.6549999999999998</v>
      </c>
      <c r="AC11" s="18">
        <f t="shared" si="20"/>
        <v>1.1220000000000001</v>
      </c>
      <c r="AD11" s="19">
        <f t="shared" si="20"/>
        <v>1.12100000000001</v>
      </c>
    </row>
    <row r="12" spans="1:30" x14ac:dyDescent="0.25">
      <c r="A12" t="s">
        <v>11</v>
      </c>
      <c r="N12" s="27" t="s">
        <v>2</v>
      </c>
      <c r="O12" s="18">
        <f t="shared" ref="O12" si="21">O58</f>
        <v>2.4441783657835101</v>
      </c>
      <c r="P12" s="18">
        <f t="shared" ref="P12:AD12" si="22">P58</f>
        <v>2.34434172610987</v>
      </c>
      <c r="Q12" s="18">
        <f t="shared" si="22"/>
        <v>4.8288478247795004</v>
      </c>
      <c r="R12" s="18">
        <f t="shared" si="22"/>
        <v>3.70752224648415</v>
      </c>
      <c r="S12" s="18">
        <f t="shared" si="22"/>
        <v>2.3499393282058199</v>
      </c>
      <c r="T12" s="18">
        <f t="shared" si="22"/>
        <v>1.0024344200991699</v>
      </c>
      <c r="U12" s="18">
        <f t="shared" si="22"/>
        <v>2.3051217730897999</v>
      </c>
      <c r="V12" s="19">
        <f t="shared" si="22"/>
        <v>1.0376005472090599</v>
      </c>
      <c r="W12" s="17">
        <f t="shared" si="22"/>
        <v>0.207000000000022</v>
      </c>
      <c r="X12" s="18">
        <f t="shared" si="22"/>
        <v>0.20799999999999799</v>
      </c>
      <c r="Y12" s="18">
        <f t="shared" si="22"/>
        <v>0.20699999999999399</v>
      </c>
      <c r="Z12" s="18">
        <f t="shared" si="22"/>
        <v>0.20799999999999799</v>
      </c>
      <c r="AA12" s="18">
        <f t="shared" si="22"/>
        <v>0.20700000000000801</v>
      </c>
      <c r="AB12" s="18">
        <f t="shared" si="22"/>
        <v>0.20700000000000801</v>
      </c>
      <c r="AC12" s="18">
        <f t="shared" si="22"/>
        <v>0.20600000000000299</v>
      </c>
      <c r="AD12" s="19">
        <f t="shared" si="22"/>
        <v>0.20799999999999799</v>
      </c>
    </row>
    <row r="13" spans="1:30" x14ac:dyDescent="0.25">
      <c r="A13" t="s">
        <v>7</v>
      </c>
      <c r="B13" s="1" t="s">
        <v>16</v>
      </c>
      <c r="C13" s="1" t="s">
        <v>17</v>
      </c>
      <c r="D13" s="1" t="s">
        <v>8</v>
      </c>
      <c r="E13" s="1" t="s">
        <v>13</v>
      </c>
      <c r="F13" s="1" t="s">
        <v>9</v>
      </c>
      <c r="G13" s="1" t="s">
        <v>14</v>
      </c>
      <c r="H13" s="1" t="s">
        <v>10</v>
      </c>
      <c r="I13" s="1" t="s">
        <v>15</v>
      </c>
      <c r="N13" s="27" t="s">
        <v>3</v>
      </c>
      <c r="O13" s="18">
        <f t="shared" ref="O13" si="23">O59</f>
        <v>29.180992808751</v>
      </c>
      <c r="P13" s="18">
        <f t="shared" ref="P13:AD13" si="24">P59</f>
        <v>28.026917517063001</v>
      </c>
      <c r="Q13" s="18">
        <f t="shared" si="24"/>
        <v>1.13338745927572</v>
      </c>
      <c r="R13" s="18">
        <f t="shared" si="24"/>
        <v>1.2857128271069</v>
      </c>
      <c r="S13" s="18">
        <f t="shared" si="24"/>
        <v>15.9720561218931</v>
      </c>
      <c r="T13" s="18">
        <f t="shared" si="24"/>
        <v>16.031593087636701</v>
      </c>
      <c r="U13" s="18">
        <f t="shared" si="24"/>
        <v>11.2072615653717</v>
      </c>
      <c r="V13" s="19">
        <f t="shared" si="24"/>
        <v>11.333366011686399</v>
      </c>
      <c r="W13" s="17">
        <f t="shared" si="24"/>
        <v>5.0449999999999902</v>
      </c>
      <c r="X13" s="18">
        <f t="shared" si="24"/>
        <v>5.0449999999999902</v>
      </c>
      <c r="Y13" s="18">
        <f t="shared" si="24"/>
        <v>0.16299999999999701</v>
      </c>
      <c r="Z13" s="18">
        <f t="shared" si="24"/>
        <v>0.161000000000001</v>
      </c>
      <c r="AA13" s="18">
        <f t="shared" si="24"/>
        <v>2.0510000000000002</v>
      </c>
      <c r="AB13" s="18">
        <f t="shared" si="24"/>
        <v>3.6579999999999999</v>
      </c>
      <c r="AC13" s="18">
        <f t="shared" si="24"/>
        <v>1.1220000000000001</v>
      </c>
      <c r="AD13" s="19">
        <f t="shared" si="24"/>
        <v>1.1199999999999899</v>
      </c>
    </row>
    <row r="14" spans="1:30" x14ac:dyDescent="0.25">
      <c r="A14" t="s">
        <v>0</v>
      </c>
      <c r="B14" s="9">
        <f>W4</f>
        <v>1.0389999999999999</v>
      </c>
      <c r="C14" s="9">
        <f t="shared" ref="C14:I16" si="25">X4</f>
        <v>1.04</v>
      </c>
      <c r="D14" s="9">
        <f t="shared" si="25"/>
        <v>1.0389999999999999</v>
      </c>
      <c r="E14" s="9">
        <f t="shared" si="25"/>
        <v>1.04</v>
      </c>
      <c r="F14" s="9">
        <f t="shared" si="25"/>
        <v>1.0389999999999999</v>
      </c>
      <c r="G14" s="9">
        <f t="shared" si="25"/>
        <v>1.04</v>
      </c>
      <c r="H14" s="9">
        <f t="shared" si="25"/>
        <v>1.0509999999999999</v>
      </c>
      <c r="I14" s="9">
        <f t="shared" si="25"/>
        <v>1.052</v>
      </c>
      <c r="N14" s="27" t="s">
        <v>2</v>
      </c>
      <c r="O14" s="18">
        <f t="shared" ref="O14" si="26">O60</f>
        <v>2.4534151680049798</v>
      </c>
      <c r="P14" s="18">
        <f t="shared" ref="P14:AD14" si="27">P60</f>
        <v>2.34082332649478</v>
      </c>
      <c r="Q14" s="18">
        <f t="shared" si="27"/>
        <v>2.4545268367436401</v>
      </c>
      <c r="R14" s="18">
        <f t="shared" si="27"/>
        <v>1.7663182288193999</v>
      </c>
      <c r="S14" s="18">
        <f t="shared" si="27"/>
        <v>2.3343688044990598</v>
      </c>
      <c r="T14" s="18">
        <f t="shared" si="27"/>
        <v>1.1072812019226499</v>
      </c>
      <c r="U14" s="18">
        <f t="shared" si="27"/>
        <v>2.3497939765770401</v>
      </c>
      <c r="V14" s="19">
        <f t="shared" si="27"/>
        <v>1.0823274386324899</v>
      </c>
      <c r="W14" s="17">
        <f t="shared" si="27"/>
        <v>0.20699999999999399</v>
      </c>
      <c r="X14" s="18">
        <f t="shared" si="27"/>
        <v>0.207000000000022</v>
      </c>
      <c r="Y14" s="18">
        <f t="shared" si="27"/>
        <v>0.20700000000000801</v>
      </c>
      <c r="Z14" s="18">
        <f t="shared" si="27"/>
        <v>0.20799999999999799</v>
      </c>
      <c r="AA14" s="18">
        <f t="shared" si="27"/>
        <v>0.205999999999989</v>
      </c>
      <c r="AB14" s="18">
        <f t="shared" si="27"/>
        <v>0.20799999999999799</v>
      </c>
      <c r="AC14" s="18">
        <f t="shared" si="27"/>
        <v>0.20700000000000801</v>
      </c>
      <c r="AD14" s="19">
        <f t="shared" si="27"/>
        <v>0.20800000000001301</v>
      </c>
    </row>
    <row r="15" spans="1:30" x14ac:dyDescent="0.25">
      <c r="A15" t="s">
        <v>24</v>
      </c>
      <c r="B15" s="9">
        <f t="shared" ref="B15:B16" si="28">W5</f>
        <v>4.2729999999999997</v>
      </c>
      <c r="C15" s="9">
        <f t="shared" si="25"/>
        <v>4.2729999999999997</v>
      </c>
      <c r="D15" s="9">
        <f t="shared" si="25"/>
        <v>4.2729999999999997</v>
      </c>
      <c r="E15" s="9">
        <f t="shared" si="25"/>
        <v>4.2729999999999997</v>
      </c>
      <c r="F15" s="9">
        <f t="shared" si="25"/>
        <v>4.2729999999999997</v>
      </c>
      <c r="G15" s="9">
        <f t="shared" si="25"/>
        <v>4.2729999999999997</v>
      </c>
      <c r="H15" s="9">
        <f t="shared" si="25"/>
        <v>4.2729999999999997</v>
      </c>
      <c r="I15" s="9">
        <f t="shared" si="25"/>
        <v>4.2729999999999997</v>
      </c>
      <c r="N15" s="27" t="s">
        <v>3</v>
      </c>
      <c r="O15" s="18">
        <f t="shared" ref="O15" si="29">O61</f>
        <v>29.274343813884698</v>
      </c>
      <c r="P15" s="18">
        <f t="shared" ref="P15:AD15" si="30">P61</f>
        <v>27.947392450392599</v>
      </c>
      <c r="Q15" s="18">
        <f t="shared" si="30"/>
        <v>3.7437107797226998</v>
      </c>
      <c r="R15" s="18">
        <f t="shared" si="30"/>
        <v>2.71623698498433</v>
      </c>
      <c r="S15" s="18">
        <f t="shared" si="30"/>
        <v>16.350145727265101</v>
      </c>
      <c r="T15" s="18">
        <f t="shared" si="30"/>
        <v>9.8463542552062702</v>
      </c>
      <c r="U15" s="18">
        <f t="shared" si="30"/>
        <v>11.1400740146701</v>
      </c>
      <c r="V15" s="19">
        <f t="shared" si="30"/>
        <v>11.461770338486801</v>
      </c>
      <c r="W15" s="17">
        <f t="shared" si="30"/>
        <v>5.0450000000000204</v>
      </c>
      <c r="X15" s="18">
        <f t="shared" si="30"/>
        <v>5.0449999999999902</v>
      </c>
      <c r="Y15" s="18">
        <f t="shared" si="30"/>
        <v>0.16299999999999701</v>
      </c>
      <c r="Z15" s="18">
        <f t="shared" si="30"/>
        <v>0.161000000000001</v>
      </c>
      <c r="AA15" s="18">
        <f t="shared" si="30"/>
        <v>2.05000000000001</v>
      </c>
      <c r="AB15" s="18">
        <f t="shared" si="30"/>
        <v>3.657</v>
      </c>
      <c r="AC15" s="18">
        <f t="shared" si="30"/>
        <v>1.1199999999999899</v>
      </c>
      <c r="AD15" s="19">
        <f t="shared" si="30"/>
        <v>1.121</v>
      </c>
    </row>
    <row r="16" spans="1:30" x14ac:dyDescent="0.25">
      <c r="A16" t="s">
        <v>25</v>
      </c>
      <c r="B16" s="9">
        <f t="shared" si="28"/>
        <v>8.3000000000000199E-2</v>
      </c>
      <c r="C16" s="9">
        <f t="shared" si="25"/>
        <v>8.3000000000000199E-2</v>
      </c>
      <c r="D16" s="9">
        <f t="shared" si="25"/>
        <v>8.2000000000000697E-2</v>
      </c>
      <c r="E16" s="9">
        <f t="shared" si="25"/>
        <v>8.3000000000000199E-2</v>
      </c>
      <c r="F16" s="9">
        <f t="shared" si="25"/>
        <v>8.3000000000000199E-2</v>
      </c>
      <c r="G16" s="9">
        <f t="shared" si="25"/>
        <v>8.3000000000000199E-2</v>
      </c>
      <c r="H16" s="9">
        <f t="shared" si="25"/>
        <v>8.3000000000000199E-2</v>
      </c>
      <c r="I16" s="9">
        <f t="shared" si="25"/>
        <v>8.2999999999999297E-2</v>
      </c>
      <c r="N16" s="27" t="s">
        <v>2</v>
      </c>
      <c r="O16" s="18">
        <f t="shared" ref="O16" si="31">O62</f>
        <v>2.4389679960502302</v>
      </c>
      <c r="P16" s="18">
        <f t="shared" ref="P16:AD16" si="32">P62</f>
        <v>2.3034451225150998</v>
      </c>
      <c r="Q16" s="18">
        <f t="shared" si="32"/>
        <v>4.8518556728768703</v>
      </c>
      <c r="R16" s="18">
        <f t="shared" si="32"/>
        <v>3.7087126450385401</v>
      </c>
      <c r="S16" s="18">
        <f t="shared" si="32"/>
        <v>2.3555713892889001</v>
      </c>
      <c r="T16" s="18">
        <f t="shared" si="32"/>
        <v>2.86234646624218</v>
      </c>
      <c r="U16" s="18">
        <f t="shared" si="32"/>
        <v>2.3372731825434299</v>
      </c>
      <c r="V16" s="19">
        <f t="shared" si="32"/>
        <v>1.0905608343234501</v>
      </c>
      <c r="W16" s="17">
        <f t="shared" si="32"/>
        <v>0.20699999999999399</v>
      </c>
      <c r="X16" s="18">
        <f t="shared" si="32"/>
        <v>0.20799999999999799</v>
      </c>
      <c r="Y16" s="18">
        <f t="shared" si="32"/>
        <v>0.20700000000000801</v>
      </c>
      <c r="Z16" s="18">
        <f t="shared" si="32"/>
        <v>0.20699999999999399</v>
      </c>
      <c r="AA16" s="18">
        <f t="shared" si="32"/>
        <v>0.20699999999999399</v>
      </c>
      <c r="AB16" s="18">
        <f t="shared" si="32"/>
        <v>0.20799999999999799</v>
      </c>
      <c r="AC16" s="18">
        <f t="shared" si="32"/>
        <v>0.20700000000000801</v>
      </c>
      <c r="AD16" s="19">
        <f t="shared" si="32"/>
        <v>0.20799999999999799</v>
      </c>
    </row>
    <row r="17" spans="1:30" ht="15.75" x14ac:dyDescent="0.25">
      <c r="A17" s="11" t="s">
        <v>26</v>
      </c>
      <c r="B17" s="9">
        <f>W40</f>
        <v>3.309000000000029</v>
      </c>
      <c r="C17" s="9">
        <f t="shared" ref="C17:I17" si="33">X40</f>
        <v>3.320000000000022</v>
      </c>
      <c r="D17" s="9">
        <f t="shared" si="33"/>
        <v>3.3120000000000025</v>
      </c>
      <c r="E17" s="9">
        <f t="shared" si="33"/>
        <v>3.3189999999999875</v>
      </c>
      <c r="F17" s="9">
        <f t="shared" si="33"/>
        <v>3.3070000000000048</v>
      </c>
      <c r="G17" s="9">
        <f t="shared" si="33"/>
        <v>3.3219999999999859</v>
      </c>
      <c r="H17" s="9">
        <f t="shared" si="33"/>
        <v>3.3110000000000253</v>
      </c>
      <c r="I17" s="9">
        <f t="shared" si="33"/>
        <v>3.3190000000000168</v>
      </c>
      <c r="N17" s="27" t="s">
        <v>3</v>
      </c>
      <c r="O17" s="18">
        <f t="shared" ref="O17" si="34">O63</f>
        <v>29.213126576282001</v>
      </c>
      <c r="P17" s="18">
        <f t="shared" ref="P17:AD17" si="35">P63</f>
        <v>28.141751543564101</v>
      </c>
      <c r="Q17" s="18">
        <f t="shared" si="35"/>
        <v>3.7074931848522499</v>
      </c>
      <c r="R17" s="18">
        <f t="shared" si="35"/>
        <v>1.2619599889562501</v>
      </c>
      <c r="S17" s="18">
        <f t="shared" si="35"/>
        <v>16.0738872672549</v>
      </c>
      <c r="T17" s="18">
        <f t="shared" si="35"/>
        <v>13.9842411704021</v>
      </c>
      <c r="U17" s="18">
        <f t="shared" si="35"/>
        <v>10.967252377986799</v>
      </c>
      <c r="V17" s="19">
        <f t="shared" si="35"/>
        <v>11.3377523263539</v>
      </c>
      <c r="W17" s="17">
        <f t="shared" si="35"/>
        <v>5.0449999999999902</v>
      </c>
      <c r="X17" s="18">
        <f t="shared" si="35"/>
        <v>5.0450000000000204</v>
      </c>
      <c r="Y17" s="18">
        <f t="shared" si="35"/>
        <v>0.16299999999999701</v>
      </c>
      <c r="Z17" s="18">
        <f t="shared" si="35"/>
        <v>0.162000000000006</v>
      </c>
      <c r="AA17" s="18">
        <f t="shared" si="35"/>
        <v>2.0499999999999998</v>
      </c>
      <c r="AB17" s="18">
        <f t="shared" si="35"/>
        <v>3.6579999999999999</v>
      </c>
      <c r="AC17" s="18">
        <f t="shared" si="35"/>
        <v>1.121</v>
      </c>
      <c r="AD17" s="19">
        <f t="shared" si="35"/>
        <v>1.1220000000000001</v>
      </c>
    </row>
    <row r="18" spans="1:30" ht="15.75" x14ac:dyDescent="0.25">
      <c r="A18" s="11" t="s">
        <v>27</v>
      </c>
      <c r="B18" s="9">
        <f>W41</f>
        <v>231.56699999999998</v>
      </c>
      <c r="C18" s="9">
        <f t="shared" ref="C18:I18" si="36">X41</f>
        <v>231.56899999999996</v>
      </c>
      <c r="D18" s="9">
        <f t="shared" si="36"/>
        <v>69.468000000000004</v>
      </c>
      <c r="E18" s="9">
        <f t="shared" si="36"/>
        <v>66.919000000000011</v>
      </c>
      <c r="F18" s="9">
        <f t="shared" si="36"/>
        <v>104.80499999999999</v>
      </c>
      <c r="G18" s="9">
        <f t="shared" si="36"/>
        <v>120.16500000000002</v>
      </c>
      <c r="H18" s="9">
        <f t="shared" si="36"/>
        <v>80.144999999999996</v>
      </c>
      <c r="I18" s="9">
        <f t="shared" si="36"/>
        <v>79.063999999999993</v>
      </c>
      <c r="N18" s="27" t="s">
        <v>2</v>
      </c>
      <c r="O18" s="18">
        <f t="shared" ref="O18" si="37">O64</f>
        <v>2.3817328664381501</v>
      </c>
      <c r="P18" s="18">
        <f t="shared" ref="P18:AD18" si="38">P64</f>
        <v>2.3345659321877199</v>
      </c>
      <c r="Q18" s="18">
        <f t="shared" si="38"/>
        <v>4.8508163067805503</v>
      </c>
      <c r="R18" s="18">
        <f t="shared" si="38"/>
        <v>1.80246875989227</v>
      </c>
      <c r="S18" s="18">
        <f t="shared" si="38"/>
        <v>2.35485402919441</v>
      </c>
      <c r="T18" s="18">
        <f t="shared" si="38"/>
        <v>1.05756027100641</v>
      </c>
      <c r="U18" s="18">
        <f t="shared" si="38"/>
        <v>2.3179592341217301</v>
      </c>
      <c r="V18" s="19">
        <f t="shared" si="38"/>
        <v>1.2174400709567099</v>
      </c>
      <c r="W18" s="17">
        <f t="shared" si="38"/>
        <v>0.206000000000017</v>
      </c>
      <c r="X18" s="18">
        <f t="shared" si="38"/>
        <v>0.20699999999999399</v>
      </c>
      <c r="Y18" s="18">
        <f t="shared" si="38"/>
        <v>0.20699999999999399</v>
      </c>
      <c r="Z18" s="18">
        <f t="shared" si="38"/>
        <v>0.20699999999999399</v>
      </c>
      <c r="AA18" s="18">
        <f t="shared" si="38"/>
        <v>0.20700000000000801</v>
      </c>
      <c r="AB18" s="18">
        <f t="shared" si="38"/>
        <v>0.20700000000000801</v>
      </c>
      <c r="AC18" s="18">
        <f t="shared" si="38"/>
        <v>0.20700000000000801</v>
      </c>
      <c r="AD18" s="19">
        <f t="shared" si="38"/>
        <v>0.20699999999999399</v>
      </c>
    </row>
    <row r="19" spans="1:30" x14ac:dyDescent="0.25">
      <c r="A19" t="s">
        <v>24</v>
      </c>
      <c r="B19" s="9">
        <f>W42</f>
        <v>4.6369999999999996</v>
      </c>
      <c r="C19" s="9">
        <f t="shared" ref="C19:I20" si="39">X42</f>
        <v>4.6369999999999996</v>
      </c>
      <c r="D19" s="9">
        <f t="shared" si="39"/>
        <v>4.2730000000000103</v>
      </c>
      <c r="E19" s="9">
        <f t="shared" si="39"/>
        <v>4.6269999999999998</v>
      </c>
      <c r="F19" s="9">
        <f t="shared" si="39"/>
        <v>4.6369999999999996</v>
      </c>
      <c r="G19" s="9">
        <f t="shared" si="39"/>
        <v>4.7320000000000002</v>
      </c>
      <c r="H19" s="9">
        <f t="shared" si="39"/>
        <v>4.6369999999999996</v>
      </c>
      <c r="I19" s="9">
        <f t="shared" si="39"/>
        <v>4.6369999999999996</v>
      </c>
      <c r="N19" s="27" t="s">
        <v>3</v>
      </c>
      <c r="O19" s="18">
        <f t="shared" ref="O19" si="40">O65</f>
        <v>29.212744713254601</v>
      </c>
      <c r="P19" s="18">
        <f t="shared" ref="P19:AD19" si="41">P65</f>
        <v>27.900221027277102</v>
      </c>
      <c r="Q19" s="18">
        <f t="shared" si="41"/>
        <v>1.1353494199504801</v>
      </c>
      <c r="R19" s="18">
        <f t="shared" si="41"/>
        <v>2.7245016987539401</v>
      </c>
      <c r="S19" s="18">
        <f t="shared" si="41"/>
        <v>16.103368003279201</v>
      </c>
      <c r="T19" s="18">
        <f t="shared" si="41"/>
        <v>15.4841705290603</v>
      </c>
      <c r="U19" s="18">
        <f t="shared" si="41"/>
        <v>10.995061441436301</v>
      </c>
      <c r="V19" s="19">
        <f t="shared" si="41"/>
        <v>11.223735156474399</v>
      </c>
      <c r="W19" s="17">
        <f t="shared" si="41"/>
        <v>5.0449999999999902</v>
      </c>
      <c r="X19" s="18">
        <f t="shared" si="41"/>
        <v>5.0449999999999902</v>
      </c>
      <c r="Y19" s="18">
        <f t="shared" si="41"/>
        <v>0.163000000000011</v>
      </c>
      <c r="Z19" s="18">
        <f t="shared" si="41"/>
        <v>0.162000000000006</v>
      </c>
      <c r="AA19" s="18">
        <f t="shared" si="41"/>
        <v>2.0510000000000002</v>
      </c>
      <c r="AB19" s="18">
        <f t="shared" si="41"/>
        <v>3.6559999999999899</v>
      </c>
      <c r="AC19" s="18">
        <f t="shared" si="41"/>
        <v>1.121</v>
      </c>
      <c r="AD19" s="19">
        <f t="shared" si="41"/>
        <v>1.1220000000000001</v>
      </c>
    </row>
    <row r="20" spans="1:30" x14ac:dyDescent="0.25">
      <c r="A20" t="s">
        <v>0</v>
      </c>
      <c r="B20" s="9">
        <f t="shared" ref="B20" si="42">W43</f>
        <v>7.09100000000001</v>
      </c>
      <c r="C20" s="9">
        <f t="shared" si="39"/>
        <v>7.077</v>
      </c>
      <c r="D20" s="9">
        <f t="shared" si="39"/>
        <v>169.55199999999999</v>
      </c>
      <c r="E20" s="9">
        <f t="shared" si="39"/>
        <v>171.738</v>
      </c>
      <c r="F20" s="9">
        <f t="shared" si="39"/>
        <v>133.85499999999999</v>
      </c>
      <c r="G20" s="9">
        <f t="shared" si="39"/>
        <v>118.384</v>
      </c>
      <c r="H20" s="9">
        <f t="shared" si="39"/>
        <v>158.499</v>
      </c>
      <c r="I20" s="9">
        <f t="shared" si="39"/>
        <v>159.571</v>
      </c>
      <c r="N20" s="27" t="s">
        <v>2</v>
      </c>
      <c r="O20" s="18">
        <f t="shared" ref="O20" si="43">O66</f>
        <v>2.43473077317846</v>
      </c>
      <c r="P20" s="18">
        <f t="shared" ref="P20:AD20" si="44">P66</f>
        <v>2.29743417051905</v>
      </c>
      <c r="Q20" s="18">
        <f t="shared" si="44"/>
        <v>2.49349005614945</v>
      </c>
      <c r="R20" s="18">
        <f t="shared" si="44"/>
        <v>3.6800779905054299</v>
      </c>
      <c r="S20" s="18">
        <f t="shared" si="44"/>
        <v>2.3524754862216302</v>
      </c>
      <c r="T20" s="18">
        <f t="shared" si="44"/>
        <v>1.0415573051062801</v>
      </c>
      <c r="U20" s="18">
        <f t="shared" si="44"/>
        <v>2.3154194253823301</v>
      </c>
      <c r="V20" s="19">
        <f t="shared" si="44"/>
        <v>1.06332617443858</v>
      </c>
      <c r="W20" s="17">
        <f t="shared" si="44"/>
        <v>0.207000000000022</v>
      </c>
      <c r="X20" s="18">
        <f t="shared" si="44"/>
        <v>0.20799999999999799</v>
      </c>
      <c r="Y20" s="18">
        <f t="shared" si="44"/>
        <v>0.20699999999999399</v>
      </c>
      <c r="Z20" s="18">
        <f t="shared" si="44"/>
        <v>0.20699999999999399</v>
      </c>
      <c r="AA20" s="18">
        <f t="shared" si="44"/>
        <v>0.20699999999999399</v>
      </c>
      <c r="AB20" s="18">
        <f t="shared" si="44"/>
        <v>0.20799999999999799</v>
      </c>
      <c r="AC20" s="18">
        <f t="shared" si="44"/>
        <v>0.20699999999999399</v>
      </c>
      <c r="AD20" s="19">
        <f t="shared" si="44"/>
        <v>0.20700000000000801</v>
      </c>
    </row>
    <row r="21" spans="1:30" ht="15.75" x14ac:dyDescent="0.25">
      <c r="A21" s="8" t="s">
        <v>42</v>
      </c>
      <c r="B21" s="9">
        <f>W46</f>
        <v>243.869</v>
      </c>
      <c r="C21" s="9">
        <f t="shared" ref="C21:I21" si="45">X45</f>
        <v>244.92199999999997</v>
      </c>
      <c r="D21" s="9">
        <f t="shared" si="45"/>
        <v>82.447000000000017</v>
      </c>
      <c r="E21" s="9">
        <f t="shared" si="45"/>
        <v>80.260999999999996</v>
      </c>
      <c r="F21" s="9">
        <f t="shared" si="45"/>
        <v>118.14399999999999</v>
      </c>
      <c r="G21" s="9">
        <f t="shared" si="45"/>
        <v>133.61500000000001</v>
      </c>
      <c r="H21" s="9">
        <f t="shared" si="45"/>
        <v>93.5</v>
      </c>
      <c r="I21" s="9">
        <f t="shared" si="45"/>
        <v>92.427999999999997</v>
      </c>
      <c r="N21" s="27" t="s">
        <v>3</v>
      </c>
      <c r="O21" s="18">
        <f t="shared" ref="O21" si="46">O67</f>
        <v>29.266012177691099</v>
      </c>
      <c r="P21" s="18">
        <f t="shared" ref="P21:AD21" si="47">P67</f>
        <v>28.1487992957864</v>
      </c>
      <c r="Q21" s="18">
        <f t="shared" si="47"/>
        <v>3.80886667209499</v>
      </c>
      <c r="R21" s="18">
        <f t="shared" si="47"/>
        <v>1.2342964457582399</v>
      </c>
      <c r="S21" s="18">
        <f t="shared" si="47"/>
        <v>16.340702270496699</v>
      </c>
      <c r="T21" s="18">
        <f t="shared" si="47"/>
        <v>10.331861723953899</v>
      </c>
      <c r="U21" s="18">
        <f t="shared" si="47"/>
        <v>11.1427106657541</v>
      </c>
      <c r="V21" s="19">
        <f t="shared" si="47"/>
        <v>11.4086108884384</v>
      </c>
      <c r="W21" s="17">
        <f t="shared" si="47"/>
        <v>5.0449999999999902</v>
      </c>
      <c r="X21" s="18">
        <f t="shared" si="47"/>
        <v>5.0450000000000204</v>
      </c>
      <c r="Y21" s="18">
        <f t="shared" si="47"/>
        <v>0.16299999999999701</v>
      </c>
      <c r="Z21" s="18">
        <f t="shared" si="47"/>
        <v>0.161000000000001</v>
      </c>
      <c r="AA21" s="18">
        <f t="shared" si="47"/>
        <v>2.0499999999999998</v>
      </c>
      <c r="AB21" s="18">
        <f t="shared" si="47"/>
        <v>3.6570000000000098</v>
      </c>
      <c r="AC21" s="18">
        <f t="shared" si="47"/>
        <v>1.12100000000001</v>
      </c>
      <c r="AD21" s="19">
        <f t="shared" si="47"/>
        <v>1.1220000000000001</v>
      </c>
    </row>
    <row r="22" spans="1:30" x14ac:dyDescent="0.25">
      <c r="N22" s="27" t="s">
        <v>2</v>
      </c>
      <c r="O22" s="18">
        <f t="shared" ref="O22" si="48">O68</f>
        <v>2.4240468258739698</v>
      </c>
      <c r="P22" s="18">
        <f t="shared" ref="P22:AD22" si="49">P68</f>
        <v>2.33069429859371</v>
      </c>
      <c r="Q22" s="18">
        <f t="shared" si="49"/>
        <v>4.8161239620491196</v>
      </c>
      <c r="R22" s="18">
        <f t="shared" si="49"/>
        <v>1.8346499682787301</v>
      </c>
      <c r="S22" s="18">
        <f t="shared" si="49"/>
        <v>2.3591078923866902</v>
      </c>
      <c r="T22" s="18">
        <f t="shared" si="49"/>
        <v>1.0442006843918601</v>
      </c>
      <c r="U22" s="18">
        <f t="shared" si="49"/>
        <v>2.3140879053821601</v>
      </c>
      <c r="V22" s="19">
        <f t="shared" si="49"/>
        <v>1.1474415193165299</v>
      </c>
      <c r="W22" s="17">
        <f t="shared" si="49"/>
        <v>0.20699999999999399</v>
      </c>
      <c r="X22" s="18">
        <f t="shared" si="49"/>
        <v>0.20699999999999399</v>
      </c>
      <c r="Y22" s="18">
        <f t="shared" si="49"/>
        <v>0.20700000000000801</v>
      </c>
      <c r="Z22" s="18">
        <f t="shared" si="49"/>
        <v>0.20799999999999799</v>
      </c>
      <c r="AA22" s="18">
        <f t="shared" si="49"/>
        <v>0.20700000000000801</v>
      </c>
      <c r="AB22" s="18">
        <f t="shared" si="49"/>
        <v>0.20799999999999799</v>
      </c>
      <c r="AC22" s="18">
        <f t="shared" si="49"/>
        <v>0.20699999999999399</v>
      </c>
      <c r="AD22" s="19">
        <f t="shared" si="49"/>
        <v>0.20699999999999399</v>
      </c>
    </row>
    <row r="23" spans="1:30" x14ac:dyDescent="0.25">
      <c r="A23" t="s">
        <v>19</v>
      </c>
      <c r="N23" s="27" t="s">
        <v>3</v>
      </c>
      <c r="O23" s="18">
        <f t="shared" ref="O23" si="50">O69</f>
        <v>29.579802611027901</v>
      </c>
      <c r="P23" s="18">
        <f t="shared" ref="P23:AD23" si="51">P69</f>
        <v>27.207076761918099</v>
      </c>
      <c r="Q23" s="18">
        <f t="shared" si="51"/>
        <v>3.7857151626643</v>
      </c>
      <c r="R23" s="18">
        <f t="shared" si="51"/>
        <v>2.6822071430246601</v>
      </c>
      <c r="S23" s="18">
        <f t="shared" si="51"/>
        <v>16.204813452429001</v>
      </c>
      <c r="T23" s="18">
        <f t="shared" si="51"/>
        <v>15.8437049751213</v>
      </c>
      <c r="U23" s="18">
        <f t="shared" si="51"/>
        <v>11.1604552204988</v>
      </c>
      <c r="V23" s="19">
        <f t="shared" si="51"/>
        <v>11.4957396929846</v>
      </c>
      <c r="W23" s="17">
        <f t="shared" si="51"/>
        <v>5.0430000000000099</v>
      </c>
      <c r="X23" s="18">
        <f t="shared" si="51"/>
        <v>5.0440000000000103</v>
      </c>
      <c r="Y23" s="18">
        <f t="shared" si="51"/>
        <v>0.16299999999999701</v>
      </c>
      <c r="Z23" s="18">
        <f t="shared" si="51"/>
        <v>0.161000000000001</v>
      </c>
      <c r="AA23" s="18">
        <f t="shared" si="51"/>
        <v>2.0510000000000002</v>
      </c>
      <c r="AB23" s="18">
        <f t="shared" si="51"/>
        <v>3.6559999999999899</v>
      </c>
      <c r="AC23" s="18">
        <f t="shared" si="51"/>
        <v>1.1220000000000001</v>
      </c>
      <c r="AD23" s="19">
        <f t="shared" si="51"/>
        <v>1.12100000000001</v>
      </c>
    </row>
    <row r="24" spans="1:30" x14ac:dyDescent="0.25">
      <c r="A24" t="s">
        <v>7</v>
      </c>
      <c r="B24" s="1" t="s">
        <v>16</v>
      </c>
      <c r="C24" s="1" t="s">
        <v>17</v>
      </c>
      <c r="D24" s="1" t="s">
        <v>8</v>
      </c>
      <c r="E24" s="1" t="s">
        <v>13</v>
      </c>
      <c r="F24" s="1" t="s">
        <v>9</v>
      </c>
      <c r="G24" s="1" t="s">
        <v>14</v>
      </c>
      <c r="H24" s="1" t="s">
        <v>10</v>
      </c>
      <c r="I24" s="1" t="s">
        <v>15</v>
      </c>
      <c r="N24" s="27" t="s">
        <v>2</v>
      </c>
      <c r="O24" s="18">
        <f t="shared" ref="O24" si="52">O70</f>
        <v>2.4628206772375898</v>
      </c>
      <c r="P24" s="18">
        <f t="shared" ref="P24:AD24" si="53">P70</f>
        <v>2.2142211817951201</v>
      </c>
      <c r="Q24" s="18">
        <f t="shared" si="53"/>
        <v>4.76476403934441</v>
      </c>
      <c r="R24" s="18">
        <f t="shared" si="53"/>
        <v>3.69670287394539</v>
      </c>
      <c r="S24" s="18">
        <f t="shared" si="53"/>
        <v>2.35717804184381</v>
      </c>
      <c r="T24" s="18">
        <f t="shared" si="53"/>
        <v>1.1206924608124</v>
      </c>
      <c r="U24" s="18">
        <f t="shared" si="53"/>
        <v>2.32611452961125</v>
      </c>
      <c r="V24" s="19">
        <f t="shared" si="53"/>
        <v>1.0938297204543601</v>
      </c>
      <c r="W24" s="17">
        <f t="shared" si="53"/>
        <v>0.20699999999999399</v>
      </c>
      <c r="X24" s="18">
        <f t="shared" si="53"/>
        <v>0.20699999999999399</v>
      </c>
      <c r="Y24" s="18">
        <f t="shared" si="53"/>
        <v>0.20699999999999399</v>
      </c>
      <c r="Z24" s="18">
        <f t="shared" si="53"/>
        <v>0.20799999999999799</v>
      </c>
      <c r="AA24" s="18">
        <f t="shared" si="53"/>
        <v>0.20699999999999399</v>
      </c>
      <c r="AB24" s="18">
        <f t="shared" si="53"/>
        <v>0.20799999999999799</v>
      </c>
      <c r="AC24" s="18">
        <f t="shared" si="53"/>
        <v>0.20700000000000801</v>
      </c>
      <c r="AD24" s="19">
        <f t="shared" si="53"/>
        <v>0.20799999999999799</v>
      </c>
    </row>
    <row r="25" spans="1:30" x14ac:dyDescent="0.25">
      <c r="A25" t="s">
        <v>0</v>
      </c>
      <c r="B25" s="5">
        <f t="shared" ref="B25:I30" si="54">($B3-B3)/$B3</f>
        <v>0</v>
      </c>
      <c r="C25" s="5">
        <f t="shared" si="54"/>
        <v>0.22756045573069006</v>
      </c>
      <c r="D25" s="5">
        <f t="shared" si="54"/>
        <v>-2.4842687412055726E-3</v>
      </c>
      <c r="E25" s="5">
        <f t="shared" si="54"/>
        <v>0.2369153285026997</v>
      </c>
      <c r="F25" s="5">
        <f t="shared" si="54"/>
        <v>-5.803307984771371E-3</v>
      </c>
      <c r="G25" s="5">
        <f t="shared" si="54"/>
        <v>0.22892593747218223</v>
      </c>
      <c r="H25" s="5">
        <f t="shared" si="54"/>
        <v>-1.8816055493487947E-2</v>
      </c>
      <c r="I25" s="5">
        <f t="shared" si="54"/>
        <v>0.23239425444112122</v>
      </c>
      <c r="N25" s="27" t="s">
        <v>3</v>
      </c>
      <c r="O25" s="18">
        <f t="shared" ref="O25" si="55">O71</f>
        <v>30.3865533113438</v>
      </c>
      <c r="P25" s="18">
        <f t="shared" ref="P25:AD25" si="56">P71</f>
        <v>25.472895205074298</v>
      </c>
      <c r="Q25" s="18">
        <f t="shared" si="56"/>
        <v>1.1532148396497399</v>
      </c>
      <c r="R25" s="18">
        <f t="shared" si="56"/>
        <v>1.19539573933176</v>
      </c>
      <c r="S25" s="18">
        <f t="shared" si="56"/>
        <v>16.050254597132401</v>
      </c>
      <c r="T25" s="18">
        <f t="shared" si="56"/>
        <v>10.010733723691001</v>
      </c>
      <c r="U25" s="18">
        <f t="shared" si="56"/>
        <v>11.069561211534801</v>
      </c>
      <c r="V25" s="19">
        <f t="shared" si="56"/>
        <v>11.4491445287634</v>
      </c>
      <c r="W25" s="17">
        <f t="shared" si="56"/>
        <v>5.0450000000000204</v>
      </c>
      <c r="X25" s="18">
        <f t="shared" si="56"/>
        <v>5.0449999999999902</v>
      </c>
      <c r="Y25" s="18">
        <f t="shared" si="56"/>
        <v>0.163000000000011</v>
      </c>
      <c r="Z25" s="18">
        <f t="shared" si="56"/>
        <v>0.161000000000001</v>
      </c>
      <c r="AA25" s="18">
        <f t="shared" si="56"/>
        <v>2.0490000000000101</v>
      </c>
      <c r="AB25" s="18">
        <f t="shared" si="56"/>
        <v>3.6600000000000099</v>
      </c>
      <c r="AC25" s="18">
        <f t="shared" si="56"/>
        <v>1.121</v>
      </c>
      <c r="AD25" s="19">
        <f t="shared" si="56"/>
        <v>1.12299999999999</v>
      </c>
    </row>
    <row r="26" spans="1:30" x14ac:dyDescent="0.25">
      <c r="A26" t="s">
        <v>24</v>
      </c>
      <c r="B26" s="5">
        <f t="shared" si="54"/>
        <v>0</v>
      </c>
      <c r="C26" s="5">
        <f t="shared" si="54"/>
        <v>-1.8252842176280952E-3</v>
      </c>
      <c r="D26" s="5">
        <f t="shared" si="54"/>
        <v>-0.16189505903514623</v>
      </c>
      <c r="E26" s="5">
        <f t="shared" si="54"/>
        <v>-4.5125310214627953E-3</v>
      </c>
      <c r="F26" s="5">
        <f t="shared" si="54"/>
        <v>-2.8476360606549391E-3</v>
      </c>
      <c r="G26" s="5">
        <f t="shared" si="54"/>
        <v>1.9822195855655057E-3</v>
      </c>
      <c r="H26" s="5">
        <f t="shared" si="54"/>
        <v>2.33796110542561E-3</v>
      </c>
      <c r="I26" s="5">
        <f t="shared" si="54"/>
        <v>-3.0376504911459623E-3</v>
      </c>
      <c r="N26" s="27" t="s">
        <v>2</v>
      </c>
      <c r="O26" s="18">
        <f t="shared" ref="O26" si="57">O72</f>
        <v>2.4452890929000599</v>
      </c>
      <c r="P26" s="18">
        <f t="shared" ref="P26:AD26" si="58">P72</f>
        <v>2.2349530789485601</v>
      </c>
      <c r="Q26" s="18">
        <f t="shared" si="58"/>
        <v>2.4250417796424601</v>
      </c>
      <c r="R26" s="18">
        <f t="shared" si="58"/>
        <v>1.9127462116779601</v>
      </c>
      <c r="S26" s="18">
        <f t="shared" si="58"/>
        <v>2.3550477487894002</v>
      </c>
      <c r="T26" s="18">
        <f t="shared" si="58"/>
        <v>0.991993383199816</v>
      </c>
      <c r="U26" s="18">
        <f t="shared" si="58"/>
        <v>2.3403604368243101</v>
      </c>
      <c r="V26" s="19">
        <f t="shared" si="58"/>
        <v>1.1802295886621099</v>
      </c>
      <c r="W26" s="17">
        <f t="shared" si="58"/>
        <v>0.20699999999999399</v>
      </c>
      <c r="X26" s="18">
        <f t="shared" si="58"/>
        <v>0.20799999999999799</v>
      </c>
      <c r="Y26" s="18">
        <f t="shared" si="58"/>
        <v>0.20699999999999399</v>
      </c>
      <c r="Z26" s="18">
        <f t="shared" si="58"/>
        <v>0.20699999999999399</v>
      </c>
      <c r="AA26" s="18">
        <f t="shared" si="58"/>
        <v>0.20699999999999399</v>
      </c>
      <c r="AB26" s="18">
        <f t="shared" si="58"/>
        <v>0.20699999999999399</v>
      </c>
      <c r="AC26" s="18">
        <f t="shared" si="58"/>
        <v>0.20699999999999399</v>
      </c>
      <c r="AD26" s="19">
        <f t="shared" si="58"/>
        <v>0.20700000000000801</v>
      </c>
    </row>
    <row r="27" spans="1:30" x14ac:dyDescent="0.25">
      <c r="A27" t="s">
        <v>25</v>
      </c>
      <c r="B27" s="5">
        <f t="shared" si="54"/>
        <v>0</v>
      </c>
      <c r="C27" s="5">
        <f t="shared" si="54"/>
        <v>-1.0733766102137311E-2</v>
      </c>
      <c r="D27" s="5">
        <f t="shared" si="54"/>
        <v>4.3646428743561214E-2</v>
      </c>
      <c r="E27" s="5">
        <f t="shared" si="54"/>
        <v>5.5533699425638914E-3</v>
      </c>
      <c r="F27" s="5">
        <f t="shared" si="54"/>
        <v>-1.601666973448386E-2</v>
      </c>
      <c r="G27" s="5">
        <f t="shared" si="54"/>
        <v>-1.9644384008847753E-2</v>
      </c>
      <c r="H27" s="5">
        <f t="shared" si="54"/>
        <v>-4.4660918580607674E-2</v>
      </c>
      <c r="I27" s="5">
        <f t="shared" si="54"/>
        <v>-3.2154025294754453E-3</v>
      </c>
      <c r="N27" s="27" t="s">
        <v>3</v>
      </c>
      <c r="O27" s="18">
        <f t="shared" ref="O27" si="59">O73</f>
        <v>30.467442906969101</v>
      </c>
      <c r="P27" s="18">
        <f t="shared" ref="P27:AD27" si="60">P73</f>
        <v>25.565244482370801</v>
      </c>
      <c r="Q27" s="18">
        <f t="shared" si="60"/>
        <v>3.7704652755649599</v>
      </c>
      <c r="R27" s="18">
        <f t="shared" si="60"/>
        <v>1.79000983580563</v>
      </c>
      <c r="S27" s="18">
        <f t="shared" si="60"/>
        <v>16.207561008820601</v>
      </c>
      <c r="T27" s="18">
        <f t="shared" si="60"/>
        <v>16.1509044956961</v>
      </c>
      <c r="U27" s="18">
        <f t="shared" si="60"/>
        <v>11.0080833759319</v>
      </c>
      <c r="V27" s="19">
        <f t="shared" si="60"/>
        <v>11.5777193888261</v>
      </c>
      <c r="W27" s="17">
        <f t="shared" si="60"/>
        <v>5.0449999999999902</v>
      </c>
      <c r="X27" s="18">
        <f t="shared" si="60"/>
        <v>5.0450000000000204</v>
      </c>
      <c r="Y27" s="18">
        <f t="shared" si="60"/>
        <v>0.16299999999999701</v>
      </c>
      <c r="Z27" s="18">
        <f t="shared" si="60"/>
        <v>0.162000000000006</v>
      </c>
      <c r="AA27" s="18">
        <f t="shared" si="60"/>
        <v>2.0529999999999999</v>
      </c>
      <c r="AB27" s="18">
        <f t="shared" si="60"/>
        <v>3.65900000000001</v>
      </c>
      <c r="AC27" s="18">
        <f t="shared" si="60"/>
        <v>1.1200000000000001</v>
      </c>
      <c r="AD27" s="19">
        <f t="shared" si="60"/>
        <v>1.1220000000000001</v>
      </c>
    </row>
    <row r="28" spans="1:30" ht="15.75" x14ac:dyDescent="0.25">
      <c r="A28" s="11" t="s">
        <v>26</v>
      </c>
      <c r="B28" s="5">
        <f t="shared" si="54"/>
        <v>0</v>
      </c>
      <c r="C28" s="5">
        <f t="shared" si="54"/>
        <v>7.2903031526927717E-2</v>
      </c>
      <c r="D28" s="5">
        <f t="shared" si="54"/>
        <v>-0.60968128720475268</v>
      </c>
      <c r="E28" s="5">
        <f t="shared" si="54"/>
        <v>-5.3405700134881821E-2</v>
      </c>
      <c r="F28" s="5">
        <f t="shared" si="54"/>
        <v>3.8041049711333388E-2</v>
      </c>
      <c r="G28" s="5">
        <f t="shared" si="54"/>
        <v>0.47928888614415738</v>
      </c>
      <c r="H28" s="5">
        <f t="shared" si="54"/>
        <v>4.6066535329814126E-2</v>
      </c>
      <c r="I28" s="5">
        <f t="shared" si="54"/>
        <v>0.54538196504826031</v>
      </c>
      <c r="N28" s="27" t="s">
        <v>2</v>
      </c>
      <c r="O28" s="18">
        <f t="shared" ref="O28" si="61">O74</f>
        <v>2.43838430714528</v>
      </c>
      <c r="P28" s="18">
        <f t="shared" ref="P28:AD28" si="62">P74</f>
        <v>2.2446385106900202</v>
      </c>
      <c r="Q28" s="18">
        <f t="shared" si="62"/>
        <v>4.7502359446306599</v>
      </c>
      <c r="R28" s="18">
        <f t="shared" si="62"/>
        <v>2.3005481918650501</v>
      </c>
      <c r="S28" s="18">
        <f t="shared" si="62"/>
        <v>2.34118621536751</v>
      </c>
      <c r="T28" s="18">
        <f t="shared" si="62"/>
        <v>1.0823856242196099</v>
      </c>
      <c r="U28" s="18">
        <f t="shared" si="62"/>
        <v>2.31964563525871</v>
      </c>
      <c r="V28" s="19">
        <f t="shared" si="62"/>
        <v>1.0910831391178399</v>
      </c>
      <c r="W28" s="17">
        <f t="shared" si="62"/>
        <v>0.207000000000022</v>
      </c>
      <c r="X28" s="18">
        <f t="shared" si="62"/>
        <v>0.20699999999999399</v>
      </c>
      <c r="Y28" s="18">
        <f t="shared" si="62"/>
        <v>0.20700000000000801</v>
      </c>
      <c r="Z28" s="18">
        <f t="shared" si="62"/>
        <v>0.20699999999999399</v>
      </c>
      <c r="AA28" s="18">
        <f t="shared" si="62"/>
        <v>0.20700000000000801</v>
      </c>
      <c r="AB28" s="18">
        <f t="shared" si="62"/>
        <v>0.20699999999999399</v>
      </c>
      <c r="AC28" s="18">
        <f t="shared" si="62"/>
        <v>0.20700000000000801</v>
      </c>
      <c r="AD28" s="19">
        <f t="shared" si="62"/>
        <v>0.20799999999999799</v>
      </c>
    </row>
    <row r="29" spans="1:30" ht="15.75" x14ac:dyDescent="0.25">
      <c r="A29" s="11" t="s">
        <v>27</v>
      </c>
      <c r="B29" s="5">
        <f t="shared" si="54"/>
        <v>0</v>
      </c>
      <c r="C29" s="5">
        <f t="shared" si="54"/>
        <v>0.1984893383359822</v>
      </c>
      <c r="D29" s="5">
        <f t="shared" si="54"/>
        <v>0.43320501506458187</v>
      </c>
      <c r="E29" s="5">
        <f t="shared" si="54"/>
        <v>0.51853939172474905</v>
      </c>
      <c r="F29" s="5">
        <f t="shared" si="54"/>
        <v>0.29770499117647958</v>
      </c>
      <c r="G29" s="5">
        <f t="shared" si="54"/>
        <v>0.44895324418641802</v>
      </c>
      <c r="H29" s="5">
        <f t="shared" si="54"/>
        <v>0.38300239954139476</v>
      </c>
      <c r="I29" s="5">
        <f t="shared" si="54"/>
        <v>0.51329372783457394</v>
      </c>
      <c r="J29" t="s">
        <v>21</v>
      </c>
      <c r="N29" s="27" t="s">
        <v>3</v>
      </c>
      <c r="O29" s="18">
        <f t="shared" ref="O29" si="63">O75</f>
        <v>30.519909044231099</v>
      </c>
      <c r="P29" s="18">
        <f t="shared" ref="P29:AD29" si="64">P75</f>
        <v>25.548224031309299</v>
      </c>
      <c r="Q29" s="18">
        <f t="shared" si="64"/>
        <v>3.7113495081910202</v>
      </c>
      <c r="R29" s="18">
        <f t="shared" si="64"/>
        <v>1.7996551132096901</v>
      </c>
      <c r="S29" s="18">
        <f t="shared" si="64"/>
        <v>16.036785233841901</v>
      </c>
      <c r="T29" s="18">
        <f t="shared" si="64"/>
        <v>13.454531992292299</v>
      </c>
      <c r="U29" s="18">
        <f t="shared" si="64"/>
        <v>11.084462236048299</v>
      </c>
      <c r="V29" s="19">
        <f t="shared" si="64"/>
        <v>11.4342604603225</v>
      </c>
      <c r="W29" s="17">
        <f t="shared" si="64"/>
        <v>5.0449999999999902</v>
      </c>
      <c r="X29" s="18">
        <f t="shared" si="64"/>
        <v>5.0449999999999902</v>
      </c>
      <c r="Y29" s="18">
        <f t="shared" si="64"/>
        <v>0.16299999999999701</v>
      </c>
      <c r="Z29" s="18">
        <f t="shared" si="64"/>
        <v>0.161000000000001</v>
      </c>
      <c r="AA29" s="18">
        <f t="shared" si="64"/>
        <v>2.0510000000000002</v>
      </c>
      <c r="AB29" s="18">
        <f t="shared" si="64"/>
        <v>3.6560000000000099</v>
      </c>
      <c r="AC29" s="18">
        <f t="shared" si="64"/>
        <v>1.12299999999999</v>
      </c>
      <c r="AD29" s="19">
        <f t="shared" si="64"/>
        <v>1.1220000000000001</v>
      </c>
    </row>
    <row r="30" spans="1:30" x14ac:dyDescent="0.25">
      <c r="A30" t="s">
        <v>24</v>
      </c>
      <c r="B30" s="5">
        <f t="shared" si="54"/>
        <v>0</v>
      </c>
      <c r="C30" s="5">
        <f t="shared" si="54"/>
        <v>-3.7054451942407775E-3</v>
      </c>
      <c r="D30" s="5">
        <f t="shared" si="54"/>
        <v>-6.8111447833847885E-2</v>
      </c>
      <c r="E30" s="5">
        <f t="shared" si="54"/>
        <v>0.34720297698936603</v>
      </c>
      <c r="F30" s="5">
        <f t="shared" si="54"/>
        <v>1.4580973563606123E-4</v>
      </c>
      <c r="G30" s="5">
        <f t="shared" si="54"/>
        <v>0.30524947469016434</v>
      </c>
      <c r="H30" s="5">
        <f t="shared" si="54"/>
        <v>2.6308315705500726E-3</v>
      </c>
      <c r="I30" s="5">
        <f t="shared" si="54"/>
        <v>0.13540929287138054</v>
      </c>
      <c r="N30" s="27" t="s">
        <v>2</v>
      </c>
      <c r="O30" s="18">
        <f t="shared" ref="O30" si="65">O76</f>
        <v>2.46117282684054</v>
      </c>
      <c r="P30" s="18">
        <f t="shared" ref="P30:AD30" si="66">P76</f>
        <v>2.18609203241552</v>
      </c>
      <c r="Q30" s="18">
        <f t="shared" si="66"/>
        <v>4.78771150984453</v>
      </c>
      <c r="R30" s="18">
        <f t="shared" si="66"/>
        <v>2.2642971022943201</v>
      </c>
      <c r="S30" s="18">
        <f t="shared" si="66"/>
        <v>2.3093828361764399</v>
      </c>
      <c r="T30" s="18">
        <f t="shared" si="66"/>
        <v>2.93691117807465</v>
      </c>
      <c r="U30" s="18">
        <f t="shared" si="66"/>
        <v>2.3375787711757998</v>
      </c>
      <c r="V30" s="19">
        <f t="shared" si="66"/>
        <v>1.1034878779844499</v>
      </c>
      <c r="W30" s="17">
        <f t="shared" si="66"/>
        <v>0.20699999999999399</v>
      </c>
      <c r="X30" s="18">
        <f t="shared" si="66"/>
        <v>0.208000000000027</v>
      </c>
      <c r="Y30" s="18">
        <f t="shared" si="66"/>
        <v>0.20699999999999399</v>
      </c>
      <c r="Z30" s="18">
        <f t="shared" si="66"/>
        <v>0.20799999999999799</v>
      </c>
      <c r="AA30" s="18">
        <f t="shared" si="66"/>
        <v>0.205999999999989</v>
      </c>
      <c r="AB30" s="18">
        <f t="shared" si="66"/>
        <v>0.20699999999999399</v>
      </c>
      <c r="AC30" s="18">
        <f t="shared" si="66"/>
        <v>0.20700000000000801</v>
      </c>
      <c r="AD30" s="19">
        <f t="shared" si="66"/>
        <v>0.20700000000000801</v>
      </c>
    </row>
    <row r="31" spans="1:30" x14ac:dyDescent="0.25">
      <c r="A31" t="s">
        <v>0</v>
      </c>
      <c r="B31" s="5">
        <f t="shared" ref="B31:I32" si="67">($B9-B9)/$B9</f>
        <v>0</v>
      </c>
      <c r="C31" s="5">
        <f t="shared" si="67"/>
        <v>0.10588111119478681</v>
      </c>
      <c r="D31" s="5">
        <f t="shared" si="67"/>
        <v>-24.080735544331198</v>
      </c>
      <c r="E31" s="5">
        <f t="shared" si="67"/>
        <v>-18.206217291425993</v>
      </c>
      <c r="F31" s="5">
        <f t="shared" si="67"/>
        <v>-17.613420718783555</v>
      </c>
      <c r="G31" s="5">
        <f t="shared" si="67"/>
        <v>-14.568945853116187</v>
      </c>
      <c r="H31" s="5">
        <f t="shared" si="67"/>
        <v>-22.210926670631242</v>
      </c>
      <c r="I31" s="5">
        <f t="shared" si="67"/>
        <v>-16.745220606754703</v>
      </c>
      <c r="J31" t="s">
        <v>38</v>
      </c>
      <c r="N31" s="27" t="s">
        <v>3</v>
      </c>
      <c r="O31" s="18">
        <f t="shared" ref="O31" si="68">O77</f>
        <v>30.4150980395438</v>
      </c>
      <c r="P31" s="18">
        <f t="shared" ref="P31:AD31" si="69">P77</f>
        <v>25.818170964073701</v>
      </c>
      <c r="Q31" s="18">
        <f t="shared" si="69"/>
        <v>1.1105237704720099</v>
      </c>
      <c r="R31" s="18">
        <f t="shared" si="69"/>
        <v>1.80498782493585</v>
      </c>
      <c r="S31" s="18">
        <f t="shared" si="69"/>
        <v>16.1922003895084</v>
      </c>
      <c r="T31" s="18">
        <f t="shared" si="69"/>
        <v>10.2526160020299</v>
      </c>
      <c r="U31" s="18">
        <f t="shared" si="69"/>
        <v>11.125068554774799</v>
      </c>
      <c r="V31" s="19">
        <f t="shared" si="69"/>
        <v>11.421228233737001</v>
      </c>
      <c r="W31" s="17">
        <f t="shared" si="69"/>
        <v>5.0450000000000204</v>
      </c>
      <c r="X31" s="18">
        <f t="shared" si="69"/>
        <v>5.0449999999999902</v>
      </c>
      <c r="Y31" s="18">
        <f t="shared" si="69"/>
        <v>0.163000000000011</v>
      </c>
      <c r="Z31" s="18">
        <f t="shared" si="69"/>
        <v>0.161000000000001</v>
      </c>
      <c r="AA31" s="18">
        <f t="shared" si="69"/>
        <v>2.0510000000000002</v>
      </c>
      <c r="AB31" s="18">
        <f t="shared" si="69"/>
        <v>3.6560000000000099</v>
      </c>
      <c r="AC31" s="18">
        <f t="shared" si="69"/>
        <v>1.121</v>
      </c>
      <c r="AD31" s="19">
        <f t="shared" si="69"/>
        <v>1.1220000000000001</v>
      </c>
    </row>
    <row r="32" spans="1:30" ht="15.75" x14ac:dyDescent="0.25">
      <c r="A32" s="8" t="s">
        <v>4</v>
      </c>
      <c r="B32" s="5">
        <f t="shared" si="67"/>
        <v>0</v>
      </c>
      <c r="C32" s="5">
        <f t="shared" si="67"/>
        <v>0.18548159433033443</v>
      </c>
      <c r="D32" s="5">
        <f t="shared" si="67"/>
        <v>0.38868282348551769</v>
      </c>
      <c r="E32" s="5">
        <f t="shared" si="67"/>
        <v>0.49132552597357387</v>
      </c>
      <c r="F32" s="5">
        <f t="shared" si="67"/>
        <v>0.27749299520171522</v>
      </c>
      <c r="G32" s="5">
        <f t="shared" si="67"/>
        <v>0.43435673046977424</v>
      </c>
      <c r="H32" s="5">
        <f t="shared" si="67"/>
        <v>0.35785317934237171</v>
      </c>
      <c r="I32" s="5">
        <f t="shared" si="67"/>
        <v>0.49219596215852723</v>
      </c>
      <c r="N32" s="27" t="s">
        <v>2</v>
      </c>
      <c r="O32" s="18">
        <f t="shared" ref="O32" si="70">O78</f>
        <v>2.4377692424708099</v>
      </c>
      <c r="P32" s="18">
        <f t="shared" ref="P32:AD32" si="71">P78</f>
        <v>2.1837816979854101</v>
      </c>
      <c r="Q32" s="18">
        <f t="shared" si="71"/>
        <v>2.4712361188294301</v>
      </c>
      <c r="R32" s="18">
        <f t="shared" si="71"/>
        <v>2.2756729068181398</v>
      </c>
      <c r="S32" s="18">
        <f t="shared" si="71"/>
        <v>2.3507744638383898</v>
      </c>
      <c r="T32" s="18">
        <f t="shared" si="71"/>
        <v>0.98442893563804101</v>
      </c>
      <c r="U32" s="18">
        <f t="shared" si="71"/>
        <v>2.3528718951563201</v>
      </c>
      <c r="V32" s="19">
        <f t="shared" si="71"/>
        <v>1.1133180624986501</v>
      </c>
      <c r="W32" s="17">
        <f t="shared" si="71"/>
        <v>0.205999999999989</v>
      </c>
      <c r="X32" s="18">
        <f t="shared" si="71"/>
        <v>0.20699999999999399</v>
      </c>
      <c r="Y32" s="18">
        <f t="shared" si="71"/>
        <v>0.20699999999999399</v>
      </c>
      <c r="Z32" s="18">
        <f t="shared" si="71"/>
        <v>0.20799999999999799</v>
      </c>
      <c r="AA32" s="18">
        <f t="shared" si="71"/>
        <v>0.20700000000000801</v>
      </c>
      <c r="AB32" s="18">
        <f t="shared" si="71"/>
        <v>0.20799999999999799</v>
      </c>
      <c r="AC32" s="18">
        <f t="shared" si="71"/>
        <v>0.20699999999999399</v>
      </c>
      <c r="AD32" s="19">
        <f t="shared" si="71"/>
        <v>0.20699999999999399</v>
      </c>
    </row>
    <row r="33" spans="1:30" x14ac:dyDescent="0.25">
      <c r="N33" s="27" t="s">
        <v>3</v>
      </c>
      <c r="O33" s="18">
        <f t="shared" ref="O33" si="72">O79</f>
        <v>30.560912069263601</v>
      </c>
      <c r="P33" s="18">
        <f t="shared" ref="P33:AD33" si="73">P79</f>
        <v>25.696455222745701</v>
      </c>
      <c r="Q33" s="18">
        <f t="shared" si="73"/>
        <v>3.8016692890743302</v>
      </c>
      <c r="R33" s="18">
        <f t="shared" si="73"/>
        <v>1.7983095210329001</v>
      </c>
      <c r="S33" s="18">
        <f t="shared" si="73"/>
        <v>16.0486576554569</v>
      </c>
      <c r="T33" s="18">
        <f t="shared" si="73"/>
        <v>15.5694610356078</v>
      </c>
      <c r="U33" s="18">
        <f t="shared" si="73"/>
        <v>11.198771927289</v>
      </c>
      <c r="V33" s="19">
        <f t="shared" si="73"/>
        <v>11.3225249508055</v>
      </c>
      <c r="W33" s="17">
        <f t="shared" si="73"/>
        <v>5.0459999999999896</v>
      </c>
      <c r="X33" s="18">
        <f t="shared" si="73"/>
        <v>5.0450000000000204</v>
      </c>
      <c r="Y33" s="18">
        <f t="shared" si="73"/>
        <v>0.16299999999999701</v>
      </c>
      <c r="Z33" s="18">
        <f t="shared" si="73"/>
        <v>0.161000000000001</v>
      </c>
      <c r="AA33" s="18">
        <f t="shared" si="73"/>
        <v>2.0499999999999998</v>
      </c>
      <c r="AB33" s="18">
        <f t="shared" si="73"/>
        <v>3.6549999999999998</v>
      </c>
      <c r="AC33" s="18">
        <f t="shared" si="73"/>
        <v>1.12100000000001</v>
      </c>
      <c r="AD33" s="19">
        <f t="shared" si="73"/>
        <v>1.1220000000000001</v>
      </c>
    </row>
    <row r="34" spans="1:30" x14ac:dyDescent="0.25">
      <c r="N34" s="27" t="s">
        <v>2</v>
      </c>
      <c r="O34" s="18">
        <f t="shared" ref="O34" si="74">O80</f>
        <v>2.4103842971535099</v>
      </c>
      <c r="P34" s="18">
        <f t="shared" ref="P34:AD34" si="75">P80</f>
        <v>2.1823166108950298</v>
      </c>
      <c r="Q34" s="18">
        <f t="shared" si="75"/>
        <v>4.8582090144397796</v>
      </c>
      <c r="R34" s="18">
        <f t="shared" si="75"/>
        <v>2.2937713207216799</v>
      </c>
      <c r="S34" s="18">
        <f t="shared" si="75"/>
        <v>2.31818774037197</v>
      </c>
      <c r="T34" s="18">
        <f t="shared" si="75"/>
        <v>1.0414428790316901</v>
      </c>
      <c r="U34" s="18">
        <f t="shared" si="75"/>
        <v>2.3325591511394599</v>
      </c>
      <c r="V34" s="19">
        <f t="shared" si="75"/>
        <v>1.1013613157567499</v>
      </c>
      <c r="W34" s="17">
        <f t="shared" si="75"/>
        <v>0.206000000000017</v>
      </c>
      <c r="X34" s="18">
        <f t="shared" si="75"/>
        <v>0.20799999999999799</v>
      </c>
      <c r="Y34" s="18">
        <f t="shared" si="75"/>
        <v>0.20700000000000801</v>
      </c>
      <c r="Z34" s="18">
        <f t="shared" si="75"/>
        <v>0.20799999999999799</v>
      </c>
      <c r="AA34" s="18">
        <f t="shared" si="75"/>
        <v>0.20600000000000299</v>
      </c>
      <c r="AB34" s="18">
        <f t="shared" si="75"/>
        <v>0.20799999999999799</v>
      </c>
      <c r="AC34" s="18">
        <f t="shared" si="75"/>
        <v>0.20699999999999399</v>
      </c>
      <c r="AD34" s="19">
        <f t="shared" si="75"/>
        <v>0.20799999999999799</v>
      </c>
    </row>
    <row r="35" spans="1:30" x14ac:dyDescent="0.25">
      <c r="A35" t="s">
        <v>40</v>
      </c>
      <c r="D35" s="7"/>
      <c r="N35" s="27" t="s">
        <v>3</v>
      </c>
      <c r="O35" s="18">
        <f t="shared" ref="O35" si="76">O81</f>
        <v>30.3388608976989</v>
      </c>
      <c r="P35" s="18">
        <f t="shared" ref="P35:AD35" si="77">P81</f>
        <v>25.602416197565599</v>
      </c>
      <c r="Q35" s="18">
        <f t="shared" si="77"/>
        <v>3.7931937683476602</v>
      </c>
      <c r="R35" s="18">
        <f t="shared" si="77"/>
        <v>1.81758626149303</v>
      </c>
      <c r="S35" s="18">
        <f t="shared" si="77"/>
        <v>15.9511105019133</v>
      </c>
      <c r="T35" s="18">
        <f t="shared" si="77"/>
        <v>10.1300102685284</v>
      </c>
      <c r="U35" s="18">
        <f t="shared" si="77"/>
        <v>11.0585809327414</v>
      </c>
      <c r="V35" s="19">
        <f t="shared" si="77"/>
        <v>11.4081307812907</v>
      </c>
      <c r="W35" s="17">
        <f t="shared" si="77"/>
        <v>5.0449999999999902</v>
      </c>
      <c r="X35" s="18">
        <f t="shared" si="77"/>
        <v>5.0449999999999902</v>
      </c>
      <c r="Y35" s="18">
        <f t="shared" si="77"/>
        <v>0.16299999999999701</v>
      </c>
      <c r="Z35" s="18">
        <f t="shared" si="77"/>
        <v>0.161000000000001</v>
      </c>
      <c r="AA35" s="18">
        <f t="shared" si="77"/>
        <v>2.0499999999999998</v>
      </c>
      <c r="AB35" s="18">
        <f t="shared" si="77"/>
        <v>3.657</v>
      </c>
      <c r="AC35" s="18">
        <f t="shared" si="77"/>
        <v>1.12100000000001</v>
      </c>
      <c r="AD35" s="19">
        <f t="shared" si="77"/>
        <v>1.1220000000000001</v>
      </c>
    </row>
    <row r="36" spans="1:30" x14ac:dyDescent="0.25">
      <c r="B36" s="1" t="s">
        <v>16</v>
      </c>
      <c r="C36" s="1" t="s">
        <v>17</v>
      </c>
      <c r="D36" s="1" t="s">
        <v>8</v>
      </c>
      <c r="E36" s="1" t="s">
        <v>13</v>
      </c>
      <c r="F36" s="1" t="s">
        <v>9</v>
      </c>
      <c r="G36" s="1" t="s">
        <v>14</v>
      </c>
      <c r="H36" s="1" t="s">
        <v>10</v>
      </c>
      <c r="I36" s="1" t="s">
        <v>15</v>
      </c>
      <c r="N36" s="27" t="s">
        <v>2</v>
      </c>
      <c r="O36" s="18">
        <f t="shared" ref="O36" si="78">O82</f>
        <v>2.4538697431315102</v>
      </c>
      <c r="P36" s="18">
        <f t="shared" ref="P36:AD36" si="79">P82</f>
        <v>2.11761368008816</v>
      </c>
      <c r="Q36" s="18">
        <f t="shared" si="79"/>
        <v>4.7541495333187402</v>
      </c>
      <c r="R36" s="18">
        <f t="shared" si="79"/>
        <v>2.2909733551910301</v>
      </c>
      <c r="S36" s="18">
        <f t="shared" si="79"/>
        <v>2.35933597355511</v>
      </c>
      <c r="T36" s="18">
        <f t="shared" si="79"/>
        <v>0.95003238291078396</v>
      </c>
      <c r="U36" s="18">
        <f t="shared" si="79"/>
        <v>2.3379987532716102</v>
      </c>
      <c r="V36" s="19">
        <f t="shared" si="79"/>
        <v>1.0837077622418401</v>
      </c>
      <c r="W36" s="17">
        <f t="shared" si="79"/>
        <v>0.20699999999999399</v>
      </c>
      <c r="X36" s="18">
        <f t="shared" si="79"/>
        <v>0.20799999999999799</v>
      </c>
      <c r="Y36" s="18">
        <f t="shared" si="79"/>
        <v>0.20699999999999399</v>
      </c>
      <c r="Z36" s="18">
        <f t="shared" si="79"/>
        <v>0.20700000000000801</v>
      </c>
      <c r="AA36" s="18">
        <f t="shared" si="79"/>
        <v>0.20699999999999399</v>
      </c>
      <c r="AB36" s="18">
        <f t="shared" si="79"/>
        <v>0.20700000000000801</v>
      </c>
      <c r="AC36" s="18">
        <f t="shared" si="79"/>
        <v>0.20699999999999399</v>
      </c>
      <c r="AD36" s="19">
        <f t="shared" si="79"/>
        <v>0.20700000000000801</v>
      </c>
    </row>
    <row r="37" spans="1:30" x14ac:dyDescent="0.25">
      <c r="A37" s="6">
        <v>0</v>
      </c>
      <c r="B37" s="10">
        <f t="shared" ref="B37:I37" si="80">B3/B14</f>
        <v>5.8092880396077007</v>
      </c>
      <c r="C37" s="10">
        <f t="shared" si="80"/>
        <v>4.4830090714150286</v>
      </c>
      <c r="D37" s="10">
        <f t="shared" si="80"/>
        <v>5.8237198722931574</v>
      </c>
      <c r="E37" s="10">
        <f t="shared" si="80"/>
        <v>4.4287161758609512</v>
      </c>
      <c r="F37" s="10">
        <f t="shared" si="80"/>
        <v>5.8430011272737925</v>
      </c>
      <c r="G37" s="10">
        <f t="shared" si="80"/>
        <v>4.4750842220473652</v>
      </c>
      <c r="H37" s="10">
        <f t="shared" si="80"/>
        <v>5.8510191882420743</v>
      </c>
      <c r="I37" s="10">
        <f t="shared" si="80"/>
        <v>4.4041381644533368</v>
      </c>
      <c r="N37" s="27" t="s">
        <v>3</v>
      </c>
      <c r="O37" s="18">
        <f t="shared" ref="O37" si="81">O83</f>
        <v>30.330376989421399</v>
      </c>
      <c r="P37" s="18">
        <f t="shared" ref="P37:AD37" si="82">P83</f>
        <v>25.784212209388102</v>
      </c>
      <c r="Q37" s="18">
        <f t="shared" si="82"/>
        <v>1.10699410860597</v>
      </c>
      <c r="R37" s="18">
        <f t="shared" si="82"/>
        <v>1.761244380553</v>
      </c>
      <c r="S37" s="18">
        <f t="shared" si="82"/>
        <v>16.176729713562299</v>
      </c>
      <c r="T37" s="18">
        <f t="shared" si="82"/>
        <v>15.8572873128212</v>
      </c>
      <c r="U37" s="18">
        <f t="shared" si="82"/>
        <v>11.134015642235999</v>
      </c>
      <c r="V37" s="19">
        <f t="shared" si="82"/>
        <v>11.57816937258</v>
      </c>
      <c r="W37" s="17">
        <f t="shared" si="82"/>
        <v>5.0450000000000204</v>
      </c>
      <c r="X37" s="18">
        <f t="shared" si="82"/>
        <v>5.0450000000000204</v>
      </c>
      <c r="Y37" s="18">
        <f t="shared" si="82"/>
        <v>0.163000000000011</v>
      </c>
      <c r="Z37" s="18">
        <f t="shared" si="82"/>
        <v>0.16199999999999201</v>
      </c>
      <c r="AA37" s="18">
        <f t="shared" si="82"/>
        <v>2.0510000000000002</v>
      </c>
      <c r="AB37" s="18">
        <f t="shared" si="82"/>
        <v>3.6559999999999899</v>
      </c>
      <c r="AC37" s="18">
        <f t="shared" si="82"/>
        <v>1.121</v>
      </c>
      <c r="AD37" s="19">
        <f t="shared" si="82"/>
        <v>1.1220000000000001</v>
      </c>
    </row>
    <row r="38" spans="1:30" x14ac:dyDescent="0.25">
      <c r="A38" s="6">
        <v>0.25</v>
      </c>
      <c r="B38" s="10">
        <f t="shared" ref="B38:I40" si="83">$A38*B$41+(1-$A38)*B$37</f>
        <v>6.6912353182639439</v>
      </c>
      <c r="C38" s="10">
        <f t="shared" si="83"/>
        <v>5.2586814666414359</v>
      </c>
      <c r="D38" s="10">
        <f t="shared" si="83"/>
        <v>8.6239220870286371</v>
      </c>
      <c r="E38" s="10">
        <f t="shared" si="83"/>
        <v>6.9621688839250711</v>
      </c>
      <c r="F38" s="10">
        <f t="shared" si="83"/>
        <v>7.8814495825501991</v>
      </c>
      <c r="G38" s="10">
        <f t="shared" si="83"/>
        <v>5.7763188709888169</v>
      </c>
      <c r="H38" s="10">
        <f t="shared" si="83"/>
        <v>8.3256625462157352</v>
      </c>
      <c r="I38" s="10">
        <f t="shared" si="83"/>
        <v>6.4539546668002146</v>
      </c>
      <c r="N38" s="27" t="s">
        <v>2</v>
      </c>
      <c r="O38" s="18">
        <f t="shared" ref="O38" si="84">O84</f>
        <v>2.4586611467453698</v>
      </c>
      <c r="P38" s="18">
        <f t="shared" ref="P38:AD38" si="85">P84</f>
        <v>2.1449708924928799</v>
      </c>
      <c r="Q38" s="18">
        <f t="shared" si="85"/>
        <v>2.4491411550996101</v>
      </c>
      <c r="R38" s="18">
        <f t="shared" si="85"/>
        <v>2.2739883030719499</v>
      </c>
      <c r="S38" s="18">
        <f t="shared" si="85"/>
        <v>2.3642936265106602</v>
      </c>
      <c r="T38" s="18">
        <f t="shared" si="85"/>
        <v>1.0441534945308499</v>
      </c>
      <c r="U38" s="18">
        <f t="shared" si="85"/>
        <v>2.3232671406233099</v>
      </c>
      <c r="V38" s="19">
        <f t="shared" si="85"/>
        <v>1.1471299538016799</v>
      </c>
      <c r="W38" s="17">
        <f t="shared" si="85"/>
        <v>0.20699999999999399</v>
      </c>
      <c r="X38" s="18">
        <f t="shared" si="85"/>
        <v>0.20699999999999399</v>
      </c>
      <c r="Y38" s="18">
        <f t="shared" si="85"/>
        <v>0.20699999999999399</v>
      </c>
      <c r="Z38" s="18">
        <f t="shared" si="85"/>
        <v>0.20700000000000801</v>
      </c>
      <c r="AA38" s="18">
        <f t="shared" si="85"/>
        <v>0.20700000000000801</v>
      </c>
      <c r="AB38" s="18">
        <f t="shared" si="85"/>
        <v>0.20799999999999799</v>
      </c>
      <c r="AC38" s="18">
        <f t="shared" si="85"/>
        <v>0.20700000000000801</v>
      </c>
      <c r="AD38" s="19">
        <f t="shared" si="85"/>
        <v>0.20699999999999399</v>
      </c>
    </row>
    <row r="39" spans="1:30" x14ac:dyDescent="0.25">
      <c r="A39" s="6">
        <v>0.5</v>
      </c>
      <c r="B39" s="10">
        <f t="shared" si="83"/>
        <v>7.5731825969201871</v>
      </c>
      <c r="C39" s="10">
        <f t="shared" si="83"/>
        <v>6.0343538618678441</v>
      </c>
      <c r="D39" s="10">
        <f t="shared" si="83"/>
        <v>11.424124301764117</v>
      </c>
      <c r="E39" s="10">
        <f t="shared" si="83"/>
        <v>9.4956215919891918</v>
      </c>
      <c r="F39" s="10">
        <f t="shared" si="83"/>
        <v>9.9198980378266057</v>
      </c>
      <c r="G39" s="10">
        <f t="shared" si="83"/>
        <v>7.0775535199302677</v>
      </c>
      <c r="H39" s="10">
        <f t="shared" si="83"/>
        <v>10.800305904189395</v>
      </c>
      <c r="I39" s="10">
        <f t="shared" si="83"/>
        <v>8.5037711691470914</v>
      </c>
      <c r="N39" s="27" t="s">
        <v>3</v>
      </c>
      <c r="O39" s="18">
        <f t="shared" ref="O39" si="86">O85</f>
        <v>30.4184674484931</v>
      </c>
      <c r="P39" s="18">
        <f t="shared" ref="P39:AD39" si="87">P85</f>
        <v>25.613646996847201</v>
      </c>
      <c r="Q39" s="18">
        <f t="shared" si="87"/>
        <v>3.8012335744575001</v>
      </c>
      <c r="R39" s="18">
        <f t="shared" si="87"/>
        <v>1.80274367786483</v>
      </c>
      <c r="S39" s="18">
        <f t="shared" si="87"/>
        <v>16.174673995081999</v>
      </c>
      <c r="T39" s="18">
        <f t="shared" si="87"/>
        <v>10.2193902309994</v>
      </c>
      <c r="U39" s="18">
        <f t="shared" si="87"/>
        <v>11.1737567281382</v>
      </c>
      <c r="V39" s="19">
        <f t="shared" si="87"/>
        <v>12.018059424586299</v>
      </c>
      <c r="W39" s="17">
        <f t="shared" si="87"/>
        <v>5.0449999999999902</v>
      </c>
      <c r="X39" s="18">
        <f t="shared" si="87"/>
        <v>5.0459999999999896</v>
      </c>
      <c r="Y39" s="18">
        <f t="shared" si="87"/>
        <v>0.16299999999999701</v>
      </c>
      <c r="Z39" s="18">
        <f t="shared" si="87"/>
        <v>0.161000000000001</v>
      </c>
      <c r="AA39" s="18">
        <f t="shared" si="87"/>
        <v>2.0509999999999899</v>
      </c>
      <c r="AB39" s="18">
        <f t="shared" si="87"/>
        <v>3.6580000000000199</v>
      </c>
      <c r="AC39" s="18">
        <f t="shared" si="87"/>
        <v>1.1220000000000001</v>
      </c>
      <c r="AD39" s="19">
        <f t="shared" si="87"/>
        <v>1.1220000000000001</v>
      </c>
    </row>
    <row r="40" spans="1:30" ht="15.75" x14ac:dyDescent="0.25">
      <c r="A40" s="6">
        <v>0.75</v>
      </c>
      <c r="B40" s="10">
        <f t="shared" si="83"/>
        <v>8.4551298755764304</v>
      </c>
      <c r="C40" s="10">
        <f t="shared" si="83"/>
        <v>6.8100262570942522</v>
      </c>
      <c r="D40" s="10">
        <f t="shared" si="83"/>
        <v>14.224326516499595</v>
      </c>
      <c r="E40" s="10">
        <f t="shared" si="83"/>
        <v>12.029074300053312</v>
      </c>
      <c r="F40" s="10">
        <f t="shared" si="83"/>
        <v>11.958346493103015</v>
      </c>
      <c r="G40" s="10">
        <f t="shared" si="83"/>
        <v>8.3787881688717203</v>
      </c>
      <c r="H40" s="10">
        <f t="shared" si="83"/>
        <v>13.274949262163057</v>
      </c>
      <c r="I40" s="10">
        <f t="shared" si="83"/>
        <v>10.553587671493968</v>
      </c>
      <c r="N40" s="28" t="s">
        <v>26</v>
      </c>
      <c r="O40" s="21">
        <f t="shared" ref="O40" si="88">SUM(O8,O10,O12,O14,O16,O18,O20,O22,O24,O26,O28,O30,O32,O34,O36,O38)</f>
        <v>39.168113547028192</v>
      </c>
      <c r="P40" s="21">
        <f t="shared" ref="P40:AD40" si="89">SUM(P8,P10,P12,P14,P16,P18,P20,P22,P24,P26,P28,P30,P32,P34,P36,P38)</f>
        <v>36.312639330258911</v>
      </c>
      <c r="Q40" s="21">
        <f t="shared" si="89"/>
        <v>63.04817943176225</v>
      </c>
      <c r="R40" s="21">
        <f t="shared" si="89"/>
        <v>41.259914073969782</v>
      </c>
      <c r="S40" s="21">
        <f t="shared" si="89"/>
        <v>37.678117392486541</v>
      </c>
      <c r="T40" s="21">
        <f t="shared" si="89"/>
        <v>20.395272032705169</v>
      </c>
      <c r="U40" s="21">
        <f t="shared" si="89"/>
        <v>37.363774260511846</v>
      </c>
      <c r="V40" s="22">
        <f t="shared" si="89"/>
        <v>17.80653081351657</v>
      </c>
      <c r="W40" s="20">
        <f t="shared" si="89"/>
        <v>3.309000000000029</v>
      </c>
      <c r="X40" s="21">
        <f t="shared" si="89"/>
        <v>3.320000000000022</v>
      </c>
      <c r="Y40" s="21">
        <f t="shared" si="89"/>
        <v>3.3120000000000025</v>
      </c>
      <c r="Z40" s="21">
        <f t="shared" si="89"/>
        <v>3.3189999999999875</v>
      </c>
      <c r="AA40" s="21">
        <f t="shared" si="89"/>
        <v>3.3070000000000048</v>
      </c>
      <c r="AB40" s="21">
        <f t="shared" si="89"/>
        <v>3.3219999999999859</v>
      </c>
      <c r="AC40" s="21">
        <f t="shared" si="89"/>
        <v>3.3110000000000253</v>
      </c>
      <c r="AD40" s="22">
        <f t="shared" si="89"/>
        <v>3.3190000000000168</v>
      </c>
    </row>
    <row r="41" spans="1:30" ht="15.75" x14ac:dyDescent="0.25">
      <c r="A41" s="6">
        <v>1</v>
      </c>
      <c r="B41" s="10">
        <f>SUM(B4:B8)/SUM(B15:B19)</f>
        <v>9.3370771542326736</v>
      </c>
      <c r="C41" s="10">
        <f t="shared" ref="C41:I41" si="90">SUM(C4:C8)/SUM(C15:C19)</f>
        <v>7.5856986523206595</v>
      </c>
      <c r="D41" s="10">
        <f t="shared" si="90"/>
        <v>17.024528731235076</v>
      </c>
      <c r="E41" s="10">
        <f t="shared" si="90"/>
        <v>14.562527008117431</v>
      </c>
      <c r="F41" s="10">
        <f t="shared" si="90"/>
        <v>13.996794948379421</v>
      </c>
      <c r="G41" s="10">
        <f t="shared" si="90"/>
        <v>9.6800228178131711</v>
      </c>
      <c r="H41" s="10">
        <f t="shared" si="90"/>
        <v>15.749592620136717</v>
      </c>
      <c r="I41" s="10">
        <f t="shared" si="90"/>
        <v>12.603404173840845</v>
      </c>
      <c r="J41" t="s">
        <v>39</v>
      </c>
      <c r="N41" s="28" t="s">
        <v>27</v>
      </c>
      <c r="O41" s="21">
        <f>SUM(O7,O9,O11,O13,O15,O17,O19,O21,O23,O25,O27,O29,O31,O33,O35,O37,O39)</f>
        <v>2138.3230417985515</v>
      </c>
      <c r="P41" s="21">
        <f t="shared" ref="P41:AD41" si="91">SUM(P7,P9,P11,P13,P15,P17,P19,P21,P23,P25,P27,P29,P31,P33,P35,P37,P39)</f>
        <v>1713.8887160833722</v>
      </c>
      <c r="Q41" s="21">
        <f t="shared" si="91"/>
        <v>1211.9907762632674</v>
      </c>
      <c r="R41" s="21">
        <f t="shared" si="91"/>
        <v>1029.5183123933155</v>
      </c>
      <c r="S41" s="21">
        <f t="shared" si="91"/>
        <v>1501.7335995074507</v>
      </c>
      <c r="T41" s="21">
        <f t="shared" si="91"/>
        <v>1178.3159750645223</v>
      </c>
      <c r="U41" s="21">
        <f t="shared" si="91"/>
        <v>1319.3401857950521</v>
      </c>
      <c r="V41" s="22">
        <f t="shared" si="91"/>
        <v>1040.7352363592074</v>
      </c>
      <c r="W41" s="20">
        <f t="shared" si="91"/>
        <v>231.56699999999998</v>
      </c>
      <c r="X41" s="21">
        <f t="shared" si="91"/>
        <v>231.56899999999996</v>
      </c>
      <c r="Y41" s="21">
        <f t="shared" si="91"/>
        <v>69.468000000000004</v>
      </c>
      <c r="Z41" s="21">
        <f t="shared" si="91"/>
        <v>66.919000000000011</v>
      </c>
      <c r="AA41" s="21">
        <f t="shared" si="91"/>
        <v>104.80499999999999</v>
      </c>
      <c r="AB41" s="21">
        <f t="shared" si="91"/>
        <v>120.16500000000002</v>
      </c>
      <c r="AC41" s="21">
        <f t="shared" si="91"/>
        <v>80.144999999999996</v>
      </c>
      <c r="AD41" s="22">
        <f t="shared" si="91"/>
        <v>79.063999999999993</v>
      </c>
    </row>
    <row r="42" spans="1:30" x14ac:dyDescent="0.25">
      <c r="N42" s="27" t="s">
        <v>24</v>
      </c>
      <c r="O42" s="18">
        <f t="shared" ref="O42" si="92">O86</f>
        <v>48.597201794399297</v>
      </c>
      <c r="P42" s="18">
        <f t="shared" ref="P42:AD42" si="93">P86</f>
        <v>48.777276062241903</v>
      </c>
      <c r="Q42" s="18">
        <f t="shared" si="93"/>
        <v>51.907227569289503</v>
      </c>
      <c r="R42" s="18">
        <f t="shared" si="93"/>
        <v>31.7241086580309</v>
      </c>
      <c r="S42" s="18">
        <f t="shared" si="93"/>
        <v>48.590115849253003</v>
      </c>
      <c r="T42" s="18">
        <f t="shared" si="93"/>
        <v>33.762931475247001</v>
      </c>
      <c r="U42" s="18">
        <f t="shared" si="93"/>
        <v>48.469350741678198</v>
      </c>
      <c r="V42" s="19">
        <f t="shared" si="93"/>
        <v>42.016689063891903</v>
      </c>
      <c r="W42" s="17">
        <f t="shared" si="93"/>
        <v>4.6369999999999996</v>
      </c>
      <c r="X42" s="18">
        <f t="shared" si="93"/>
        <v>4.6369999999999996</v>
      </c>
      <c r="Y42" s="18">
        <f t="shared" si="93"/>
        <v>4.2730000000000103</v>
      </c>
      <c r="Z42" s="18">
        <f t="shared" si="93"/>
        <v>4.6269999999999998</v>
      </c>
      <c r="AA42" s="18">
        <f t="shared" si="93"/>
        <v>4.6369999999999996</v>
      </c>
      <c r="AB42" s="18">
        <f t="shared" si="93"/>
        <v>4.7320000000000002</v>
      </c>
      <c r="AC42" s="18">
        <f t="shared" si="93"/>
        <v>4.6369999999999996</v>
      </c>
      <c r="AD42" s="19">
        <f t="shared" si="93"/>
        <v>4.6369999999999996</v>
      </c>
    </row>
    <row r="43" spans="1:30" x14ac:dyDescent="0.25">
      <c r="N43" s="27" t="s">
        <v>0</v>
      </c>
      <c r="O43" s="18">
        <f t="shared" ref="O43" si="94">O87</f>
        <v>37.050121284383103</v>
      </c>
      <c r="P43" s="18">
        <f t="shared" ref="P43:AD43" si="95">P87</f>
        <v>33.127213272890998</v>
      </c>
      <c r="Q43" s="18">
        <f t="shared" si="95"/>
        <v>929.24429381900904</v>
      </c>
      <c r="R43" s="18">
        <f t="shared" si="95"/>
        <v>711.592680061549</v>
      </c>
      <c r="S43" s="18">
        <f t="shared" si="95"/>
        <v>689.62949514818001</v>
      </c>
      <c r="T43" s="18">
        <f t="shared" si="95"/>
        <v>576.83133212794803</v>
      </c>
      <c r="U43" s="18">
        <f t="shared" si="95"/>
        <v>859.96764826980996</v>
      </c>
      <c r="V43" s="19">
        <f t="shared" si="95"/>
        <v>657.46257569839599</v>
      </c>
      <c r="W43" s="17">
        <f t="shared" si="95"/>
        <v>7.09100000000001</v>
      </c>
      <c r="X43" s="18">
        <f t="shared" si="95"/>
        <v>7.077</v>
      </c>
      <c r="Y43" s="18">
        <f t="shared" si="95"/>
        <v>169.55199999999999</v>
      </c>
      <c r="Z43" s="18">
        <f t="shared" si="95"/>
        <v>171.738</v>
      </c>
      <c r="AA43" s="18">
        <f t="shared" si="95"/>
        <v>133.85499999999999</v>
      </c>
      <c r="AB43" s="18">
        <f t="shared" si="95"/>
        <v>118.384</v>
      </c>
      <c r="AC43" s="18">
        <f t="shared" si="95"/>
        <v>158.499</v>
      </c>
      <c r="AD43" s="19">
        <f t="shared" si="95"/>
        <v>159.571</v>
      </c>
    </row>
    <row r="44" spans="1:30" ht="15.75" x14ac:dyDescent="0.25">
      <c r="N44" s="28" t="s">
        <v>4</v>
      </c>
      <c r="O44" s="18">
        <f t="shared" ref="O44" si="96">SUM(O4:O39)+O42+O43</f>
        <v>2320.1096400831029</v>
      </c>
      <c r="P44" s="18">
        <f t="shared" ref="P44" si="97">SUM(P4:P39)+P42+P43</f>
        <v>1887.804901432429</v>
      </c>
      <c r="Q44" s="18">
        <f t="shared" ref="Q44" si="98">SUM(Q4:Q39)+Q42+Q43</f>
        <v>2321.2279737187073</v>
      </c>
      <c r="R44" s="18">
        <f t="shared" ref="R44" si="99">SUM(R4:R39)+R42+R43</f>
        <v>1869.8564969945151</v>
      </c>
      <c r="S44" s="18">
        <f t="shared" ref="S44" si="100">SUM(S4:S39)+S42+S43</f>
        <v>2334.7950457493898</v>
      </c>
      <c r="T44" s="18">
        <f t="shared" ref="T44" si="101">SUM(T4:T39)+T42+T43</f>
        <v>1864.8144447904588</v>
      </c>
      <c r="U44" s="18">
        <f t="shared" ref="U44" si="102">SUM(U4:U39)+U42+U43</f>
        <v>2322.1511575756722</v>
      </c>
      <c r="V44" s="19">
        <f t="shared" ref="V44" si="103">SUM(V4:V39)+V42+V43</f>
        <v>1813.7443888362823</v>
      </c>
      <c r="W44" s="17">
        <f t="shared" ref="W44" si="104">SUM(W4:W39)+W42+W43</f>
        <v>251.99900000000002</v>
      </c>
      <c r="X44" s="18">
        <f t="shared" ref="X44" si="105">SUM(X4:X39)+X42+X43</f>
        <v>251.99899999999997</v>
      </c>
      <c r="Y44" s="18">
        <f t="shared" ref="Y44" si="106">SUM(Y4:Y39)+Y42+Y43</f>
        <v>251.99900000000002</v>
      </c>
      <c r="Z44" s="18">
        <f t="shared" ref="Z44" si="107">SUM(Z4:Z39)+Z42+Z43</f>
        <v>251.999</v>
      </c>
      <c r="AA44" s="18">
        <f t="shared" ref="AA44" si="108">SUM(AA4:AA39)+AA42+AA43</f>
        <v>251.99899999999997</v>
      </c>
      <c r="AB44" s="18">
        <f t="shared" ref="AB44" si="109">SUM(AB4:AB39)+AB42+AB43</f>
        <v>251.99900000000002</v>
      </c>
      <c r="AC44" s="18">
        <f t="shared" ref="AC44" si="110">SUM(AC4:AC39)+AC42+AC43</f>
        <v>251.999</v>
      </c>
      <c r="AD44" s="19">
        <f t="shared" ref="AD44" si="111">SUM(AD4:AD39)+AD42+AD43</f>
        <v>251.999</v>
      </c>
    </row>
    <row r="45" spans="1:30" ht="15.75" x14ac:dyDescent="0.25">
      <c r="A45" t="s">
        <v>20</v>
      </c>
      <c r="N45" s="28" t="s">
        <v>30</v>
      </c>
      <c r="O45" s="18">
        <f t="shared" ref="O45" si="112">SUM(O4:O39)+O42</f>
        <v>2283.0595187987196</v>
      </c>
      <c r="P45" s="18">
        <f t="shared" ref="P45:AD45" si="113">SUM(P4:P39)+P42</f>
        <v>1854.6776881595381</v>
      </c>
      <c r="Q45" s="18">
        <f t="shared" si="113"/>
        <v>1391.9836798996982</v>
      </c>
      <c r="R45" s="18">
        <f t="shared" si="113"/>
        <v>1158.2638169329662</v>
      </c>
      <c r="S45" s="18">
        <f t="shared" si="113"/>
        <v>1645.16555060121</v>
      </c>
      <c r="T45" s="18">
        <f t="shared" si="113"/>
        <v>1287.9831126625108</v>
      </c>
      <c r="U45" s="18">
        <f t="shared" si="113"/>
        <v>1462.1835093058623</v>
      </c>
      <c r="V45" s="19">
        <f t="shared" si="113"/>
        <v>1156.2818131378863</v>
      </c>
      <c r="W45" s="17">
        <f t="shared" si="113"/>
        <v>244.90800000000002</v>
      </c>
      <c r="X45" s="18">
        <f t="shared" si="113"/>
        <v>244.92199999999997</v>
      </c>
      <c r="Y45" s="18">
        <f t="shared" si="113"/>
        <v>82.447000000000017</v>
      </c>
      <c r="Z45" s="18">
        <f t="shared" si="113"/>
        <v>80.260999999999996</v>
      </c>
      <c r="AA45" s="18">
        <f t="shared" si="113"/>
        <v>118.14399999999999</v>
      </c>
      <c r="AB45" s="18">
        <f t="shared" si="113"/>
        <v>133.61500000000001</v>
      </c>
      <c r="AC45" s="18">
        <f t="shared" si="113"/>
        <v>93.5</v>
      </c>
      <c r="AD45" s="19">
        <f t="shared" si="113"/>
        <v>92.427999999999997</v>
      </c>
    </row>
    <row r="46" spans="1:30" ht="15.75" x14ac:dyDescent="0.25">
      <c r="A46" t="s">
        <v>7</v>
      </c>
      <c r="B46" s="1" t="s">
        <v>16</v>
      </c>
      <c r="C46" s="1" t="s">
        <v>17</v>
      </c>
      <c r="D46" s="1" t="s">
        <v>8</v>
      </c>
      <c r="E46" s="1" t="s">
        <v>13</v>
      </c>
      <c r="F46" s="1" t="s">
        <v>9</v>
      </c>
      <c r="G46" s="1" t="s">
        <v>14</v>
      </c>
      <c r="H46" s="1" t="s">
        <v>10</v>
      </c>
      <c r="I46" s="1" t="s">
        <v>15</v>
      </c>
      <c r="N46" s="29" t="s">
        <v>31</v>
      </c>
      <c r="O46" s="24">
        <f t="shared" ref="O46" si="114">SUM(O5:O39)+O42</f>
        <v>2277.0236685255672</v>
      </c>
      <c r="P46" s="24">
        <f t="shared" ref="P46:AD46" si="115">SUM(P5:P39)+P42</f>
        <v>1850.0153587252664</v>
      </c>
      <c r="Q46" s="24">
        <f t="shared" si="115"/>
        <v>1385.9328349523855</v>
      </c>
      <c r="R46" s="24">
        <f t="shared" si="115"/>
        <v>1153.6579521100707</v>
      </c>
      <c r="S46" s="24">
        <f t="shared" si="115"/>
        <v>1639.0946724299727</v>
      </c>
      <c r="T46" s="24">
        <f t="shared" si="115"/>
        <v>1283.3290250715818</v>
      </c>
      <c r="U46" s="24">
        <f t="shared" si="115"/>
        <v>1456.0340881390198</v>
      </c>
      <c r="V46" s="25">
        <f t="shared" si="115"/>
        <v>1151.6486597888813</v>
      </c>
      <c r="W46" s="23">
        <f t="shared" si="115"/>
        <v>243.869</v>
      </c>
      <c r="X46" s="24">
        <f t="shared" si="115"/>
        <v>243.88199999999998</v>
      </c>
      <c r="Y46" s="24">
        <f t="shared" si="115"/>
        <v>81.408000000000015</v>
      </c>
      <c r="Z46" s="24">
        <f t="shared" si="115"/>
        <v>79.220999999999989</v>
      </c>
      <c r="AA46" s="24">
        <f t="shared" si="115"/>
        <v>117.10499999999999</v>
      </c>
      <c r="AB46" s="24">
        <f t="shared" si="115"/>
        <v>132.57500000000002</v>
      </c>
      <c r="AC46" s="24">
        <f t="shared" si="115"/>
        <v>92.448999999999998</v>
      </c>
      <c r="AD46" s="25">
        <f t="shared" si="115"/>
        <v>91.376000000000005</v>
      </c>
    </row>
    <row r="47" spans="1:30" x14ac:dyDescent="0.25">
      <c r="A47" t="s">
        <v>0</v>
      </c>
      <c r="B47" s="5">
        <f>($B14-B14)/$B14</f>
        <v>0</v>
      </c>
      <c r="C47" s="5">
        <f>($B14-C14)/$B14</f>
        <v>-9.6246390760357269E-4</v>
      </c>
      <c r="D47" s="5">
        <f t="shared" ref="D47:I47" si="116">($B14-D14)/$B14</f>
        <v>0</v>
      </c>
      <c r="E47" s="5">
        <f t="shared" si="116"/>
        <v>-9.6246390760357269E-4</v>
      </c>
      <c r="F47" s="5">
        <f t="shared" si="116"/>
        <v>0</v>
      </c>
      <c r="G47" s="5">
        <f t="shared" si="116"/>
        <v>-9.6246390760357269E-4</v>
      </c>
      <c r="H47" s="5">
        <f t="shared" si="116"/>
        <v>-1.154956689124159E-2</v>
      </c>
      <c r="I47" s="5">
        <f t="shared" si="116"/>
        <v>-1.2512030798845162E-2</v>
      </c>
      <c r="O47" s="1" t="s">
        <v>16</v>
      </c>
      <c r="P47" s="1" t="s">
        <v>17</v>
      </c>
      <c r="Q47" s="1" t="s">
        <v>8</v>
      </c>
      <c r="R47" s="1" t="s">
        <v>13</v>
      </c>
      <c r="S47" s="1" t="s">
        <v>9</v>
      </c>
      <c r="T47" s="1" t="s">
        <v>14</v>
      </c>
      <c r="U47" s="1" t="s">
        <v>10</v>
      </c>
      <c r="V47" s="1" t="s">
        <v>15</v>
      </c>
      <c r="W47" s="1" t="s">
        <v>16</v>
      </c>
      <c r="X47" s="1" t="s">
        <v>17</v>
      </c>
      <c r="Y47" s="1" t="s">
        <v>8</v>
      </c>
      <c r="Z47" s="1" t="s">
        <v>13</v>
      </c>
      <c r="AA47" s="1" t="s">
        <v>9</v>
      </c>
      <c r="AB47" s="1" t="s">
        <v>14</v>
      </c>
      <c r="AC47" s="1" t="s">
        <v>10</v>
      </c>
      <c r="AD47" s="1" t="s">
        <v>15</v>
      </c>
    </row>
    <row r="48" spans="1:30" x14ac:dyDescent="0.25">
      <c r="A48" t="s">
        <v>24</v>
      </c>
      <c r="B48" s="5">
        <f t="shared" ref="B48:C54" si="117">($B15-B15)/$B15</f>
        <v>0</v>
      </c>
      <c r="C48" s="5">
        <f t="shared" si="117"/>
        <v>0</v>
      </c>
      <c r="D48" s="5">
        <f t="shared" ref="D48:I48" si="118">($B15-D15)/$B15</f>
        <v>0</v>
      </c>
      <c r="E48" s="5">
        <f t="shared" si="118"/>
        <v>0</v>
      </c>
      <c r="F48" s="5">
        <f t="shared" si="118"/>
        <v>0</v>
      </c>
      <c r="G48" s="5">
        <f t="shared" si="118"/>
        <v>0</v>
      </c>
      <c r="H48" s="5">
        <f t="shared" si="118"/>
        <v>0</v>
      </c>
      <c r="I48" s="5">
        <f t="shared" si="118"/>
        <v>0</v>
      </c>
      <c r="O48" t="s">
        <v>35</v>
      </c>
      <c r="Q48" t="s">
        <v>32</v>
      </c>
      <c r="R48" t="s">
        <v>33</v>
      </c>
      <c r="S48" t="s">
        <v>35</v>
      </c>
      <c r="U48" t="s">
        <v>32</v>
      </c>
      <c r="V48" t="s">
        <v>33</v>
      </c>
      <c r="W48" t="s">
        <v>34</v>
      </c>
      <c r="Y48" t="s">
        <v>34</v>
      </c>
      <c r="AA48" t="s">
        <v>34</v>
      </c>
      <c r="AC48" t="s">
        <v>34</v>
      </c>
    </row>
    <row r="49" spans="1:30" x14ac:dyDescent="0.25">
      <c r="A49" t="s">
        <v>25</v>
      </c>
      <c r="B49" s="5">
        <f t="shared" si="117"/>
        <v>0</v>
      </c>
      <c r="C49" s="5">
        <f t="shared" si="117"/>
        <v>0</v>
      </c>
      <c r="D49" s="5">
        <f t="shared" ref="D49:I49" si="119">($B16-D16)/$B16</f>
        <v>1.2048192771078299E-2</v>
      </c>
      <c r="E49" s="5">
        <f t="shared" si="119"/>
        <v>0</v>
      </c>
      <c r="F49" s="5">
        <f t="shared" si="119"/>
        <v>0</v>
      </c>
      <c r="G49" s="5">
        <f t="shared" si="119"/>
        <v>0</v>
      </c>
      <c r="H49" s="5">
        <f t="shared" si="119"/>
        <v>0</v>
      </c>
      <c r="I49" s="5">
        <f t="shared" si="119"/>
        <v>1.0868147078408886E-14</v>
      </c>
    </row>
    <row r="50" spans="1:30" ht="15.75" x14ac:dyDescent="0.25">
      <c r="A50" s="11" t="s">
        <v>26</v>
      </c>
      <c r="B50" s="5">
        <f t="shared" si="117"/>
        <v>0</v>
      </c>
      <c r="C50" s="5">
        <f t="shared" si="117"/>
        <v>-3.3242671501942942E-3</v>
      </c>
      <c r="D50" s="5">
        <f t="shared" ref="D50:I50" si="120">($B17-D17)/$B17</f>
        <v>-9.0661831368191051E-4</v>
      </c>
      <c r="E50" s="5">
        <f t="shared" si="120"/>
        <v>-3.0220610456205498E-3</v>
      </c>
      <c r="F50" s="5">
        <f t="shared" si="120"/>
        <v>6.0441220913393383E-4</v>
      </c>
      <c r="G50" s="5">
        <f t="shared" si="120"/>
        <v>-3.9286793593099759E-3</v>
      </c>
      <c r="H50" s="5">
        <f t="shared" si="120"/>
        <v>-6.0441220912547879E-4</v>
      </c>
      <c r="I50" s="5">
        <f t="shared" si="120"/>
        <v>-3.0220610456294073E-3</v>
      </c>
      <c r="N50" s="27" t="s">
        <v>0</v>
      </c>
      <c r="O50">
        <v>6.0358502731524002</v>
      </c>
      <c r="P50">
        <v>4.6623294342716299</v>
      </c>
      <c r="Q50">
        <v>6.0508449473125898</v>
      </c>
      <c r="R50">
        <v>4.6058648228953896</v>
      </c>
      <c r="S50">
        <v>6.07087817123747</v>
      </c>
      <c r="T50">
        <v>4.6540875909292598</v>
      </c>
      <c r="U50">
        <v>6.1494211668424201</v>
      </c>
      <c r="V50">
        <v>4.6331533490049104</v>
      </c>
      <c r="W50">
        <v>1.0389999999999999</v>
      </c>
      <c r="X50">
        <v>1.04</v>
      </c>
      <c r="Y50">
        <v>1.0389999999999999</v>
      </c>
      <c r="Z50">
        <v>1.04</v>
      </c>
      <c r="AA50">
        <v>1.0389999999999999</v>
      </c>
      <c r="AB50">
        <v>1.04</v>
      </c>
      <c r="AC50">
        <v>1.0509999999999999</v>
      </c>
      <c r="AD50">
        <v>1.052</v>
      </c>
    </row>
    <row r="51" spans="1:30" ht="15.75" x14ac:dyDescent="0.25">
      <c r="A51" s="11" t="s">
        <v>27</v>
      </c>
      <c r="B51" s="5">
        <f t="shared" si="117"/>
        <v>0</v>
      </c>
      <c r="C51" s="5">
        <f t="shared" si="117"/>
        <v>-8.6368092171213001E-6</v>
      </c>
      <c r="D51" s="5">
        <f t="shared" ref="D51:I51" si="121">($B18-D18)/$B18</f>
        <v>0.70000906864967805</v>
      </c>
      <c r="E51" s="5">
        <f t="shared" si="121"/>
        <v>0.71101668199700296</v>
      </c>
      <c r="F51" s="5">
        <f t="shared" si="121"/>
        <v>0.54740960499553049</v>
      </c>
      <c r="G51" s="5">
        <f t="shared" si="121"/>
        <v>0.48107891020741284</v>
      </c>
      <c r="H51" s="5">
        <f t="shared" si="121"/>
        <v>0.65390146264364091</v>
      </c>
      <c r="I51" s="5">
        <f t="shared" si="121"/>
        <v>0.65856965802553902</v>
      </c>
      <c r="J51" t="s">
        <v>21</v>
      </c>
      <c r="N51" s="27" t="s">
        <v>24</v>
      </c>
      <c r="O51">
        <v>49.987400852432003</v>
      </c>
      <c r="P51">
        <v>50.078642066288197</v>
      </c>
      <c r="Q51">
        <v>58.080114064450001</v>
      </c>
      <c r="R51">
        <v>50.212970549460898</v>
      </c>
      <c r="S51">
        <v>50.129746777677802</v>
      </c>
      <c r="T51">
        <v>49.888314847430799</v>
      </c>
      <c r="U51">
        <v>49.870532253477698</v>
      </c>
      <c r="V51">
        <v>50.139245105182503</v>
      </c>
      <c r="W51">
        <v>4.2729999999999997</v>
      </c>
      <c r="X51">
        <v>4.2729999999999997</v>
      </c>
      <c r="Y51">
        <v>4.2729999999999997</v>
      </c>
      <c r="Z51">
        <v>4.2729999999999997</v>
      </c>
      <c r="AA51">
        <v>4.2729999999999997</v>
      </c>
      <c r="AB51">
        <v>4.2729999999999997</v>
      </c>
      <c r="AC51">
        <v>4.2729999999999997</v>
      </c>
      <c r="AD51">
        <v>4.2729999999999997</v>
      </c>
    </row>
    <row r="52" spans="1:30" x14ac:dyDescent="0.25">
      <c r="A52" t="s">
        <v>24</v>
      </c>
      <c r="B52" s="5">
        <f t="shared" si="117"/>
        <v>0</v>
      </c>
      <c r="C52" s="5">
        <f t="shared" si="117"/>
        <v>0</v>
      </c>
      <c r="D52" s="5">
        <f t="shared" ref="D52:I52" si="122">($B19-D19)/$B19</f>
        <v>7.8499029544962101E-2</v>
      </c>
      <c r="E52" s="5">
        <f t="shared" si="122"/>
        <v>2.1565667457407347E-3</v>
      </c>
      <c r="F52" s="5">
        <f t="shared" si="122"/>
        <v>0</v>
      </c>
      <c r="G52" s="5">
        <f t="shared" si="122"/>
        <v>-2.0487384084537555E-2</v>
      </c>
      <c r="H52" s="5">
        <f t="shared" si="122"/>
        <v>0</v>
      </c>
      <c r="I52" s="5">
        <f t="shared" si="122"/>
        <v>0</v>
      </c>
      <c r="N52" s="27" t="s">
        <v>25</v>
      </c>
      <c r="O52">
        <v>0.94791053315686102</v>
      </c>
      <c r="P52">
        <v>0.95808518310551904</v>
      </c>
      <c r="Q52">
        <v>0.90653762361615897</v>
      </c>
      <c r="R52">
        <v>0.942646435293788</v>
      </c>
      <c r="S52">
        <v>0.96309290310427298</v>
      </c>
      <c r="T52">
        <v>0.96653165167622601</v>
      </c>
      <c r="U52">
        <v>0.99024508829988001</v>
      </c>
      <c r="V52">
        <v>0.95095844708289001</v>
      </c>
      <c r="W52">
        <v>8.3000000000000199E-2</v>
      </c>
      <c r="X52">
        <v>8.3000000000000199E-2</v>
      </c>
      <c r="Y52">
        <v>8.2000000000000697E-2</v>
      </c>
      <c r="Z52">
        <v>8.3000000000000199E-2</v>
      </c>
      <c r="AA52">
        <v>8.3000000000000199E-2</v>
      </c>
      <c r="AB52">
        <v>8.3000000000000199E-2</v>
      </c>
      <c r="AC52">
        <v>8.3000000000000199E-2</v>
      </c>
      <c r="AD52">
        <v>8.2999999999999297E-2</v>
      </c>
    </row>
    <row r="53" spans="1:30" x14ac:dyDescent="0.25">
      <c r="A53" t="s">
        <v>0</v>
      </c>
      <c r="B53" s="5">
        <f>($B20-B20)/$B20</f>
        <v>0</v>
      </c>
      <c r="C53" s="5">
        <f>($B20-C20)/$B20</f>
        <v>1.9743336623903518E-3</v>
      </c>
      <c r="D53" s="5">
        <f t="shared" ref="D53:I53" si="123">($B20-D20)/$B20</f>
        <v>-22.910872937526406</v>
      </c>
      <c r="E53" s="5">
        <f t="shared" si="123"/>
        <v>-23.21915103652514</v>
      </c>
      <c r="F53" s="5">
        <f t="shared" si="123"/>
        <v>-17.876745169933692</v>
      </c>
      <c r="G53" s="5">
        <f t="shared" si="123"/>
        <v>-15.694965449160884</v>
      </c>
      <c r="H53" s="5">
        <f t="shared" si="123"/>
        <v>-21.352136511070338</v>
      </c>
      <c r="I53" s="5">
        <f t="shared" si="123"/>
        <v>-21.503314060076121</v>
      </c>
      <c r="N53" s="27" t="s">
        <v>3</v>
      </c>
      <c r="O53">
        <v>1655.77114625588</v>
      </c>
      <c r="P53">
        <v>1282.9658710998301</v>
      </c>
      <c r="Q53">
        <v>1164.85045383495</v>
      </c>
      <c r="R53">
        <v>999.80379674105802</v>
      </c>
      <c r="S53">
        <v>1238.6818745430701</v>
      </c>
      <c r="T53">
        <v>969.53277094804002</v>
      </c>
      <c r="U53">
        <v>1136.8665070142699</v>
      </c>
      <c r="V53">
        <v>857.46013532034397</v>
      </c>
      <c r="W53">
        <v>150.84800000000001</v>
      </c>
      <c r="X53">
        <v>150.84899999999999</v>
      </c>
      <c r="Y53">
        <v>66.86</v>
      </c>
      <c r="Z53">
        <v>64.337999999999994</v>
      </c>
      <c r="AA53">
        <v>71.995000000000005</v>
      </c>
      <c r="AB53">
        <v>61.655000000000001</v>
      </c>
      <c r="AC53">
        <v>62.204999999999998</v>
      </c>
      <c r="AD53">
        <v>61.116999999999997</v>
      </c>
    </row>
    <row r="54" spans="1:30" ht="15.75" x14ac:dyDescent="0.25">
      <c r="A54" s="8" t="s">
        <v>4</v>
      </c>
      <c r="B54" s="5">
        <f t="shared" si="117"/>
        <v>0</v>
      </c>
      <c r="C54" s="5">
        <f t="shared" ref="C54:I54" si="124">($B21-C21)/$B21</f>
        <v>-4.3178919829907399E-3</v>
      </c>
      <c r="D54" s="5">
        <f t="shared" si="124"/>
        <v>0.6619209493621574</v>
      </c>
      <c r="E54" s="5">
        <f t="shared" si="124"/>
        <v>0.67088477830310533</v>
      </c>
      <c r="F54" s="5">
        <f t="shared" si="124"/>
        <v>0.51554318097011109</v>
      </c>
      <c r="G54" s="5">
        <f t="shared" si="124"/>
        <v>0.45210338337386052</v>
      </c>
      <c r="H54" s="5">
        <f t="shared" si="124"/>
        <v>0.61659743550840818</v>
      </c>
      <c r="I54" s="5">
        <f t="shared" si="124"/>
        <v>0.62099323817295349</v>
      </c>
      <c r="N54" s="27" t="s">
        <v>2</v>
      </c>
      <c r="O54">
        <v>2.6020883769101602</v>
      </c>
      <c r="P54">
        <v>2.52344479559182</v>
      </c>
      <c r="Q54">
        <v>2.5078921670944898</v>
      </c>
      <c r="R54">
        <v>3.7073991618873099</v>
      </c>
      <c r="S54">
        <v>2.4930422092176201</v>
      </c>
      <c r="T54">
        <v>0.99856024457058201</v>
      </c>
      <c r="U54">
        <v>2.42807283868318</v>
      </c>
      <c r="V54">
        <v>1.05057563892788</v>
      </c>
      <c r="W54">
        <v>0.20699999999999399</v>
      </c>
      <c r="X54">
        <v>0.20699999999999399</v>
      </c>
      <c r="Y54">
        <v>0.20700000000000801</v>
      </c>
      <c r="Z54">
        <v>0.20700000000000801</v>
      </c>
      <c r="AA54">
        <v>0.20600000000000299</v>
      </c>
      <c r="AB54">
        <v>0.20799999999999799</v>
      </c>
      <c r="AC54">
        <v>0.20700000000000801</v>
      </c>
      <c r="AD54">
        <v>0.20700000000000801</v>
      </c>
    </row>
    <row r="55" spans="1:30" x14ac:dyDescent="0.25">
      <c r="N55" s="27" t="s">
        <v>3</v>
      </c>
      <c r="O55">
        <v>33.9453165194954</v>
      </c>
      <c r="P55">
        <v>30.122509709704499</v>
      </c>
      <c r="Q55">
        <v>3.8443608562116198</v>
      </c>
      <c r="R55">
        <v>1.3324547317481199</v>
      </c>
      <c r="S55">
        <v>21.004304442746601</v>
      </c>
      <c r="T55">
        <v>15.5617238905863</v>
      </c>
      <c r="U55">
        <v>15.817050400645201</v>
      </c>
      <c r="V55">
        <v>11.4301886986139</v>
      </c>
      <c r="W55">
        <v>5.0450000000000204</v>
      </c>
      <c r="X55">
        <v>5.0449999999999902</v>
      </c>
      <c r="Y55">
        <v>0.16299999999999701</v>
      </c>
      <c r="Z55">
        <v>0.16199999999999201</v>
      </c>
      <c r="AA55">
        <v>2.0509999999999899</v>
      </c>
      <c r="AB55">
        <v>3.6559999999999899</v>
      </c>
      <c r="AC55">
        <v>1.121</v>
      </c>
      <c r="AD55">
        <v>1.121</v>
      </c>
    </row>
    <row r="56" spans="1:30" x14ac:dyDescent="0.25">
      <c r="N56" s="27" t="s">
        <v>2</v>
      </c>
      <c r="O56">
        <v>2.42060184116405</v>
      </c>
      <c r="P56">
        <v>2.3293022729361601</v>
      </c>
      <c r="Q56">
        <v>4.9841375101390097</v>
      </c>
      <c r="R56">
        <v>1.74406480747843</v>
      </c>
      <c r="S56">
        <v>2.3233716070191202</v>
      </c>
      <c r="T56">
        <v>1.1292911009482001</v>
      </c>
      <c r="U56">
        <v>2.3256496116714098</v>
      </c>
      <c r="V56">
        <v>1.20311116919419</v>
      </c>
      <c r="W56">
        <v>0.20699999999999399</v>
      </c>
      <c r="X56">
        <v>0.208000000000027</v>
      </c>
      <c r="Y56">
        <v>0.20700000000000801</v>
      </c>
      <c r="Z56">
        <v>0.20700000000000801</v>
      </c>
      <c r="AA56">
        <v>0.20600000000000299</v>
      </c>
      <c r="AB56">
        <v>0.20799999999999799</v>
      </c>
      <c r="AC56">
        <v>0.20699999999999399</v>
      </c>
      <c r="AD56">
        <v>0.20799999999999799</v>
      </c>
    </row>
    <row r="57" spans="1:30" x14ac:dyDescent="0.25">
      <c r="N57" s="27" t="s">
        <v>3</v>
      </c>
      <c r="O57">
        <v>29.441935615319402</v>
      </c>
      <c r="P57">
        <v>28.326911368461399</v>
      </c>
      <c r="Q57">
        <v>3.7327947591821902</v>
      </c>
      <c r="R57">
        <v>2.70721347769816</v>
      </c>
      <c r="S57">
        <v>16.164474583698201</v>
      </c>
      <c r="T57">
        <v>10.054619422849401</v>
      </c>
      <c r="U57">
        <v>11.1915124857249</v>
      </c>
      <c r="V57">
        <v>11.374700784913699</v>
      </c>
      <c r="W57">
        <v>5.0449999999999902</v>
      </c>
      <c r="X57">
        <v>5.0449999999999902</v>
      </c>
      <c r="Y57">
        <v>0.16299999999999701</v>
      </c>
      <c r="Z57">
        <v>0.161000000000001</v>
      </c>
      <c r="AA57">
        <v>2.0499999999999998</v>
      </c>
      <c r="AB57">
        <v>3.6549999999999998</v>
      </c>
      <c r="AC57">
        <v>1.1220000000000001</v>
      </c>
      <c r="AD57">
        <v>1.12100000000001</v>
      </c>
    </row>
    <row r="58" spans="1:30" x14ac:dyDescent="0.25">
      <c r="N58" s="27" t="s">
        <v>2</v>
      </c>
      <c r="O58">
        <v>2.4441783657835101</v>
      </c>
      <c r="P58">
        <v>2.34434172610987</v>
      </c>
      <c r="Q58">
        <v>4.8288478247795004</v>
      </c>
      <c r="R58">
        <v>3.70752224648415</v>
      </c>
      <c r="S58">
        <v>2.3499393282058199</v>
      </c>
      <c r="T58">
        <v>1.0024344200991699</v>
      </c>
      <c r="U58">
        <v>2.3051217730897999</v>
      </c>
      <c r="V58">
        <v>1.0376005472090599</v>
      </c>
      <c r="W58">
        <v>0.207000000000022</v>
      </c>
      <c r="X58">
        <v>0.20799999999999799</v>
      </c>
      <c r="Y58">
        <v>0.20699999999999399</v>
      </c>
      <c r="Z58">
        <v>0.20799999999999799</v>
      </c>
      <c r="AA58">
        <v>0.20700000000000801</v>
      </c>
      <c r="AB58">
        <v>0.20700000000000801</v>
      </c>
      <c r="AC58">
        <v>0.20600000000000299</v>
      </c>
      <c r="AD58">
        <v>0.20799999999999799</v>
      </c>
    </row>
    <row r="59" spans="1:30" x14ac:dyDescent="0.25">
      <c r="N59" s="27" t="s">
        <v>3</v>
      </c>
      <c r="O59">
        <v>29.180992808751</v>
      </c>
      <c r="P59">
        <v>28.026917517063001</v>
      </c>
      <c r="Q59">
        <v>1.13338745927572</v>
      </c>
      <c r="R59">
        <v>1.2857128271069</v>
      </c>
      <c r="S59">
        <v>15.9720561218931</v>
      </c>
      <c r="T59">
        <v>16.031593087636701</v>
      </c>
      <c r="U59">
        <v>11.2072615653717</v>
      </c>
      <c r="V59">
        <v>11.333366011686399</v>
      </c>
      <c r="W59">
        <v>5.0449999999999902</v>
      </c>
      <c r="X59">
        <v>5.0449999999999902</v>
      </c>
      <c r="Y59">
        <v>0.16299999999999701</v>
      </c>
      <c r="Z59">
        <v>0.161000000000001</v>
      </c>
      <c r="AA59">
        <v>2.0510000000000002</v>
      </c>
      <c r="AB59">
        <v>3.6579999999999999</v>
      </c>
      <c r="AC59">
        <v>1.1220000000000001</v>
      </c>
      <c r="AD59">
        <v>1.1199999999999899</v>
      </c>
    </row>
    <row r="60" spans="1:30" x14ac:dyDescent="0.25">
      <c r="N60" s="27" t="s">
        <v>2</v>
      </c>
      <c r="O60">
        <v>2.4534151680049798</v>
      </c>
      <c r="P60">
        <v>2.34082332649478</v>
      </c>
      <c r="Q60">
        <v>2.4545268367436401</v>
      </c>
      <c r="R60">
        <v>1.7663182288193999</v>
      </c>
      <c r="S60">
        <v>2.3343688044990598</v>
      </c>
      <c r="T60">
        <v>1.1072812019226499</v>
      </c>
      <c r="U60">
        <v>2.3497939765770401</v>
      </c>
      <c r="V60">
        <v>1.0823274386324899</v>
      </c>
      <c r="W60">
        <v>0.20699999999999399</v>
      </c>
      <c r="X60">
        <v>0.207000000000022</v>
      </c>
      <c r="Y60">
        <v>0.20700000000000801</v>
      </c>
      <c r="Z60">
        <v>0.20799999999999799</v>
      </c>
      <c r="AA60">
        <v>0.205999999999989</v>
      </c>
      <c r="AB60">
        <v>0.20799999999999799</v>
      </c>
      <c r="AC60">
        <v>0.20700000000000801</v>
      </c>
      <c r="AD60">
        <v>0.20800000000001301</v>
      </c>
    </row>
    <row r="61" spans="1:30" x14ac:dyDescent="0.25">
      <c r="N61" s="27" t="s">
        <v>3</v>
      </c>
      <c r="O61">
        <v>29.274343813884698</v>
      </c>
      <c r="P61">
        <v>27.947392450392599</v>
      </c>
      <c r="Q61">
        <v>3.7437107797226998</v>
      </c>
      <c r="R61">
        <v>2.71623698498433</v>
      </c>
      <c r="S61">
        <v>16.350145727265101</v>
      </c>
      <c r="T61">
        <v>9.8463542552062702</v>
      </c>
      <c r="U61">
        <v>11.1400740146701</v>
      </c>
      <c r="V61">
        <v>11.461770338486801</v>
      </c>
      <c r="W61">
        <v>5.0450000000000204</v>
      </c>
      <c r="X61">
        <v>5.0449999999999902</v>
      </c>
      <c r="Y61">
        <v>0.16299999999999701</v>
      </c>
      <c r="Z61">
        <v>0.161000000000001</v>
      </c>
      <c r="AA61">
        <v>2.05000000000001</v>
      </c>
      <c r="AB61">
        <v>3.657</v>
      </c>
      <c r="AC61">
        <v>1.1199999999999899</v>
      </c>
      <c r="AD61">
        <v>1.121</v>
      </c>
    </row>
    <row r="62" spans="1:30" x14ac:dyDescent="0.25">
      <c r="N62" s="27" t="s">
        <v>2</v>
      </c>
      <c r="O62">
        <v>2.4389679960502302</v>
      </c>
      <c r="P62">
        <v>2.3034451225150998</v>
      </c>
      <c r="Q62">
        <v>4.8518556728768703</v>
      </c>
      <c r="R62">
        <v>3.7087126450385401</v>
      </c>
      <c r="S62">
        <v>2.3555713892889001</v>
      </c>
      <c r="T62">
        <v>2.86234646624218</v>
      </c>
      <c r="U62">
        <v>2.3372731825434299</v>
      </c>
      <c r="V62">
        <v>1.0905608343234501</v>
      </c>
      <c r="W62">
        <v>0.20699999999999399</v>
      </c>
      <c r="X62">
        <v>0.20799999999999799</v>
      </c>
      <c r="Y62">
        <v>0.20700000000000801</v>
      </c>
      <c r="Z62">
        <v>0.20699999999999399</v>
      </c>
      <c r="AA62">
        <v>0.20699999999999399</v>
      </c>
      <c r="AB62">
        <v>0.20799999999999799</v>
      </c>
      <c r="AC62">
        <v>0.20700000000000801</v>
      </c>
      <c r="AD62">
        <v>0.20799999999999799</v>
      </c>
    </row>
    <row r="63" spans="1:30" x14ac:dyDescent="0.25">
      <c r="N63" s="27" t="s">
        <v>3</v>
      </c>
      <c r="O63">
        <v>29.213126576282001</v>
      </c>
      <c r="P63">
        <v>28.141751543564101</v>
      </c>
      <c r="Q63">
        <v>3.7074931848522499</v>
      </c>
      <c r="R63">
        <v>1.2619599889562501</v>
      </c>
      <c r="S63">
        <v>16.0738872672549</v>
      </c>
      <c r="T63">
        <v>13.9842411704021</v>
      </c>
      <c r="U63">
        <v>10.967252377986799</v>
      </c>
      <c r="V63">
        <v>11.3377523263539</v>
      </c>
      <c r="W63">
        <v>5.0449999999999902</v>
      </c>
      <c r="X63">
        <v>5.0450000000000204</v>
      </c>
      <c r="Y63">
        <v>0.16299999999999701</v>
      </c>
      <c r="Z63">
        <v>0.162000000000006</v>
      </c>
      <c r="AA63">
        <v>2.0499999999999998</v>
      </c>
      <c r="AB63">
        <v>3.6579999999999999</v>
      </c>
      <c r="AC63">
        <v>1.121</v>
      </c>
      <c r="AD63">
        <v>1.1220000000000001</v>
      </c>
    </row>
    <row r="64" spans="1:30" x14ac:dyDescent="0.25">
      <c r="N64" s="27" t="s">
        <v>2</v>
      </c>
      <c r="O64">
        <v>2.3817328664381501</v>
      </c>
      <c r="P64">
        <v>2.3345659321877199</v>
      </c>
      <c r="Q64">
        <v>4.8508163067805503</v>
      </c>
      <c r="R64">
        <v>1.80246875989227</v>
      </c>
      <c r="S64">
        <v>2.35485402919441</v>
      </c>
      <c r="T64">
        <v>1.05756027100641</v>
      </c>
      <c r="U64">
        <v>2.3179592341217301</v>
      </c>
      <c r="V64">
        <v>1.2174400709567099</v>
      </c>
      <c r="W64">
        <v>0.206000000000017</v>
      </c>
      <c r="X64">
        <v>0.20699999999999399</v>
      </c>
      <c r="Y64">
        <v>0.20699999999999399</v>
      </c>
      <c r="Z64">
        <v>0.20699999999999399</v>
      </c>
      <c r="AA64">
        <v>0.20700000000000801</v>
      </c>
      <c r="AB64">
        <v>0.20700000000000801</v>
      </c>
      <c r="AC64">
        <v>0.20700000000000801</v>
      </c>
      <c r="AD64">
        <v>0.20699999999999399</v>
      </c>
    </row>
    <row r="65" spans="14:30" x14ac:dyDescent="0.25">
      <c r="N65" s="27" t="s">
        <v>3</v>
      </c>
      <c r="O65">
        <v>29.212744713254601</v>
      </c>
      <c r="P65">
        <v>27.900221027277102</v>
      </c>
      <c r="Q65">
        <v>1.1353494199504801</v>
      </c>
      <c r="R65">
        <v>2.7245016987539401</v>
      </c>
      <c r="S65">
        <v>16.103368003279201</v>
      </c>
      <c r="T65">
        <v>15.4841705290603</v>
      </c>
      <c r="U65">
        <v>10.995061441436301</v>
      </c>
      <c r="V65">
        <v>11.223735156474399</v>
      </c>
      <c r="W65">
        <v>5.0449999999999902</v>
      </c>
      <c r="X65">
        <v>5.0449999999999902</v>
      </c>
      <c r="Y65">
        <v>0.163000000000011</v>
      </c>
      <c r="Z65">
        <v>0.162000000000006</v>
      </c>
      <c r="AA65">
        <v>2.0510000000000002</v>
      </c>
      <c r="AB65">
        <v>3.6559999999999899</v>
      </c>
      <c r="AC65">
        <v>1.121</v>
      </c>
      <c r="AD65">
        <v>1.1220000000000001</v>
      </c>
    </row>
    <row r="66" spans="14:30" x14ac:dyDescent="0.25">
      <c r="N66" s="27" t="s">
        <v>2</v>
      </c>
      <c r="O66">
        <v>2.43473077317846</v>
      </c>
      <c r="P66">
        <v>2.29743417051905</v>
      </c>
      <c r="Q66">
        <v>2.49349005614945</v>
      </c>
      <c r="R66">
        <v>3.6800779905054299</v>
      </c>
      <c r="S66">
        <v>2.3524754862216302</v>
      </c>
      <c r="T66">
        <v>1.0415573051062801</v>
      </c>
      <c r="U66">
        <v>2.3154194253823301</v>
      </c>
      <c r="V66">
        <v>1.06332617443858</v>
      </c>
      <c r="W66">
        <v>0.207000000000022</v>
      </c>
      <c r="X66">
        <v>0.20799999999999799</v>
      </c>
      <c r="Y66">
        <v>0.20699999999999399</v>
      </c>
      <c r="Z66">
        <v>0.20699999999999399</v>
      </c>
      <c r="AA66">
        <v>0.20699999999999399</v>
      </c>
      <c r="AB66">
        <v>0.20799999999999799</v>
      </c>
      <c r="AC66">
        <v>0.20699999999999399</v>
      </c>
      <c r="AD66">
        <v>0.20700000000000801</v>
      </c>
    </row>
    <row r="67" spans="14:30" x14ac:dyDescent="0.25">
      <c r="N67" s="27" t="s">
        <v>3</v>
      </c>
      <c r="O67">
        <v>29.266012177691099</v>
      </c>
      <c r="P67">
        <v>28.1487992957864</v>
      </c>
      <c r="Q67">
        <v>3.80886667209499</v>
      </c>
      <c r="R67">
        <v>1.2342964457582399</v>
      </c>
      <c r="S67">
        <v>16.340702270496699</v>
      </c>
      <c r="T67">
        <v>10.331861723953899</v>
      </c>
      <c r="U67">
        <v>11.1427106657541</v>
      </c>
      <c r="V67">
        <v>11.4086108884384</v>
      </c>
      <c r="W67">
        <v>5.0449999999999902</v>
      </c>
      <c r="X67">
        <v>5.0450000000000204</v>
      </c>
      <c r="Y67">
        <v>0.16299999999999701</v>
      </c>
      <c r="Z67">
        <v>0.161000000000001</v>
      </c>
      <c r="AA67">
        <v>2.0499999999999998</v>
      </c>
      <c r="AB67">
        <v>3.6570000000000098</v>
      </c>
      <c r="AC67">
        <v>1.12100000000001</v>
      </c>
      <c r="AD67">
        <v>1.1220000000000001</v>
      </c>
    </row>
    <row r="68" spans="14:30" x14ac:dyDescent="0.25">
      <c r="N68" s="27" t="s">
        <v>2</v>
      </c>
      <c r="O68">
        <v>2.4240468258739698</v>
      </c>
      <c r="P68">
        <v>2.33069429859371</v>
      </c>
      <c r="Q68">
        <v>4.8161239620491196</v>
      </c>
      <c r="R68">
        <v>1.8346499682787301</v>
      </c>
      <c r="S68">
        <v>2.3591078923866902</v>
      </c>
      <c r="T68">
        <v>1.0442006843918601</v>
      </c>
      <c r="U68">
        <v>2.3140879053821601</v>
      </c>
      <c r="V68">
        <v>1.1474415193165299</v>
      </c>
      <c r="W68">
        <v>0.20699999999999399</v>
      </c>
      <c r="X68">
        <v>0.20699999999999399</v>
      </c>
      <c r="Y68">
        <v>0.20700000000000801</v>
      </c>
      <c r="Z68">
        <v>0.20799999999999799</v>
      </c>
      <c r="AA68">
        <v>0.20700000000000801</v>
      </c>
      <c r="AB68">
        <v>0.20799999999999799</v>
      </c>
      <c r="AC68">
        <v>0.20699999999999399</v>
      </c>
      <c r="AD68">
        <v>0.20699999999999399</v>
      </c>
    </row>
    <row r="69" spans="14:30" x14ac:dyDescent="0.25">
      <c r="N69" s="27" t="s">
        <v>3</v>
      </c>
      <c r="O69">
        <v>29.579802611027901</v>
      </c>
      <c r="P69">
        <v>27.207076761918099</v>
      </c>
      <c r="Q69">
        <v>3.7857151626643</v>
      </c>
      <c r="R69">
        <v>2.6822071430246601</v>
      </c>
      <c r="S69">
        <v>16.204813452429001</v>
      </c>
      <c r="T69">
        <v>15.8437049751213</v>
      </c>
      <c r="U69">
        <v>11.1604552204988</v>
      </c>
      <c r="V69">
        <v>11.4957396929846</v>
      </c>
      <c r="W69">
        <v>5.0430000000000099</v>
      </c>
      <c r="X69">
        <v>5.0440000000000103</v>
      </c>
      <c r="Y69">
        <v>0.16299999999999701</v>
      </c>
      <c r="Z69">
        <v>0.161000000000001</v>
      </c>
      <c r="AA69">
        <v>2.0510000000000002</v>
      </c>
      <c r="AB69">
        <v>3.6559999999999899</v>
      </c>
      <c r="AC69">
        <v>1.1220000000000001</v>
      </c>
      <c r="AD69">
        <v>1.12100000000001</v>
      </c>
    </row>
    <row r="70" spans="14:30" x14ac:dyDescent="0.25">
      <c r="N70" s="27" t="s">
        <v>2</v>
      </c>
      <c r="O70">
        <v>2.4628206772375898</v>
      </c>
      <c r="P70">
        <v>2.2142211817951201</v>
      </c>
      <c r="Q70">
        <v>4.76476403934441</v>
      </c>
      <c r="R70">
        <v>3.69670287394539</v>
      </c>
      <c r="S70">
        <v>2.35717804184381</v>
      </c>
      <c r="T70">
        <v>1.1206924608124</v>
      </c>
      <c r="U70">
        <v>2.32611452961125</v>
      </c>
      <c r="V70">
        <v>1.0938297204543601</v>
      </c>
      <c r="W70">
        <v>0.20699999999999399</v>
      </c>
      <c r="X70">
        <v>0.20699999999999399</v>
      </c>
      <c r="Y70">
        <v>0.20699999999999399</v>
      </c>
      <c r="Z70">
        <v>0.20799999999999799</v>
      </c>
      <c r="AA70">
        <v>0.20699999999999399</v>
      </c>
      <c r="AB70">
        <v>0.20799999999999799</v>
      </c>
      <c r="AC70">
        <v>0.20700000000000801</v>
      </c>
      <c r="AD70">
        <v>0.20799999999999799</v>
      </c>
    </row>
    <row r="71" spans="14:30" x14ac:dyDescent="0.25">
      <c r="N71" s="27" t="s">
        <v>3</v>
      </c>
      <c r="O71">
        <v>30.3865533113438</v>
      </c>
      <c r="P71">
        <v>25.472895205074298</v>
      </c>
      <c r="Q71">
        <v>1.1532148396497399</v>
      </c>
      <c r="R71">
        <v>1.19539573933176</v>
      </c>
      <c r="S71">
        <v>16.050254597132401</v>
      </c>
      <c r="T71">
        <v>10.010733723691001</v>
      </c>
      <c r="U71">
        <v>11.069561211534801</v>
      </c>
      <c r="V71">
        <v>11.4491445287634</v>
      </c>
      <c r="W71">
        <v>5.0450000000000204</v>
      </c>
      <c r="X71">
        <v>5.0449999999999902</v>
      </c>
      <c r="Y71">
        <v>0.163000000000011</v>
      </c>
      <c r="Z71">
        <v>0.161000000000001</v>
      </c>
      <c r="AA71">
        <v>2.0490000000000101</v>
      </c>
      <c r="AB71">
        <v>3.6600000000000099</v>
      </c>
      <c r="AC71">
        <v>1.121</v>
      </c>
      <c r="AD71">
        <v>1.12299999999999</v>
      </c>
    </row>
    <row r="72" spans="14:30" x14ac:dyDescent="0.25">
      <c r="N72" s="27" t="s">
        <v>2</v>
      </c>
      <c r="O72">
        <v>2.4452890929000599</v>
      </c>
      <c r="P72">
        <v>2.2349530789485601</v>
      </c>
      <c r="Q72">
        <v>2.4250417796424601</v>
      </c>
      <c r="R72">
        <v>1.9127462116779601</v>
      </c>
      <c r="S72">
        <v>2.3550477487894002</v>
      </c>
      <c r="T72">
        <v>0.991993383199816</v>
      </c>
      <c r="U72">
        <v>2.3403604368243101</v>
      </c>
      <c r="V72">
        <v>1.1802295886621099</v>
      </c>
      <c r="W72">
        <v>0.20699999999999399</v>
      </c>
      <c r="X72">
        <v>0.20799999999999799</v>
      </c>
      <c r="Y72">
        <v>0.20699999999999399</v>
      </c>
      <c r="Z72">
        <v>0.20699999999999399</v>
      </c>
      <c r="AA72">
        <v>0.20699999999999399</v>
      </c>
      <c r="AB72">
        <v>0.20699999999999399</v>
      </c>
      <c r="AC72">
        <v>0.20699999999999399</v>
      </c>
      <c r="AD72">
        <v>0.20700000000000801</v>
      </c>
    </row>
    <row r="73" spans="14:30" x14ac:dyDescent="0.25">
      <c r="N73" s="27" t="s">
        <v>3</v>
      </c>
      <c r="O73">
        <v>30.467442906969101</v>
      </c>
      <c r="P73">
        <v>25.565244482370801</v>
      </c>
      <c r="Q73">
        <v>3.7704652755649599</v>
      </c>
      <c r="R73">
        <v>1.79000983580563</v>
      </c>
      <c r="S73">
        <v>16.207561008820601</v>
      </c>
      <c r="T73">
        <v>16.1509044956961</v>
      </c>
      <c r="U73">
        <v>11.0080833759319</v>
      </c>
      <c r="V73">
        <v>11.5777193888261</v>
      </c>
      <c r="W73">
        <v>5.0449999999999902</v>
      </c>
      <c r="X73">
        <v>5.0450000000000204</v>
      </c>
      <c r="Y73">
        <v>0.16299999999999701</v>
      </c>
      <c r="Z73">
        <v>0.162000000000006</v>
      </c>
      <c r="AA73">
        <v>2.0529999999999999</v>
      </c>
      <c r="AB73">
        <v>3.65900000000001</v>
      </c>
      <c r="AC73">
        <v>1.1200000000000001</v>
      </c>
      <c r="AD73">
        <v>1.1220000000000001</v>
      </c>
    </row>
    <row r="74" spans="14:30" x14ac:dyDescent="0.25">
      <c r="N74" s="27" t="s">
        <v>2</v>
      </c>
      <c r="O74">
        <v>2.43838430714528</v>
      </c>
      <c r="P74">
        <v>2.2446385106900202</v>
      </c>
      <c r="Q74">
        <v>4.7502359446306599</v>
      </c>
      <c r="R74">
        <v>2.3005481918650501</v>
      </c>
      <c r="S74">
        <v>2.34118621536751</v>
      </c>
      <c r="T74">
        <v>1.0823856242196099</v>
      </c>
      <c r="U74">
        <v>2.31964563525871</v>
      </c>
      <c r="V74">
        <v>1.0910831391178399</v>
      </c>
      <c r="W74">
        <v>0.207000000000022</v>
      </c>
      <c r="X74">
        <v>0.20699999999999399</v>
      </c>
      <c r="Y74">
        <v>0.20700000000000801</v>
      </c>
      <c r="Z74">
        <v>0.20699999999999399</v>
      </c>
      <c r="AA74">
        <v>0.20700000000000801</v>
      </c>
      <c r="AB74">
        <v>0.20699999999999399</v>
      </c>
      <c r="AC74">
        <v>0.20700000000000801</v>
      </c>
      <c r="AD74">
        <v>0.20799999999999799</v>
      </c>
    </row>
    <row r="75" spans="14:30" x14ac:dyDescent="0.25">
      <c r="N75" s="27" t="s">
        <v>3</v>
      </c>
      <c r="O75">
        <v>30.519909044231099</v>
      </c>
      <c r="P75">
        <v>25.548224031309299</v>
      </c>
      <c r="Q75">
        <v>3.7113495081910202</v>
      </c>
      <c r="R75">
        <v>1.7996551132096901</v>
      </c>
      <c r="S75">
        <v>16.036785233841901</v>
      </c>
      <c r="T75">
        <v>13.454531992292299</v>
      </c>
      <c r="U75">
        <v>11.084462236048299</v>
      </c>
      <c r="V75">
        <v>11.4342604603225</v>
      </c>
      <c r="W75">
        <v>5.0449999999999902</v>
      </c>
      <c r="X75">
        <v>5.0449999999999902</v>
      </c>
      <c r="Y75">
        <v>0.16299999999999701</v>
      </c>
      <c r="Z75">
        <v>0.161000000000001</v>
      </c>
      <c r="AA75">
        <v>2.0510000000000002</v>
      </c>
      <c r="AB75">
        <v>3.6560000000000099</v>
      </c>
      <c r="AC75">
        <v>1.12299999999999</v>
      </c>
      <c r="AD75">
        <v>1.1220000000000001</v>
      </c>
    </row>
    <row r="76" spans="14:30" x14ac:dyDescent="0.25">
      <c r="N76" s="27" t="s">
        <v>2</v>
      </c>
      <c r="O76">
        <v>2.46117282684054</v>
      </c>
      <c r="P76">
        <v>2.18609203241552</v>
      </c>
      <c r="Q76">
        <v>4.78771150984453</v>
      </c>
      <c r="R76">
        <v>2.2642971022943201</v>
      </c>
      <c r="S76">
        <v>2.3093828361764399</v>
      </c>
      <c r="T76">
        <v>2.93691117807465</v>
      </c>
      <c r="U76">
        <v>2.3375787711757998</v>
      </c>
      <c r="V76">
        <v>1.1034878779844499</v>
      </c>
      <c r="W76">
        <v>0.20699999999999399</v>
      </c>
      <c r="X76">
        <v>0.208000000000027</v>
      </c>
      <c r="Y76">
        <v>0.20699999999999399</v>
      </c>
      <c r="Z76">
        <v>0.20799999999999799</v>
      </c>
      <c r="AA76">
        <v>0.205999999999989</v>
      </c>
      <c r="AB76">
        <v>0.20699999999999399</v>
      </c>
      <c r="AC76">
        <v>0.20700000000000801</v>
      </c>
      <c r="AD76">
        <v>0.20700000000000801</v>
      </c>
    </row>
    <row r="77" spans="14:30" x14ac:dyDescent="0.25">
      <c r="N77" s="27" t="s">
        <v>3</v>
      </c>
      <c r="O77">
        <v>30.4150980395438</v>
      </c>
      <c r="P77">
        <v>25.818170964073701</v>
      </c>
      <c r="Q77">
        <v>1.1105237704720099</v>
      </c>
      <c r="R77">
        <v>1.80498782493585</v>
      </c>
      <c r="S77">
        <v>16.1922003895084</v>
      </c>
      <c r="T77">
        <v>10.2526160020299</v>
      </c>
      <c r="U77">
        <v>11.125068554774799</v>
      </c>
      <c r="V77">
        <v>11.421228233737001</v>
      </c>
      <c r="W77">
        <v>5.0450000000000204</v>
      </c>
      <c r="X77">
        <v>5.0449999999999902</v>
      </c>
      <c r="Y77">
        <v>0.163000000000011</v>
      </c>
      <c r="Z77">
        <v>0.161000000000001</v>
      </c>
      <c r="AA77">
        <v>2.0510000000000002</v>
      </c>
      <c r="AB77">
        <v>3.6560000000000099</v>
      </c>
      <c r="AC77">
        <v>1.121</v>
      </c>
      <c r="AD77">
        <v>1.1220000000000001</v>
      </c>
    </row>
    <row r="78" spans="14:30" x14ac:dyDescent="0.25">
      <c r="N78" s="27" t="s">
        <v>2</v>
      </c>
      <c r="O78">
        <v>2.4377692424708099</v>
      </c>
      <c r="P78">
        <v>2.1837816979854101</v>
      </c>
      <c r="Q78">
        <v>2.4712361188294301</v>
      </c>
      <c r="R78">
        <v>2.2756729068181398</v>
      </c>
      <c r="S78">
        <v>2.3507744638383898</v>
      </c>
      <c r="T78">
        <v>0.98442893563804101</v>
      </c>
      <c r="U78">
        <v>2.3528718951563201</v>
      </c>
      <c r="V78">
        <v>1.1133180624986501</v>
      </c>
      <c r="W78">
        <v>0.205999999999989</v>
      </c>
      <c r="X78">
        <v>0.20699999999999399</v>
      </c>
      <c r="Y78">
        <v>0.20699999999999399</v>
      </c>
      <c r="Z78">
        <v>0.20799999999999799</v>
      </c>
      <c r="AA78">
        <v>0.20700000000000801</v>
      </c>
      <c r="AB78">
        <v>0.20799999999999799</v>
      </c>
      <c r="AC78">
        <v>0.20699999999999399</v>
      </c>
      <c r="AD78">
        <v>0.20699999999999399</v>
      </c>
    </row>
    <row r="79" spans="14:30" x14ac:dyDescent="0.25">
      <c r="N79" s="27" t="s">
        <v>3</v>
      </c>
      <c r="O79">
        <v>30.560912069263601</v>
      </c>
      <c r="P79">
        <v>25.696455222745701</v>
      </c>
      <c r="Q79">
        <v>3.8016692890743302</v>
      </c>
      <c r="R79">
        <v>1.7983095210329001</v>
      </c>
      <c r="S79">
        <v>16.0486576554569</v>
      </c>
      <c r="T79">
        <v>15.5694610356078</v>
      </c>
      <c r="U79">
        <v>11.198771927289</v>
      </c>
      <c r="V79">
        <v>11.3225249508055</v>
      </c>
      <c r="W79">
        <v>5.0459999999999896</v>
      </c>
      <c r="X79">
        <v>5.0450000000000204</v>
      </c>
      <c r="Y79">
        <v>0.16299999999999701</v>
      </c>
      <c r="Z79">
        <v>0.161000000000001</v>
      </c>
      <c r="AA79">
        <v>2.0499999999999998</v>
      </c>
      <c r="AB79">
        <v>3.6549999999999998</v>
      </c>
      <c r="AC79">
        <v>1.12100000000001</v>
      </c>
      <c r="AD79">
        <v>1.1220000000000001</v>
      </c>
    </row>
    <row r="80" spans="14:30" x14ac:dyDescent="0.25">
      <c r="N80" s="27" t="s">
        <v>2</v>
      </c>
      <c r="O80">
        <v>2.4103842971535099</v>
      </c>
      <c r="P80">
        <v>2.1823166108950298</v>
      </c>
      <c r="Q80">
        <v>4.8582090144397796</v>
      </c>
      <c r="R80">
        <v>2.2937713207216799</v>
      </c>
      <c r="S80">
        <v>2.31818774037197</v>
      </c>
      <c r="T80">
        <v>1.0414428790316901</v>
      </c>
      <c r="U80">
        <v>2.3325591511394599</v>
      </c>
      <c r="V80">
        <v>1.1013613157567499</v>
      </c>
      <c r="W80">
        <v>0.206000000000017</v>
      </c>
      <c r="X80">
        <v>0.20799999999999799</v>
      </c>
      <c r="Y80">
        <v>0.20700000000000801</v>
      </c>
      <c r="Z80">
        <v>0.20799999999999799</v>
      </c>
      <c r="AA80">
        <v>0.20600000000000299</v>
      </c>
      <c r="AB80">
        <v>0.20799999999999799</v>
      </c>
      <c r="AC80">
        <v>0.20699999999999399</v>
      </c>
      <c r="AD80">
        <v>0.20799999999999799</v>
      </c>
    </row>
    <row r="81" spans="13:30" x14ac:dyDescent="0.25">
      <c r="N81" s="27" t="s">
        <v>3</v>
      </c>
      <c r="O81">
        <v>30.3388608976989</v>
      </c>
      <c r="P81">
        <v>25.602416197565599</v>
      </c>
      <c r="Q81">
        <v>3.7931937683476602</v>
      </c>
      <c r="R81">
        <v>1.81758626149303</v>
      </c>
      <c r="S81">
        <v>15.9511105019133</v>
      </c>
      <c r="T81">
        <v>10.1300102685284</v>
      </c>
      <c r="U81">
        <v>11.0585809327414</v>
      </c>
      <c r="V81">
        <v>11.4081307812907</v>
      </c>
      <c r="W81">
        <v>5.0449999999999902</v>
      </c>
      <c r="X81">
        <v>5.0449999999999902</v>
      </c>
      <c r="Y81">
        <v>0.16299999999999701</v>
      </c>
      <c r="Z81">
        <v>0.161000000000001</v>
      </c>
      <c r="AA81">
        <v>2.0499999999999998</v>
      </c>
      <c r="AB81">
        <v>3.657</v>
      </c>
      <c r="AC81">
        <v>1.12100000000001</v>
      </c>
      <c r="AD81">
        <v>1.1220000000000001</v>
      </c>
    </row>
    <row r="82" spans="13:30" x14ac:dyDescent="0.25">
      <c r="N82" s="27" t="s">
        <v>2</v>
      </c>
      <c r="O82">
        <v>2.4538697431315102</v>
      </c>
      <c r="P82">
        <v>2.11761368008816</v>
      </c>
      <c r="Q82">
        <v>4.7541495333187402</v>
      </c>
      <c r="R82">
        <v>2.2909733551910301</v>
      </c>
      <c r="S82">
        <v>2.35933597355511</v>
      </c>
      <c r="T82">
        <v>0.95003238291078396</v>
      </c>
      <c r="U82">
        <v>2.3379987532716102</v>
      </c>
      <c r="V82">
        <v>1.0837077622418401</v>
      </c>
      <c r="W82">
        <v>0.20699999999999399</v>
      </c>
      <c r="X82">
        <v>0.20799999999999799</v>
      </c>
      <c r="Y82">
        <v>0.20699999999999399</v>
      </c>
      <c r="Z82">
        <v>0.20700000000000801</v>
      </c>
      <c r="AA82">
        <v>0.20699999999999399</v>
      </c>
      <c r="AB82">
        <v>0.20700000000000801</v>
      </c>
      <c r="AC82">
        <v>0.20699999999999399</v>
      </c>
      <c r="AD82">
        <v>0.20700000000000801</v>
      </c>
    </row>
    <row r="83" spans="13:30" x14ac:dyDescent="0.25">
      <c r="N83" s="27" t="s">
        <v>3</v>
      </c>
      <c r="O83">
        <v>30.330376989421399</v>
      </c>
      <c r="P83">
        <v>25.784212209388102</v>
      </c>
      <c r="Q83">
        <v>1.10699410860597</v>
      </c>
      <c r="R83">
        <v>1.761244380553</v>
      </c>
      <c r="S83">
        <v>16.176729713562299</v>
      </c>
      <c r="T83">
        <v>15.8572873128212</v>
      </c>
      <c r="U83">
        <v>11.134015642235999</v>
      </c>
      <c r="V83">
        <v>11.57816937258</v>
      </c>
      <c r="W83">
        <v>5.0450000000000204</v>
      </c>
      <c r="X83">
        <v>5.0450000000000204</v>
      </c>
      <c r="Y83">
        <v>0.163000000000011</v>
      </c>
      <c r="Z83">
        <v>0.16199999999999201</v>
      </c>
      <c r="AA83">
        <v>2.0510000000000002</v>
      </c>
      <c r="AB83">
        <v>3.6559999999999899</v>
      </c>
      <c r="AC83">
        <v>1.121</v>
      </c>
      <c r="AD83">
        <v>1.1220000000000001</v>
      </c>
    </row>
    <row r="84" spans="13:30" x14ac:dyDescent="0.25">
      <c r="N84" s="27" t="s">
        <v>2</v>
      </c>
      <c r="O84">
        <v>2.4586611467453698</v>
      </c>
      <c r="P84">
        <v>2.1449708924928799</v>
      </c>
      <c r="Q84">
        <v>2.4491411550996101</v>
      </c>
      <c r="R84">
        <v>2.2739883030719499</v>
      </c>
      <c r="S84">
        <v>2.3642936265106602</v>
      </c>
      <c r="T84">
        <v>1.0441534945308499</v>
      </c>
      <c r="U84">
        <v>2.3232671406233099</v>
      </c>
      <c r="V84">
        <v>1.1471299538016799</v>
      </c>
      <c r="W84">
        <v>0.20699999999999399</v>
      </c>
      <c r="X84">
        <v>0.20699999999999399</v>
      </c>
      <c r="Y84">
        <v>0.20699999999999399</v>
      </c>
      <c r="Z84">
        <v>0.20700000000000801</v>
      </c>
      <c r="AA84">
        <v>0.20700000000000801</v>
      </c>
      <c r="AB84">
        <v>0.20799999999999799</v>
      </c>
      <c r="AC84">
        <v>0.20700000000000801</v>
      </c>
      <c r="AD84">
        <v>0.20699999999999399</v>
      </c>
    </row>
    <row r="85" spans="13:30" x14ac:dyDescent="0.25">
      <c r="N85" s="27" t="s">
        <v>3</v>
      </c>
      <c r="O85">
        <v>30.4184674484931</v>
      </c>
      <c r="P85">
        <v>25.613646996847201</v>
      </c>
      <c r="Q85">
        <v>3.8012335744575001</v>
      </c>
      <c r="R85">
        <v>1.80274367786483</v>
      </c>
      <c r="S85">
        <v>16.174673995081999</v>
      </c>
      <c r="T85">
        <v>10.2193902309994</v>
      </c>
      <c r="U85">
        <v>11.1737567281382</v>
      </c>
      <c r="V85">
        <v>12.018059424586299</v>
      </c>
      <c r="W85">
        <v>5.0449999999999902</v>
      </c>
      <c r="X85">
        <v>5.0459999999999896</v>
      </c>
      <c r="Y85">
        <v>0.16299999999999701</v>
      </c>
      <c r="Z85">
        <v>0.161000000000001</v>
      </c>
      <c r="AA85">
        <v>2.0509999999999899</v>
      </c>
      <c r="AB85">
        <v>3.6580000000000199</v>
      </c>
      <c r="AC85">
        <v>1.1220000000000001</v>
      </c>
      <c r="AD85">
        <v>1.1220000000000001</v>
      </c>
    </row>
    <row r="86" spans="13:30" x14ac:dyDescent="0.25">
      <c r="N86" s="27" t="s">
        <v>24</v>
      </c>
      <c r="O86">
        <v>48.597201794399297</v>
      </c>
      <c r="P86">
        <v>48.777276062241903</v>
      </c>
      <c r="Q86">
        <v>51.907227569289503</v>
      </c>
      <c r="R86">
        <v>31.7241086580309</v>
      </c>
      <c r="S86">
        <v>48.590115849253003</v>
      </c>
      <c r="T86">
        <v>33.762931475247001</v>
      </c>
      <c r="U86">
        <v>48.469350741678198</v>
      </c>
      <c r="V86">
        <v>42.016689063891903</v>
      </c>
      <c r="W86">
        <v>4.6369999999999996</v>
      </c>
      <c r="X86">
        <v>4.6369999999999996</v>
      </c>
      <c r="Y86">
        <v>4.2730000000000103</v>
      </c>
      <c r="Z86">
        <v>4.6269999999999998</v>
      </c>
      <c r="AA86">
        <v>4.6369999999999996</v>
      </c>
      <c r="AB86">
        <v>4.7320000000000002</v>
      </c>
      <c r="AC86">
        <v>4.6369999999999996</v>
      </c>
      <c r="AD86">
        <v>4.6369999999999996</v>
      </c>
    </row>
    <row r="87" spans="13:30" x14ac:dyDescent="0.25">
      <c r="N87" s="27" t="s">
        <v>0</v>
      </c>
      <c r="O87">
        <v>37.050121284383103</v>
      </c>
      <c r="P87">
        <v>33.127213272890998</v>
      </c>
      <c r="Q87">
        <v>929.24429381900904</v>
      </c>
      <c r="R87">
        <v>711.592680061549</v>
      </c>
      <c r="S87">
        <v>689.62949514818001</v>
      </c>
      <c r="T87">
        <v>576.83133212794803</v>
      </c>
      <c r="U87">
        <v>859.96764826980996</v>
      </c>
      <c r="V87">
        <v>657.46257569839599</v>
      </c>
      <c r="W87">
        <v>7.09100000000001</v>
      </c>
      <c r="X87">
        <v>7.077</v>
      </c>
      <c r="Y87">
        <v>169.55199999999999</v>
      </c>
      <c r="Z87">
        <v>171.738</v>
      </c>
      <c r="AA87">
        <v>133.85499999999999</v>
      </c>
      <c r="AB87">
        <v>118.384</v>
      </c>
      <c r="AC87">
        <v>158.499</v>
      </c>
      <c r="AD87">
        <v>159.571</v>
      </c>
    </row>
    <row r="88" spans="13:30" ht="15.75" x14ac:dyDescent="0.25">
      <c r="N88" s="28" t="s">
        <v>4</v>
      </c>
      <c r="O88">
        <v>2320.1096400831102</v>
      </c>
      <c r="P88">
        <v>1887.8049014324299</v>
      </c>
      <c r="Q88">
        <v>2321.2279737187</v>
      </c>
      <c r="R88">
        <v>1869.8564969945201</v>
      </c>
      <c r="S88">
        <v>2334.7950457493898</v>
      </c>
      <c r="T88">
        <v>1864.8144447904599</v>
      </c>
      <c r="U88">
        <v>2322.1511575756699</v>
      </c>
      <c r="V88">
        <v>1813.74438883628</v>
      </c>
    </row>
    <row r="91" spans="13:30" ht="15.75" x14ac:dyDescent="0.25">
      <c r="M91" s="31"/>
      <c r="N91" s="32"/>
      <c r="O91" s="31"/>
    </row>
    <row r="92" spans="13:30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B41" sqref="B41"/>
    </sheetView>
  </sheetViews>
  <sheetFormatPr defaultRowHeight="15" x14ac:dyDescent="0.25"/>
  <cols>
    <col min="1" max="1" width="18.85546875" customWidth="1"/>
    <col min="2" max="2" width="18.7109375" customWidth="1"/>
    <col min="3" max="8" width="19.28515625" customWidth="1"/>
    <col min="9" max="11" width="20.85546875" customWidth="1"/>
    <col min="12" max="14" width="17.28515625" customWidth="1"/>
    <col min="15" max="30" width="21.85546875" customWidth="1"/>
    <col min="31" max="31" width="23.5703125" customWidth="1"/>
  </cols>
  <sheetData>
    <row r="1" spans="1:30" x14ac:dyDescent="0.25">
      <c r="A1" t="s">
        <v>12</v>
      </c>
      <c r="N1" t="s">
        <v>28</v>
      </c>
    </row>
    <row r="2" spans="1:30" x14ac:dyDescent="0.25">
      <c r="A2" t="s">
        <v>7</v>
      </c>
      <c r="B2" s="1" t="s">
        <v>16</v>
      </c>
      <c r="C2" s="1" t="s">
        <v>17</v>
      </c>
      <c r="D2" s="1" t="s">
        <v>8</v>
      </c>
      <c r="E2" s="1" t="s">
        <v>13</v>
      </c>
      <c r="F2" s="1" t="s">
        <v>9</v>
      </c>
      <c r="G2" s="1" t="s">
        <v>14</v>
      </c>
      <c r="H2" s="1" t="s">
        <v>10</v>
      </c>
      <c r="I2" s="1" t="s">
        <v>15</v>
      </c>
      <c r="L2" s="1"/>
      <c r="M2" s="1"/>
      <c r="N2" s="30" t="s">
        <v>29</v>
      </c>
      <c r="O2" s="12"/>
      <c r="P2" s="12"/>
      <c r="Q2" s="12"/>
      <c r="R2" s="26"/>
      <c r="S2" s="12"/>
      <c r="T2" s="12"/>
      <c r="U2" s="12"/>
      <c r="V2" s="13"/>
      <c r="W2" s="30" t="s">
        <v>36</v>
      </c>
      <c r="X2" s="12"/>
      <c r="Y2" s="12"/>
      <c r="Z2" s="12"/>
      <c r="AA2" s="12"/>
      <c r="AB2" s="12"/>
      <c r="AC2" s="12"/>
      <c r="AD2" s="13"/>
    </row>
    <row r="3" spans="1:30" x14ac:dyDescent="0.25">
      <c r="A3" t="s">
        <v>0</v>
      </c>
      <c r="B3" s="9">
        <f>O4</f>
        <v>5.6177649262841101</v>
      </c>
      <c r="C3" s="9">
        <f t="shared" ref="C3:I5" si="0">P4</f>
        <v>4.1198780681440299</v>
      </c>
      <c r="D3" s="9">
        <f t="shared" si="0"/>
        <v>5.5374804287344501</v>
      </c>
      <c r="E3" s="9">
        <f t="shared" si="0"/>
        <v>4.0705108778894203</v>
      </c>
      <c r="F3" s="9">
        <f t="shared" si="0"/>
        <v>5.58256024636216</v>
      </c>
      <c r="G3" s="9">
        <f t="shared" si="0"/>
        <v>4.0839393068863599</v>
      </c>
      <c r="H3" s="9">
        <f t="shared" si="0"/>
        <v>5.6353972334503801</v>
      </c>
      <c r="I3" s="9">
        <f t="shared" si="0"/>
        <v>4.1428456620814202</v>
      </c>
      <c r="N3" s="27"/>
      <c r="O3" s="15" t="s">
        <v>16</v>
      </c>
      <c r="P3" s="15" t="s">
        <v>17</v>
      </c>
      <c r="Q3" s="15" t="s">
        <v>8</v>
      </c>
      <c r="R3" s="15" t="s">
        <v>13</v>
      </c>
      <c r="S3" s="15" t="s">
        <v>9</v>
      </c>
      <c r="T3" s="15" t="s">
        <v>14</v>
      </c>
      <c r="U3" s="15" t="s">
        <v>10</v>
      </c>
      <c r="V3" s="16" t="s">
        <v>15</v>
      </c>
      <c r="W3" s="14" t="s">
        <v>16</v>
      </c>
      <c r="X3" s="15" t="s">
        <v>17</v>
      </c>
      <c r="Y3" s="15" t="s">
        <v>8</v>
      </c>
      <c r="Z3" s="15" t="s">
        <v>13</v>
      </c>
      <c r="AA3" s="15" t="s">
        <v>9</v>
      </c>
      <c r="AB3" s="15" t="s">
        <v>14</v>
      </c>
      <c r="AC3" s="15" t="s">
        <v>10</v>
      </c>
      <c r="AD3" s="16" t="s">
        <v>15</v>
      </c>
    </row>
    <row r="4" spans="1:30" x14ac:dyDescent="0.25">
      <c r="A4" t="s">
        <v>24</v>
      </c>
      <c r="B4" s="9">
        <f t="shared" ref="B4:B5" si="1">O5</f>
        <v>71.494522296191207</v>
      </c>
      <c r="C4" s="9">
        <f t="shared" si="0"/>
        <v>71.570330662112198</v>
      </c>
      <c r="D4" s="9">
        <f t="shared" si="0"/>
        <v>72.578187933677498</v>
      </c>
      <c r="E4" s="9">
        <f t="shared" si="0"/>
        <v>71.522175817595794</v>
      </c>
      <c r="F4" s="9">
        <f t="shared" si="0"/>
        <v>71.449872583437497</v>
      </c>
      <c r="G4" s="9">
        <f t="shared" si="0"/>
        <v>72.096460309052802</v>
      </c>
      <c r="H4" s="9">
        <f t="shared" si="0"/>
        <v>71.541565255723299</v>
      </c>
      <c r="I4" s="9">
        <f t="shared" si="0"/>
        <v>71.388475307205397</v>
      </c>
      <c r="N4" s="27" t="s">
        <v>0</v>
      </c>
      <c r="O4" s="18">
        <f t="shared" ref="O4:W19" si="2">O50</f>
        <v>5.6177649262841101</v>
      </c>
      <c r="P4" s="18">
        <f t="shared" ref="P4:V4" si="3">P50</f>
        <v>4.1198780681440299</v>
      </c>
      <c r="Q4" s="18">
        <f t="shared" si="3"/>
        <v>5.5374804287344501</v>
      </c>
      <c r="R4" s="18">
        <f t="shared" si="3"/>
        <v>4.0705108778894203</v>
      </c>
      <c r="S4" s="18">
        <f t="shared" si="3"/>
        <v>5.58256024636216</v>
      </c>
      <c r="T4" s="18">
        <f t="shared" si="3"/>
        <v>4.0839393068863599</v>
      </c>
      <c r="U4" s="18">
        <f t="shared" si="3"/>
        <v>5.6353972334503801</v>
      </c>
      <c r="V4" s="18">
        <f t="shared" si="3"/>
        <v>4.1428456620814202</v>
      </c>
      <c r="W4" s="17">
        <f t="shared" si="2"/>
        <v>1.0389999999999999</v>
      </c>
      <c r="X4" s="17">
        <f t="shared" ref="X4:AD4" si="4">X50</f>
        <v>1.04</v>
      </c>
      <c r="Y4" s="17">
        <f t="shared" si="4"/>
        <v>1.04</v>
      </c>
      <c r="Z4" s="17">
        <f t="shared" si="4"/>
        <v>1.04</v>
      </c>
      <c r="AA4" s="17">
        <f t="shared" si="4"/>
        <v>1.0389999999999999</v>
      </c>
      <c r="AB4" s="17">
        <f t="shared" si="4"/>
        <v>1.04</v>
      </c>
      <c r="AC4" s="17">
        <f t="shared" si="4"/>
        <v>1.052</v>
      </c>
      <c r="AD4" s="17">
        <f t="shared" si="4"/>
        <v>1.052</v>
      </c>
    </row>
    <row r="5" spans="1:30" x14ac:dyDescent="0.25">
      <c r="A5" t="s">
        <v>25</v>
      </c>
      <c r="B5" s="9">
        <f t="shared" si="1"/>
        <v>1.5826021804636401</v>
      </c>
      <c r="C5" s="9">
        <f t="shared" si="0"/>
        <v>1.5928636857543801</v>
      </c>
      <c r="D5" s="9">
        <f t="shared" si="0"/>
        <v>1.5330685043249801</v>
      </c>
      <c r="E5" s="9">
        <f t="shared" si="0"/>
        <v>1.57985823356003</v>
      </c>
      <c r="F5" s="9">
        <f t="shared" si="0"/>
        <v>1.5482184051057499</v>
      </c>
      <c r="G5" s="9">
        <f t="shared" si="0"/>
        <v>1.48695602245481</v>
      </c>
      <c r="H5" s="9">
        <f t="shared" si="0"/>
        <v>1.5535905025871299</v>
      </c>
      <c r="I5" s="9">
        <f t="shared" si="0"/>
        <v>1.5182237267756</v>
      </c>
      <c r="N5" s="27" t="s">
        <v>24</v>
      </c>
      <c r="O5" s="18">
        <f t="shared" si="2"/>
        <v>71.494522296191207</v>
      </c>
      <c r="P5" s="18">
        <f t="shared" ref="P5:V5" si="5">P51</f>
        <v>71.570330662112198</v>
      </c>
      <c r="Q5" s="18">
        <f t="shared" si="5"/>
        <v>72.578187933677498</v>
      </c>
      <c r="R5" s="18">
        <f t="shared" si="5"/>
        <v>71.522175817595794</v>
      </c>
      <c r="S5" s="18">
        <f t="shared" si="5"/>
        <v>71.449872583437497</v>
      </c>
      <c r="T5" s="18">
        <f t="shared" si="5"/>
        <v>72.096460309052802</v>
      </c>
      <c r="U5" s="18">
        <f t="shared" si="5"/>
        <v>71.541565255723299</v>
      </c>
      <c r="V5" s="18">
        <f t="shared" si="5"/>
        <v>71.388475307205397</v>
      </c>
      <c r="W5" s="17">
        <f t="shared" si="2"/>
        <v>4.9950000000000001</v>
      </c>
      <c r="X5" s="17">
        <f t="shared" ref="X5:AD5" si="6">X51</f>
        <v>4.9950000000000001</v>
      </c>
      <c r="Y5" s="17">
        <f t="shared" si="6"/>
        <v>4.9950000000000001</v>
      </c>
      <c r="Z5" s="17">
        <f t="shared" si="6"/>
        <v>4.9950000000000001</v>
      </c>
      <c r="AA5" s="17">
        <f t="shared" si="6"/>
        <v>4.9950000000000001</v>
      </c>
      <c r="AB5" s="17">
        <f t="shared" si="6"/>
        <v>4.9950000000000001</v>
      </c>
      <c r="AC5" s="17">
        <f t="shared" si="6"/>
        <v>4.9950000000000001</v>
      </c>
      <c r="AD5" s="17">
        <f t="shared" si="6"/>
        <v>4.9950000000000001</v>
      </c>
    </row>
    <row r="6" spans="1:30" ht="15.75" x14ac:dyDescent="0.25">
      <c r="A6" s="11" t="s">
        <v>26</v>
      </c>
      <c r="B6" s="9">
        <f>O40</f>
        <v>51.876216374053378</v>
      </c>
      <c r="C6" s="9">
        <f t="shared" ref="C6:I9" si="7">P40</f>
        <v>48.135648461618892</v>
      </c>
      <c r="D6" s="9">
        <f t="shared" si="7"/>
        <v>75.402988555143779</v>
      </c>
      <c r="E6" s="9">
        <f t="shared" si="7"/>
        <v>70.704455007417153</v>
      </c>
      <c r="F6" s="9">
        <f t="shared" si="7"/>
        <v>73.013086673153182</v>
      </c>
      <c r="G6" s="9">
        <f t="shared" si="7"/>
        <v>70.186690618612261</v>
      </c>
      <c r="H6" s="9">
        <f t="shared" si="7"/>
        <v>51.63207018245182</v>
      </c>
      <c r="I6" s="9">
        <f t="shared" si="7"/>
        <v>44.660148380817262</v>
      </c>
      <c r="N6" s="27" t="s">
        <v>25</v>
      </c>
      <c r="O6" s="18">
        <f t="shared" si="2"/>
        <v>1.5826021804636401</v>
      </c>
      <c r="P6" s="18">
        <f t="shared" ref="P6:V6" si="8">P52</f>
        <v>1.5928636857543801</v>
      </c>
      <c r="Q6" s="18">
        <f t="shared" si="8"/>
        <v>1.5330685043249801</v>
      </c>
      <c r="R6" s="18">
        <f t="shared" si="8"/>
        <v>1.57985823356003</v>
      </c>
      <c r="S6" s="18">
        <f t="shared" si="8"/>
        <v>1.5482184051057499</v>
      </c>
      <c r="T6" s="18">
        <f t="shared" si="8"/>
        <v>1.48695602245481</v>
      </c>
      <c r="U6" s="18">
        <f t="shared" si="8"/>
        <v>1.5535905025871299</v>
      </c>
      <c r="V6" s="18">
        <f t="shared" si="8"/>
        <v>1.5182237267756</v>
      </c>
      <c r="W6" s="17">
        <f t="shared" si="2"/>
        <v>8.3000000000000199E-2</v>
      </c>
      <c r="X6" s="17">
        <f t="shared" ref="X6:AD6" si="9">X52</f>
        <v>8.2999999999999297E-2</v>
      </c>
      <c r="Y6" s="17">
        <f t="shared" si="9"/>
        <v>8.1999999999999906E-2</v>
      </c>
      <c r="Z6" s="17">
        <f t="shared" si="9"/>
        <v>8.2999999999999297E-2</v>
      </c>
      <c r="AA6" s="17">
        <f t="shared" si="9"/>
        <v>8.1999999999999906E-2</v>
      </c>
      <c r="AB6" s="17">
        <f t="shared" si="9"/>
        <v>8.2999999999999297E-2</v>
      </c>
      <c r="AC6" s="17">
        <f t="shared" si="9"/>
        <v>8.1999999999999906E-2</v>
      </c>
      <c r="AD6" s="17">
        <f t="shared" si="9"/>
        <v>8.3000000000000199E-2</v>
      </c>
    </row>
    <row r="7" spans="1:30" ht="15.75" x14ac:dyDescent="0.25">
      <c r="A7" s="11" t="s">
        <v>27</v>
      </c>
      <c r="B7" s="9">
        <f t="shared" ref="B7:B9" si="10">O41</f>
        <v>1052.9774604003842</v>
      </c>
      <c r="C7" s="9">
        <f t="shared" si="7"/>
        <v>806.15464284652876</v>
      </c>
      <c r="D7" s="9">
        <f t="shared" si="7"/>
        <v>802.62706617706624</v>
      </c>
      <c r="E7" s="9">
        <f t="shared" si="7"/>
        <v>584.87221298087263</v>
      </c>
      <c r="F7" s="9">
        <f t="shared" si="7"/>
        <v>817.59410083511261</v>
      </c>
      <c r="G7" s="9">
        <f t="shared" si="7"/>
        <v>596.84014067303383</v>
      </c>
      <c r="H7" s="9">
        <f t="shared" si="7"/>
        <v>887.28435264430846</v>
      </c>
      <c r="I7" s="9">
        <f t="shared" si="7"/>
        <v>670.31837987726874</v>
      </c>
      <c r="J7" t="s">
        <v>41</v>
      </c>
      <c r="N7" s="27" t="s">
        <v>3</v>
      </c>
      <c r="O7" s="18">
        <f t="shared" si="2"/>
        <v>832.59825691450703</v>
      </c>
      <c r="P7" s="18">
        <f t="shared" ref="P7:V7" si="11">P53</f>
        <v>600.53830896796796</v>
      </c>
      <c r="Q7" s="18">
        <f t="shared" si="11"/>
        <v>794.90389896297802</v>
      </c>
      <c r="R7" s="18">
        <f t="shared" si="11"/>
        <v>572.95071342867197</v>
      </c>
      <c r="S7" s="18">
        <f t="shared" si="11"/>
        <v>804.91044614692998</v>
      </c>
      <c r="T7" s="18">
        <f t="shared" si="11"/>
        <v>581.43551865996199</v>
      </c>
      <c r="U7" s="18">
        <f t="shared" si="11"/>
        <v>760.92185960037102</v>
      </c>
      <c r="V7" s="18">
        <f t="shared" si="11"/>
        <v>547.58833207515795</v>
      </c>
      <c r="W7" s="17">
        <f t="shared" si="2"/>
        <v>25.161000000000001</v>
      </c>
      <c r="X7" s="17">
        <f t="shared" ref="X7:AD7" si="12">X53</f>
        <v>25.161000000000001</v>
      </c>
      <c r="Y7" s="17">
        <f t="shared" si="12"/>
        <v>18.891999999999999</v>
      </c>
      <c r="Z7" s="17">
        <f t="shared" si="12"/>
        <v>18.891999999999999</v>
      </c>
      <c r="AA7" s="17">
        <f>AA53</f>
        <v>25.163</v>
      </c>
      <c r="AB7" s="17">
        <f t="shared" si="12"/>
        <v>25.161000000000001</v>
      </c>
      <c r="AC7" s="17">
        <f t="shared" si="12"/>
        <v>18.193000000000001</v>
      </c>
      <c r="AD7" s="17">
        <f t="shared" si="12"/>
        <v>18.196999999999999</v>
      </c>
    </row>
    <row r="8" spans="1:30" x14ac:dyDescent="0.25">
      <c r="A8" t="s">
        <v>24</v>
      </c>
      <c r="B8" s="9">
        <f t="shared" si="10"/>
        <v>69.967643598564607</v>
      </c>
      <c r="C8" s="9">
        <f t="shared" si="7"/>
        <v>69.805768184882595</v>
      </c>
      <c r="D8" s="9">
        <f t="shared" si="7"/>
        <v>73.106449926522899</v>
      </c>
      <c r="E8" s="9">
        <f t="shared" si="7"/>
        <v>73.272826537817906</v>
      </c>
      <c r="F8" s="9">
        <f t="shared" si="7"/>
        <v>72.898001274867497</v>
      </c>
      <c r="G8" s="9">
        <f t="shared" si="7"/>
        <v>73.113952636339903</v>
      </c>
      <c r="H8" s="9">
        <f t="shared" si="7"/>
        <v>72.748975589840299</v>
      </c>
      <c r="I8" s="9">
        <f t="shared" si="7"/>
        <v>72.845352119715798</v>
      </c>
      <c r="N8" s="27" t="s">
        <v>2</v>
      </c>
      <c r="O8" s="18">
        <f t="shared" si="2"/>
        <v>3.53512072967108</v>
      </c>
      <c r="P8" s="18">
        <f t="shared" ref="P8:V8" si="13">P54</f>
        <v>3.42473357206392</v>
      </c>
      <c r="Q8" s="18">
        <f t="shared" si="13"/>
        <v>3.5492821927376501</v>
      </c>
      <c r="R8" s="18">
        <f t="shared" si="13"/>
        <v>3.45136939234879</v>
      </c>
      <c r="S8" s="18">
        <f t="shared" si="13"/>
        <v>3.49575956141735</v>
      </c>
      <c r="T8" s="18">
        <f t="shared" si="13"/>
        <v>3.3923144228159301</v>
      </c>
      <c r="U8" s="18">
        <f t="shared" si="13"/>
        <v>3.5422632359715198</v>
      </c>
      <c r="V8" s="18">
        <f t="shared" si="13"/>
        <v>3.2119418427300901</v>
      </c>
      <c r="W8" s="17">
        <f t="shared" si="2"/>
        <v>0.20599999999999999</v>
      </c>
      <c r="X8" s="17">
        <f t="shared" ref="X8:AD8" si="14">X54</f>
        <v>0.20700000000000099</v>
      </c>
      <c r="Y8" s="17">
        <f t="shared" si="14"/>
        <v>0.20599999999999999</v>
      </c>
      <c r="Z8" s="17">
        <f t="shared" si="14"/>
        <v>0.20700000000000099</v>
      </c>
      <c r="AA8" s="17">
        <f t="shared" si="14"/>
        <v>0.20599999999999999</v>
      </c>
      <c r="AB8" s="17">
        <f t="shared" si="14"/>
        <v>0.20700000000000099</v>
      </c>
      <c r="AC8" s="17">
        <f t="shared" si="14"/>
        <v>0.20700000000000099</v>
      </c>
      <c r="AD8" s="17">
        <f t="shared" si="14"/>
        <v>0.20700000000000099</v>
      </c>
    </row>
    <row r="9" spans="1:30" x14ac:dyDescent="0.25">
      <c r="A9" t="s">
        <v>0</v>
      </c>
      <c r="B9" s="9">
        <f t="shared" si="10"/>
        <v>52.309195901820502</v>
      </c>
      <c r="C9" s="9">
        <f t="shared" si="7"/>
        <v>44.658369018607303</v>
      </c>
      <c r="D9" s="9">
        <f t="shared" si="7"/>
        <v>249.36532423448699</v>
      </c>
      <c r="E9" s="9">
        <f t="shared" si="7"/>
        <v>187.25147497920699</v>
      </c>
      <c r="F9" s="9">
        <f t="shared" si="7"/>
        <v>234.284716014483</v>
      </c>
      <c r="G9" s="9">
        <f t="shared" si="7"/>
        <v>158.54258644113401</v>
      </c>
      <c r="H9" s="9">
        <f t="shared" si="7"/>
        <v>149.36932316611899</v>
      </c>
      <c r="I9" s="9">
        <f t="shared" si="7"/>
        <v>133.94752633350799</v>
      </c>
      <c r="J9" t="s">
        <v>37</v>
      </c>
      <c r="N9" s="27" t="s">
        <v>3</v>
      </c>
      <c r="O9" s="18">
        <f t="shared" si="2"/>
        <v>45.100577074122697</v>
      </c>
      <c r="P9" s="18">
        <f t="shared" ref="P9:V9" si="15">P55</f>
        <v>32.493361609225403</v>
      </c>
      <c r="Q9" s="18">
        <f t="shared" si="15"/>
        <v>1.7122531998717501</v>
      </c>
      <c r="R9" s="18">
        <f t="shared" si="15"/>
        <v>1.6566962961278899</v>
      </c>
      <c r="S9" s="18">
        <f t="shared" si="15"/>
        <v>3.2778944385241999</v>
      </c>
      <c r="T9" s="18">
        <f t="shared" si="15"/>
        <v>3.1464551793748501</v>
      </c>
      <c r="U9" s="18">
        <f t="shared" si="15"/>
        <v>38.594579699553599</v>
      </c>
      <c r="V9" s="18">
        <f t="shared" si="15"/>
        <v>28.383849249325799</v>
      </c>
      <c r="W9" s="17">
        <f t="shared" si="2"/>
        <v>2.0289999999999999</v>
      </c>
      <c r="X9" s="17">
        <f t="shared" ref="X9:AD9" si="16">X55</f>
        <v>2.0289999999999999</v>
      </c>
      <c r="Y9" s="17">
        <f t="shared" si="16"/>
        <v>2.4000000000000899E-2</v>
      </c>
      <c r="Z9" s="17">
        <f t="shared" si="16"/>
        <v>2.2999999999999701E-2</v>
      </c>
      <c r="AA9" s="17">
        <f t="shared" si="16"/>
        <v>4.7999999999998301E-2</v>
      </c>
      <c r="AB9" s="17">
        <f t="shared" si="16"/>
        <v>4.7999999999998301E-2</v>
      </c>
      <c r="AC9" s="17">
        <f t="shared" si="16"/>
        <v>1.1240000000000001</v>
      </c>
      <c r="AD9" s="17">
        <f t="shared" si="16"/>
        <v>1.125</v>
      </c>
    </row>
    <row r="10" spans="1:30" ht="15.75" x14ac:dyDescent="0.25">
      <c r="A10" s="8" t="s">
        <v>31</v>
      </c>
      <c r="B10" s="9">
        <f>O46</f>
        <v>1247.8984448496576</v>
      </c>
      <c r="C10" s="9">
        <f t="shared" ref="C10:I10" si="17">P46</f>
        <v>997.25925384089692</v>
      </c>
      <c r="D10" s="9">
        <f t="shared" si="17"/>
        <v>1025.2477610967353</v>
      </c>
      <c r="E10" s="9">
        <f t="shared" si="17"/>
        <v>801.95152857726328</v>
      </c>
      <c r="F10" s="9">
        <f t="shared" si="17"/>
        <v>1036.5032797716767</v>
      </c>
      <c r="G10" s="9">
        <f t="shared" si="17"/>
        <v>813.7242002594935</v>
      </c>
      <c r="H10" s="9">
        <f t="shared" si="17"/>
        <v>1084.760554174911</v>
      </c>
      <c r="I10" s="9">
        <f t="shared" si="17"/>
        <v>860.73057941178297</v>
      </c>
      <c r="N10" s="27" t="s">
        <v>2</v>
      </c>
      <c r="O10" s="18">
        <f t="shared" si="2"/>
        <v>3.23969677149752</v>
      </c>
      <c r="P10" s="18">
        <f t="shared" ref="P10:V10" si="18">P56</f>
        <v>3.14621776588652</v>
      </c>
      <c r="Q10" s="18">
        <f t="shared" si="18"/>
        <v>13.896087637548099</v>
      </c>
      <c r="R10" s="18">
        <f t="shared" si="18"/>
        <v>13.8123084023554</v>
      </c>
      <c r="S10" s="18">
        <f t="shared" si="18"/>
        <v>13.9156921405825</v>
      </c>
      <c r="T10" s="18">
        <f t="shared" si="18"/>
        <v>13.683442314890399</v>
      </c>
      <c r="U10" s="18">
        <f t="shared" si="18"/>
        <v>3.17723885223181</v>
      </c>
      <c r="V10" s="18">
        <f t="shared" si="18"/>
        <v>2.9332019399370801</v>
      </c>
      <c r="W10" s="17">
        <f t="shared" si="2"/>
        <v>0.20700000000000099</v>
      </c>
      <c r="X10" s="17">
        <f t="shared" ref="X10:AD10" si="19">X56</f>
        <v>0.20700000000000099</v>
      </c>
      <c r="Y10" s="17">
        <f t="shared" si="19"/>
        <v>0.20599999999999999</v>
      </c>
      <c r="Z10" s="17">
        <f t="shared" si="19"/>
        <v>0.20700000000000099</v>
      </c>
      <c r="AA10" s="17">
        <f t="shared" si="19"/>
        <v>0.20600000000000299</v>
      </c>
      <c r="AB10" s="17">
        <f t="shared" si="19"/>
        <v>0.20700000000000099</v>
      </c>
      <c r="AC10" s="17">
        <f t="shared" si="19"/>
        <v>0.20700000000000099</v>
      </c>
      <c r="AD10" s="17">
        <f t="shared" si="19"/>
        <v>0.20700000000000099</v>
      </c>
    </row>
    <row r="11" spans="1:30" x14ac:dyDescent="0.25">
      <c r="N11" s="27" t="s">
        <v>3</v>
      </c>
      <c r="O11" s="18">
        <f t="shared" si="2"/>
        <v>11.715352283188199</v>
      </c>
      <c r="P11" s="18">
        <f t="shared" ref="P11:V11" si="20">P57</f>
        <v>11.391097846721101</v>
      </c>
      <c r="Q11" s="18">
        <f t="shared" si="20"/>
        <v>1.67479739543274</v>
      </c>
      <c r="R11" s="18">
        <f t="shared" si="20"/>
        <v>1.6473433822427701</v>
      </c>
      <c r="S11" s="18">
        <f t="shared" si="20"/>
        <v>2.99206366421204</v>
      </c>
      <c r="T11" s="18">
        <f t="shared" si="20"/>
        <v>2.8052654338798502</v>
      </c>
      <c r="U11" s="18">
        <f t="shared" si="20"/>
        <v>5.9119511188762504</v>
      </c>
      <c r="V11" s="18">
        <f t="shared" si="20"/>
        <v>6.0479672546960899</v>
      </c>
      <c r="W11" s="17">
        <f t="shared" si="2"/>
        <v>2.028</v>
      </c>
      <c r="X11" s="17">
        <f t="shared" ref="X11:AD11" si="21">X57</f>
        <v>2.028</v>
      </c>
      <c r="Y11" s="17">
        <f t="shared" si="21"/>
        <v>2.3999999999997398E-2</v>
      </c>
      <c r="Z11" s="17">
        <f t="shared" si="21"/>
        <v>2.4000000000000899E-2</v>
      </c>
      <c r="AA11" s="17">
        <f t="shared" si="21"/>
        <v>4.6999999999997003E-2</v>
      </c>
      <c r="AB11" s="17">
        <f t="shared" si="21"/>
        <v>4.7000000000000597E-2</v>
      </c>
      <c r="AC11" s="17">
        <f t="shared" si="21"/>
        <v>1.123</v>
      </c>
      <c r="AD11" s="17">
        <f t="shared" si="21"/>
        <v>1.125</v>
      </c>
    </row>
    <row r="12" spans="1:30" x14ac:dyDescent="0.25">
      <c r="A12" t="s">
        <v>11</v>
      </c>
      <c r="N12" s="27" t="s">
        <v>2</v>
      </c>
      <c r="O12" s="18">
        <f t="shared" si="2"/>
        <v>3.1986492801496098</v>
      </c>
      <c r="P12" s="18">
        <f t="shared" ref="P12:V12" si="22">P58</f>
        <v>3.2009847591910399</v>
      </c>
      <c r="Q12" s="18">
        <f t="shared" si="22"/>
        <v>13.6338605332101</v>
      </c>
      <c r="R12" s="18">
        <f t="shared" si="22"/>
        <v>13.506816775019299</v>
      </c>
      <c r="S12" s="18">
        <f t="shared" si="22"/>
        <v>13.8813547372313</v>
      </c>
      <c r="T12" s="18">
        <f t="shared" si="22"/>
        <v>13.6741333381131</v>
      </c>
      <c r="U12" s="18">
        <f t="shared" si="22"/>
        <v>3.2709130070583199</v>
      </c>
      <c r="V12" s="18">
        <f t="shared" si="22"/>
        <v>2.8660753295466299</v>
      </c>
      <c r="W12" s="17">
        <f t="shared" si="2"/>
        <v>0.20700000000000099</v>
      </c>
      <c r="X12" s="17">
        <f t="shared" ref="X12:AD12" si="23">X58</f>
        <v>0.20800000000000601</v>
      </c>
      <c r="Y12" s="17">
        <f t="shared" si="23"/>
        <v>0.20600000000000299</v>
      </c>
      <c r="Z12" s="17">
        <f t="shared" si="23"/>
        <v>0.20700000000000099</v>
      </c>
      <c r="AA12" s="17">
        <f t="shared" si="23"/>
        <v>0.20700000000000099</v>
      </c>
      <c r="AB12" s="17">
        <f t="shared" si="23"/>
        <v>0.20700000000000099</v>
      </c>
      <c r="AC12" s="17">
        <f t="shared" si="23"/>
        <v>0.20699999999999699</v>
      </c>
      <c r="AD12" s="17">
        <f t="shared" si="23"/>
        <v>0.20700000000000099</v>
      </c>
    </row>
    <row r="13" spans="1:30" x14ac:dyDescent="0.25">
      <c r="A13" t="s">
        <v>7</v>
      </c>
      <c r="B13" s="1" t="s">
        <v>16</v>
      </c>
      <c r="C13" s="1" t="s">
        <v>17</v>
      </c>
      <c r="D13" s="1" t="s">
        <v>8</v>
      </c>
      <c r="E13" s="1" t="s">
        <v>13</v>
      </c>
      <c r="F13" s="1" t="s">
        <v>9</v>
      </c>
      <c r="G13" s="1" t="s">
        <v>14</v>
      </c>
      <c r="H13" s="1" t="s">
        <v>10</v>
      </c>
      <c r="I13" s="1" t="s">
        <v>15</v>
      </c>
      <c r="N13" s="27" t="s">
        <v>3</v>
      </c>
      <c r="O13" s="18">
        <f t="shared" si="2"/>
        <v>11.778710702233999</v>
      </c>
      <c r="P13" s="18">
        <f t="shared" ref="P13:V13" si="24">P59</f>
        <v>11.386414767905899</v>
      </c>
      <c r="Q13" s="18">
        <f t="shared" si="24"/>
        <v>1.70154611759577</v>
      </c>
      <c r="R13" s="18">
        <f t="shared" si="24"/>
        <v>1.6700840664005201</v>
      </c>
      <c r="S13" s="18">
        <f t="shared" si="24"/>
        <v>2.1923859164658599</v>
      </c>
      <c r="T13" s="18">
        <f t="shared" si="24"/>
        <v>2.1575765112346001</v>
      </c>
      <c r="U13" s="18">
        <f t="shared" si="24"/>
        <v>5.7923017383340403</v>
      </c>
      <c r="V13" s="18">
        <f t="shared" si="24"/>
        <v>6.3041637183495602</v>
      </c>
      <c r="W13" s="17">
        <f t="shared" si="2"/>
        <v>2.028</v>
      </c>
      <c r="X13" s="17">
        <f t="shared" ref="X13:AD13" si="25">X59</f>
        <v>2.028</v>
      </c>
      <c r="Y13" s="17">
        <f t="shared" si="25"/>
        <v>2.3999999999997398E-2</v>
      </c>
      <c r="Z13" s="17">
        <f t="shared" si="25"/>
        <v>2.2999999999999701E-2</v>
      </c>
      <c r="AA13" s="17">
        <f t="shared" si="25"/>
        <v>4.7000000000004198E-2</v>
      </c>
      <c r="AB13" s="17">
        <f t="shared" si="25"/>
        <v>4.8000000000001798E-2</v>
      </c>
      <c r="AC13" s="17">
        <f t="shared" si="25"/>
        <v>1.125</v>
      </c>
      <c r="AD13" s="17">
        <f t="shared" si="25"/>
        <v>1.125</v>
      </c>
    </row>
    <row r="14" spans="1:30" x14ac:dyDescent="0.25">
      <c r="A14" t="s">
        <v>0</v>
      </c>
      <c r="B14" s="9">
        <f>W4</f>
        <v>1.0389999999999999</v>
      </c>
      <c r="C14" s="9">
        <f t="shared" ref="C14:I16" si="26">X4</f>
        <v>1.04</v>
      </c>
      <c r="D14" s="9">
        <f t="shared" si="26"/>
        <v>1.04</v>
      </c>
      <c r="E14" s="9">
        <f t="shared" si="26"/>
        <v>1.04</v>
      </c>
      <c r="F14" s="9">
        <f t="shared" si="26"/>
        <v>1.0389999999999999</v>
      </c>
      <c r="G14" s="9">
        <f t="shared" si="26"/>
        <v>1.04</v>
      </c>
      <c r="H14" s="9">
        <f t="shared" si="26"/>
        <v>1.052</v>
      </c>
      <c r="I14" s="9">
        <f t="shared" si="26"/>
        <v>1.052</v>
      </c>
      <c r="N14" s="27" t="s">
        <v>2</v>
      </c>
      <c r="O14" s="18">
        <f t="shared" si="2"/>
        <v>3.2854503739914298</v>
      </c>
      <c r="P14" s="18">
        <f t="shared" ref="P14:V14" si="27">P60</f>
        <v>3.2049275468190599</v>
      </c>
      <c r="Q14" s="18">
        <f t="shared" si="27"/>
        <v>5.40206315555203</v>
      </c>
      <c r="R14" s="18">
        <f t="shared" si="27"/>
        <v>5.3136940911073696</v>
      </c>
      <c r="S14" s="18">
        <f t="shared" si="27"/>
        <v>3.1943256284808799</v>
      </c>
      <c r="T14" s="18">
        <f t="shared" si="27"/>
        <v>3.2170981600425002</v>
      </c>
      <c r="U14" s="18">
        <f t="shared" si="27"/>
        <v>3.2320965119912199</v>
      </c>
      <c r="V14" s="18">
        <f t="shared" si="27"/>
        <v>2.8213395537219599</v>
      </c>
      <c r="W14" s="17">
        <f t="shared" si="2"/>
        <v>0.20700000000000099</v>
      </c>
      <c r="X14" s="17">
        <f t="shared" ref="X14:AD14" si="28">X60</f>
        <v>0.20700000000000099</v>
      </c>
      <c r="Y14" s="17">
        <f t="shared" si="28"/>
        <v>0.20700000000000099</v>
      </c>
      <c r="Z14" s="17">
        <f t="shared" si="28"/>
        <v>0.20799999999999799</v>
      </c>
      <c r="AA14" s="17">
        <f t="shared" si="28"/>
        <v>0.20699999999999399</v>
      </c>
      <c r="AB14" s="17">
        <f t="shared" si="28"/>
        <v>0.20699999999999399</v>
      </c>
      <c r="AC14" s="17">
        <f t="shared" si="28"/>
        <v>0.20700000000000099</v>
      </c>
      <c r="AD14" s="17">
        <f t="shared" si="28"/>
        <v>0.20799999999999799</v>
      </c>
    </row>
    <row r="15" spans="1:30" x14ac:dyDescent="0.25">
      <c r="A15" t="s">
        <v>24</v>
      </c>
      <c r="B15" s="9">
        <f t="shared" ref="B15:B16" si="29">W5</f>
        <v>4.9950000000000001</v>
      </c>
      <c r="C15" s="9">
        <f t="shared" si="26"/>
        <v>4.9950000000000001</v>
      </c>
      <c r="D15" s="9">
        <f t="shared" si="26"/>
        <v>4.9950000000000001</v>
      </c>
      <c r="E15" s="9">
        <f t="shared" si="26"/>
        <v>4.9950000000000001</v>
      </c>
      <c r="F15" s="9">
        <f t="shared" si="26"/>
        <v>4.9950000000000001</v>
      </c>
      <c r="G15" s="9">
        <f t="shared" si="26"/>
        <v>4.9950000000000001</v>
      </c>
      <c r="H15" s="9">
        <f t="shared" si="26"/>
        <v>4.9950000000000001</v>
      </c>
      <c r="I15" s="9">
        <f t="shared" si="26"/>
        <v>4.9950000000000001</v>
      </c>
      <c r="N15" s="27" t="s">
        <v>3</v>
      </c>
      <c r="O15" s="18">
        <f t="shared" si="2"/>
        <v>11.662176974003501</v>
      </c>
      <c r="P15" s="18">
        <f t="shared" ref="P15:V15" si="30">P61</f>
        <v>11.3440428937701</v>
      </c>
      <c r="Q15" s="18">
        <f t="shared" si="30"/>
        <v>0.13757056523370001</v>
      </c>
      <c r="R15" s="18">
        <f t="shared" si="30"/>
        <v>0.14944842131257899</v>
      </c>
      <c r="S15" s="18">
        <f t="shared" si="30"/>
        <v>0.30972885930754901</v>
      </c>
      <c r="T15" s="18">
        <f t="shared" si="30"/>
        <v>0.37134546483469799</v>
      </c>
      <c r="U15" s="18">
        <f t="shared" si="30"/>
        <v>5.8888027121137299</v>
      </c>
      <c r="V15" s="18">
        <f t="shared" si="30"/>
        <v>6.1535017125440099</v>
      </c>
      <c r="W15" s="17">
        <f t="shared" si="2"/>
        <v>2.028</v>
      </c>
      <c r="X15" s="17">
        <f t="shared" ref="X15:AD15" si="31">X61</f>
        <v>2.0289999999999999</v>
      </c>
      <c r="Y15" s="17">
        <f t="shared" si="31"/>
        <v>2.2999999999999701E-2</v>
      </c>
      <c r="Z15" s="17">
        <f t="shared" si="31"/>
        <v>2.2999999999999701E-2</v>
      </c>
      <c r="AA15" s="17">
        <f t="shared" si="31"/>
        <v>4.7000000000004198E-2</v>
      </c>
      <c r="AB15" s="17">
        <f t="shared" si="31"/>
        <v>4.7000000000004198E-2</v>
      </c>
      <c r="AC15" s="17">
        <f t="shared" si="31"/>
        <v>1.1240000000000001</v>
      </c>
      <c r="AD15" s="17">
        <f t="shared" si="31"/>
        <v>1.1240000000000001</v>
      </c>
    </row>
    <row r="16" spans="1:30" x14ac:dyDescent="0.25">
      <c r="A16" t="s">
        <v>25</v>
      </c>
      <c r="B16" s="9">
        <f t="shared" si="29"/>
        <v>8.3000000000000199E-2</v>
      </c>
      <c r="C16" s="9">
        <f t="shared" si="26"/>
        <v>8.2999999999999297E-2</v>
      </c>
      <c r="D16" s="9">
        <f t="shared" si="26"/>
        <v>8.1999999999999906E-2</v>
      </c>
      <c r="E16" s="9">
        <f t="shared" si="26"/>
        <v>8.2999999999999297E-2</v>
      </c>
      <c r="F16" s="9">
        <f t="shared" si="26"/>
        <v>8.1999999999999906E-2</v>
      </c>
      <c r="G16" s="9">
        <f t="shared" si="26"/>
        <v>8.2999999999999297E-2</v>
      </c>
      <c r="H16" s="9">
        <f t="shared" si="26"/>
        <v>8.1999999999999906E-2</v>
      </c>
      <c r="I16" s="9">
        <f t="shared" si="26"/>
        <v>8.3000000000000199E-2</v>
      </c>
      <c r="N16" s="27" t="s">
        <v>2</v>
      </c>
      <c r="O16" s="18">
        <f t="shared" si="2"/>
        <v>3.2771954166325101</v>
      </c>
      <c r="P16" s="18">
        <f t="shared" ref="P16:V16" si="32">P62</f>
        <v>3.13151830224637</v>
      </c>
      <c r="Q16" s="18">
        <f t="shared" si="32"/>
        <v>3.2208132871005102</v>
      </c>
      <c r="R16" s="18">
        <f t="shared" si="32"/>
        <v>3.1428650373839102</v>
      </c>
      <c r="S16" s="18">
        <f t="shared" si="32"/>
        <v>3.2463065364919799</v>
      </c>
      <c r="T16" s="18">
        <f t="shared" si="32"/>
        <v>3.17448289795467</v>
      </c>
      <c r="U16" s="18">
        <f t="shared" si="32"/>
        <v>3.2237665052161799</v>
      </c>
      <c r="V16" s="18">
        <f t="shared" si="32"/>
        <v>2.7603372745616102</v>
      </c>
      <c r="W16" s="17">
        <f t="shared" si="2"/>
        <v>0.20700000000000099</v>
      </c>
      <c r="X16" s="17">
        <f t="shared" ref="X16:AD16" si="33">X62</f>
        <v>0.20700000000000099</v>
      </c>
      <c r="Y16" s="17">
        <f t="shared" si="33"/>
        <v>0.20700000000000099</v>
      </c>
      <c r="Z16" s="17">
        <f t="shared" si="33"/>
        <v>0.20700000000000099</v>
      </c>
      <c r="AA16" s="17">
        <f t="shared" si="33"/>
        <v>0.20700000000000099</v>
      </c>
      <c r="AB16" s="17">
        <f t="shared" si="33"/>
        <v>0.20700000000000099</v>
      </c>
      <c r="AC16" s="17">
        <f t="shared" si="33"/>
        <v>0.20599999999999999</v>
      </c>
      <c r="AD16" s="17">
        <f t="shared" si="33"/>
        <v>0.20699999999999699</v>
      </c>
    </row>
    <row r="17" spans="1:30" ht="15.75" x14ac:dyDescent="0.25">
      <c r="A17" s="11" t="s">
        <v>26</v>
      </c>
      <c r="B17" s="9">
        <f>W40</f>
        <v>3.3070000000000097</v>
      </c>
      <c r="C17" s="9">
        <f t="shared" ref="C17:I20" si="34">X40</f>
        <v>3.3160000000000065</v>
      </c>
      <c r="D17" s="9">
        <f t="shared" si="34"/>
        <v>3.309000000000009</v>
      </c>
      <c r="E17" s="9">
        <f t="shared" si="34"/>
        <v>3.3130000000000099</v>
      </c>
      <c r="F17" s="9">
        <f t="shared" si="34"/>
        <v>3.3060000000000116</v>
      </c>
      <c r="G17" s="9">
        <f t="shared" si="34"/>
        <v>3.3150000000000017</v>
      </c>
      <c r="H17" s="9">
        <f t="shared" si="34"/>
        <v>3.3059999999999907</v>
      </c>
      <c r="I17" s="9">
        <f t="shared" si="34"/>
        <v>3.3140000000000067</v>
      </c>
      <c r="N17" s="27" t="s">
        <v>3</v>
      </c>
      <c r="O17" s="18">
        <f t="shared" si="2"/>
        <v>11.6709965601391</v>
      </c>
      <c r="P17" s="18">
        <f t="shared" ref="P17:V17" si="35">P63</f>
        <v>11.4304425008874</v>
      </c>
      <c r="Q17" s="18">
        <f t="shared" si="35"/>
        <v>0.208529990660204</v>
      </c>
      <c r="R17" s="18">
        <f t="shared" si="35"/>
        <v>0.30058889523900101</v>
      </c>
      <c r="S17" s="18">
        <f t="shared" si="35"/>
        <v>0.32188580701764402</v>
      </c>
      <c r="T17" s="18">
        <f t="shared" si="35"/>
        <v>0.39424866094370498</v>
      </c>
      <c r="U17" s="18">
        <f t="shared" si="35"/>
        <v>5.7058581473589802</v>
      </c>
      <c r="V17" s="18">
        <f t="shared" si="35"/>
        <v>6.1239353537104604</v>
      </c>
      <c r="W17" s="17">
        <f t="shared" si="2"/>
        <v>2.028</v>
      </c>
      <c r="X17" s="17">
        <f t="shared" ref="X17:AD17" si="36">X63</f>
        <v>2.028</v>
      </c>
      <c r="Y17" s="17">
        <f t="shared" si="36"/>
        <v>2.2999999999999701E-2</v>
      </c>
      <c r="Z17" s="17">
        <f t="shared" si="36"/>
        <v>2.4000000000000899E-2</v>
      </c>
      <c r="AA17" s="17">
        <f t="shared" si="36"/>
        <v>4.6999999999997003E-2</v>
      </c>
      <c r="AB17" s="17">
        <f t="shared" si="36"/>
        <v>4.6999999999997003E-2</v>
      </c>
      <c r="AC17" s="17">
        <f t="shared" si="36"/>
        <v>1.127</v>
      </c>
      <c r="AD17" s="17">
        <f t="shared" si="36"/>
        <v>1.125</v>
      </c>
    </row>
    <row r="18" spans="1:30" ht="15.75" x14ac:dyDescent="0.25">
      <c r="A18" s="11" t="s">
        <v>27</v>
      </c>
      <c r="B18" s="9">
        <f>W41</f>
        <v>57.613999999999976</v>
      </c>
      <c r="C18" s="9">
        <f t="shared" si="34"/>
        <v>57.615000000000016</v>
      </c>
      <c r="D18" s="9">
        <f t="shared" si="34"/>
        <v>19.262999999999995</v>
      </c>
      <c r="E18" s="9">
        <f t="shared" si="34"/>
        <v>19.269999999999996</v>
      </c>
      <c r="F18" s="9">
        <f t="shared" si="34"/>
        <v>25.922999999999995</v>
      </c>
      <c r="G18" s="9">
        <f t="shared" si="34"/>
        <v>25.921000000000006</v>
      </c>
      <c r="H18" s="9">
        <f t="shared" si="34"/>
        <v>36.192</v>
      </c>
      <c r="I18" s="9">
        <f t="shared" si="34"/>
        <v>36.196999999999996</v>
      </c>
      <c r="N18" s="27" t="s">
        <v>2</v>
      </c>
      <c r="O18" s="18">
        <f t="shared" si="2"/>
        <v>3.17706953178019</v>
      </c>
      <c r="P18" s="18">
        <f t="shared" ref="P18:V18" si="37">P64</f>
        <v>3.05894289599118</v>
      </c>
      <c r="Q18" s="18">
        <f t="shared" si="37"/>
        <v>3.27097348974532</v>
      </c>
      <c r="R18" s="18">
        <f t="shared" si="37"/>
        <v>3.0747827961888601</v>
      </c>
      <c r="S18" s="18">
        <f t="shared" si="37"/>
        <v>3.2227773416789001</v>
      </c>
      <c r="T18" s="18">
        <f t="shared" si="37"/>
        <v>3.1297869184824201</v>
      </c>
      <c r="U18" s="18">
        <f t="shared" si="37"/>
        <v>3.2122476784168001</v>
      </c>
      <c r="V18" s="18">
        <f t="shared" si="37"/>
        <v>2.8253679662264299</v>
      </c>
      <c r="W18" s="17">
        <f t="shared" si="2"/>
        <v>0.20700000000000099</v>
      </c>
      <c r="X18" s="17">
        <f t="shared" ref="X18:AD18" si="38">X64</f>
        <v>0.20800000000000601</v>
      </c>
      <c r="Y18" s="17">
        <f t="shared" si="38"/>
        <v>0.20700000000000099</v>
      </c>
      <c r="Z18" s="17">
        <f t="shared" si="38"/>
        <v>0.20700000000000099</v>
      </c>
      <c r="AA18" s="17">
        <f t="shared" si="38"/>
        <v>0.20700000000000099</v>
      </c>
      <c r="AB18" s="17">
        <f t="shared" si="38"/>
        <v>0.20799999999999799</v>
      </c>
      <c r="AC18" s="17">
        <f t="shared" si="38"/>
        <v>0.20599999999999999</v>
      </c>
      <c r="AD18" s="17">
        <f t="shared" si="38"/>
        <v>0.20700000000000099</v>
      </c>
    </row>
    <row r="19" spans="1:30" x14ac:dyDescent="0.25">
      <c r="A19" t="s">
        <v>24</v>
      </c>
      <c r="B19" s="9">
        <f>W42</f>
        <v>5.2840000000000096</v>
      </c>
      <c r="C19" s="9">
        <f t="shared" si="34"/>
        <v>5.2840000000000096</v>
      </c>
      <c r="D19" s="9">
        <f t="shared" si="34"/>
        <v>5.2889999999999997</v>
      </c>
      <c r="E19" s="9">
        <f t="shared" si="34"/>
        <v>5.2889999999999997</v>
      </c>
      <c r="F19" s="9">
        <f t="shared" si="34"/>
        <v>5.2839999999999998</v>
      </c>
      <c r="G19" s="9">
        <f t="shared" si="34"/>
        <v>5.2839999999999998</v>
      </c>
      <c r="H19" s="9">
        <f t="shared" si="34"/>
        <v>5.2839999999999998</v>
      </c>
      <c r="I19" s="9">
        <f t="shared" si="34"/>
        <v>5.2850000000000001</v>
      </c>
      <c r="N19" s="27" t="s">
        <v>3</v>
      </c>
      <c r="O19" s="18">
        <f t="shared" si="2"/>
        <v>11.7115685484167</v>
      </c>
      <c r="P19" s="18">
        <f t="shared" ref="P19:V19" si="39">P65</f>
        <v>11.525815541844601</v>
      </c>
      <c r="Q19" s="18">
        <f t="shared" si="39"/>
        <v>0.21247507862925999</v>
      </c>
      <c r="R19" s="18">
        <f t="shared" si="39"/>
        <v>0.35531411717275002</v>
      </c>
      <c r="S19" s="18">
        <f t="shared" si="39"/>
        <v>0.31925366853362802</v>
      </c>
      <c r="T19" s="18">
        <f t="shared" si="39"/>
        <v>0.438032320127627</v>
      </c>
      <c r="U19" s="18">
        <f t="shared" si="39"/>
        <v>5.8481667541167699</v>
      </c>
      <c r="V19" s="18">
        <f t="shared" si="39"/>
        <v>6.2050309415275597</v>
      </c>
      <c r="W19" s="17">
        <f t="shared" si="2"/>
        <v>2.028</v>
      </c>
      <c r="X19" s="17">
        <f t="shared" ref="X19:AD19" si="40">X65</f>
        <v>2.028</v>
      </c>
      <c r="Y19" s="17">
        <f t="shared" si="40"/>
        <v>2.2999999999999701E-2</v>
      </c>
      <c r="Z19" s="17">
        <f t="shared" si="40"/>
        <v>2.3999999999997398E-2</v>
      </c>
      <c r="AA19" s="17">
        <f t="shared" si="40"/>
        <v>5.1000000000001898E-2</v>
      </c>
      <c r="AB19" s="17">
        <f t="shared" si="40"/>
        <v>5.1000000000001898E-2</v>
      </c>
      <c r="AC19" s="17">
        <f t="shared" si="40"/>
        <v>1.1240000000000001</v>
      </c>
      <c r="AD19" s="17">
        <f t="shared" si="40"/>
        <v>1.1240000000000001</v>
      </c>
    </row>
    <row r="20" spans="1:30" x14ac:dyDescent="0.25">
      <c r="A20" t="s">
        <v>0</v>
      </c>
      <c r="B20" s="9">
        <f t="shared" ref="B20" si="41">W43</f>
        <v>9.6769999999999907</v>
      </c>
      <c r="C20" s="9">
        <f t="shared" si="34"/>
        <v>9.6660000000000004</v>
      </c>
      <c r="D20" s="9">
        <f t="shared" si="34"/>
        <v>48.021000000000001</v>
      </c>
      <c r="E20" s="9">
        <f t="shared" si="34"/>
        <v>48.009</v>
      </c>
      <c r="F20" s="9">
        <f t="shared" si="34"/>
        <v>41.37</v>
      </c>
      <c r="G20" s="9">
        <f t="shared" si="34"/>
        <v>41.360999999999997</v>
      </c>
      <c r="H20" s="9">
        <f t="shared" si="34"/>
        <v>31.088000000000001</v>
      </c>
      <c r="I20" s="9">
        <f t="shared" si="34"/>
        <v>31.073</v>
      </c>
      <c r="N20" s="27" t="s">
        <v>2</v>
      </c>
      <c r="O20" s="18">
        <f t="shared" ref="O20:W35" si="42">O66</f>
        <v>3.2440496162263899</v>
      </c>
      <c r="P20" s="18">
        <f t="shared" ref="P20:V20" si="43">P66</f>
        <v>3.1088124731059099</v>
      </c>
      <c r="Q20" s="18">
        <f t="shared" si="43"/>
        <v>3.2740842984145901</v>
      </c>
      <c r="R20" s="18">
        <f t="shared" si="43"/>
        <v>3.0512474411580901</v>
      </c>
      <c r="S20" s="18">
        <f t="shared" si="43"/>
        <v>3.18625584459968</v>
      </c>
      <c r="T20" s="18">
        <f t="shared" si="43"/>
        <v>3.1132306445320399</v>
      </c>
      <c r="U20" s="18">
        <f t="shared" si="43"/>
        <v>3.1843091351002499</v>
      </c>
      <c r="V20" s="18">
        <f t="shared" si="43"/>
        <v>2.8391056115364202</v>
      </c>
      <c r="W20" s="17">
        <f t="shared" si="42"/>
        <v>0.20700000000000099</v>
      </c>
      <c r="X20" s="17">
        <f t="shared" ref="X20:AD20" si="44">X66</f>
        <v>0.20700000000000099</v>
      </c>
      <c r="Y20" s="17">
        <f t="shared" si="44"/>
        <v>0.20700000000000099</v>
      </c>
      <c r="Z20" s="17">
        <f t="shared" si="44"/>
        <v>0.20700000000000099</v>
      </c>
      <c r="AA20" s="17">
        <f t="shared" si="44"/>
        <v>0.20700000000000099</v>
      </c>
      <c r="AB20" s="17">
        <f t="shared" si="44"/>
        <v>0.20700000000000099</v>
      </c>
      <c r="AC20" s="17">
        <f t="shared" si="44"/>
        <v>0.20700000000000099</v>
      </c>
      <c r="AD20" s="17">
        <f t="shared" si="44"/>
        <v>0.20700000000000099</v>
      </c>
    </row>
    <row r="21" spans="1:30" ht="15.75" x14ac:dyDescent="0.25">
      <c r="A21" s="8" t="s">
        <v>31</v>
      </c>
      <c r="B21" s="9">
        <f>W46</f>
        <v>71.283000000000015</v>
      </c>
      <c r="C21" s="9">
        <f t="shared" ref="C21:I21" si="45">X46</f>
        <v>71.293000000000035</v>
      </c>
      <c r="D21" s="9">
        <f t="shared" si="45"/>
        <v>32.938000000000002</v>
      </c>
      <c r="E21" s="9">
        <f t="shared" si="45"/>
        <v>32.950000000000003</v>
      </c>
      <c r="F21" s="9">
        <f t="shared" si="45"/>
        <v>39.590000000000003</v>
      </c>
      <c r="G21" s="9">
        <f t="shared" si="45"/>
        <v>39.597999999999999</v>
      </c>
      <c r="H21" s="9">
        <f t="shared" si="45"/>
        <v>49.858999999999995</v>
      </c>
      <c r="I21" s="9">
        <f t="shared" si="45"/>
        <v>49.874000000000009</v>
      </c>
      <c r="N21" s="27" t="s">
        <v>3</v>
      </c>
      <c r="O21" s="18">
        <f t="shared" si="42"/>
        <v>11.817141184014</v>
      </c>
      <c r="P21" s="18">
        <f t="shared" ref="P21:V21" si="46">P67</f>
        <v>11.522408162260399</v>
      </c>
      <c r="Q21" s="18">
        <f t="shared" si="46"/>
        <v>0.20658358792499801</v>
      </c>
      <c r="R21" s="18">
        <f t="shared" si="46"/>
        <v>0.41797098357531998</v>
      </c>
      <c r="S21" s="18">
        <f t="shared" si="46"/>
        <v>0.31474633828922199</v>
      </c>
      <c r="T21" s="18">
        <f t="shared" si="46"/>
        <v>0.48649678463148599</v>
      </c>
      <c r="U21" s="18">
        <f t="shared" si="46"/>
        <v>5.8150182077578396</v>
      </c>
      <c r="V21" s="18">
        <f t="shared" si="46"/>
        <v>6.4280011483922896</v>
      </c>
      <c r="W21" s="17">
        <f t="shared" si="42"/>
        <v>2.0289999999999999</v>
      </c>
      <c r="X21" s="17">
        <f t="shared" ref="X21:AD21" si="47">X67</f>
        <v>2.0289999999999999</v>
      </c>
      <c r="Y21" s="17">
        <f t="shared" si="47"/>
        <v>2.2999999999999701E-2</v>
      </c>
      <c r="Z21" s="17">
        <f t="shared" si="47"/>
        <v>2.4000000000000899E-2</v>
      </c>
      <c r="AA21" s="17">
        <f t="shared" si="47"/>
        <v>4.6999999999997003E-2</v>
      </c>
      <c r="AB21" s="17">
        <f t="shared" si="47"/>
        <v>4.6999999999997003E-2</v>
      </c>
      <c r="AC21" s="17">
        <f t="shared" si="47"/>
        <v>1.1299999999999999</v>
      </c>
      <c r="AD21" s="17">
        <f t="shared" si="47"/>
        <v>1.129</v>
      </c>
    </row>
    <row r="22" spans="1:30" x14ac:dyDescent="0.25">
      <c r="N22" s="27" t="s">
        <v>2</v>
      </c>
      <c r="O22" s="18">
        <f t="shared" si="42"/>
        <v>3.22189752149117</v>
      </c>
      <c r="P22" s="18">
        <f t="shared" ref="P22:V22" si="48">P68</f>
        <v>3.009183037718</v>
      </c>
      <c r="Q22" s="18">
        <f t="shared" si="48"/>
        <v>3.2258543158268398</v>
      </c>
      <c r="R22" s="18">
        <f t="shared" si="48"/>
        <v>3.0312772114786299</v>
      </c>
      <c r="S22" s="18">
        <f t="shared" si="48"/>
        <v>3.1603735436199898</v>
      </c>
      <c r="T22" s="18">
        <f t="shared" si="48"/>
        <v>3.03125284330457</v>
      </c>
      <c r="U22" s="18">
        <f t="shared" si="48"/>
        <v>3.19359298794304</v>
      </c>
      <c r="V22" s="18">
        <f t="shared" si="48"/>
        <v>2.89641441227303</v>
      </c>
      <c r="W22" s="17">
        <f t="shared" si="42"/>
        <v>0.20599999999999599</v>
      </c>
      <c r="X22" s="17">
        <f t="shared" ref="X22:AD22" si="49">X68</f>
        <v>0.20700000000000099</v>
      </c>
      <c r="Y22" s="17">
        <f t="shared" si="49"/>
        <v>0.20700000000000099</v>
      </c>
      <c r="Z22" s="17">
        <f t="shared" si="49"/>
        <v>0.20700000000000099</v>
      </c>
      <c r="AA22" s="17">
        <f t="shared" si="49"/>
        <v>0.20700000000000099</v>
      </c>
      <c r="AB22" s="17">
        <f t="shared" si="49"/>
        <v>0.20800000000000601</v>
      </c>
      <c r="AC22" s="17">
        <f t="shared" si="49"/>
        <v>0.20700000000000099</v>
      </c>
      <c r="AD22" s="17">
        <f t="shared" si="49"/>
        <v>0.20700000000000099</v>
      </c>
    </row>
    <row r="23" spans="1:30" x14ac:dyDescent="0.25">
      <c r="A23" t="s">
        <v>19</v>
      </c>
      <c r="N23" s="27" t="s">
        <v>3</v>
      </c>
      <c r="O23" s="18">
        <f t="shared" si="42"/>
        <v>11.7629379417523</v>
      </c>
      <c r="P23" s="18">
        <f t="shared" ref="P23:V23" si="50">P69</f>
        <v>11.611681980078099</v>
      </c>
      <c r="Q23" s="18">
        <f t="shared" si="50"/>
        <v>0.20018296526966101</v>
      </c>
      <c r="R23" s="18">
        <f t="shared" si="50"/>
        <v>0.45393920905174701</v>
      </c>
      <c r="S23" s="18">
        <f t="shared" si="50"/>
        <v>0.31768264937977603</v>
      </c>
      <c r="T23" s="18">
        <f t="shared" si="50"/>
        <v>0.49812625527905802</v>
      </c>
      <c r="U23" s="18">
        <f t="shared" si="50"/>
        <v>5.9243208784103096</v>
      </c>
      <c r="V23" s="18">
        <f t="shared" si="50"/>
        <v>6.3490616754000602</v>
      </c>
      <c r="W23" s="17">
        <f t="shared" si="42"/>
        <v>2.0289999999999999</v>
      </c>
      <c r="X23" s="17">
        <f t="shared" ref="X23:AD23" si="51">X69</f>
        <v>2.0289999999999999</v>
      </c>
      <c r="Y23" s="17">
        <f t="shared" si="51"/>
        <v>2.2999999999999701E-2</v>
      </c>
      <c r="Z23" s="17">
        <f t="shared" si="51"/>
        <v>2.2999999999999701E-2</v>
      </c>
      <c r="AA23" s="17">
        <f t="shared" si="51"/>
        <v>4.6999999999997003E-2</v>
      </c>
      <c r="AB23" s="17">
        <f t="shared" si="51"/>
        <v>4.6999999999997003E-2</v>
      </c>
      <c r="AC23" s="17">
        <f t="shared" si="51"/>
        <v>1.1240000000000001</v>
      </c>
      <c r="AD23" s="17">
        <f t="shared" si="51"/>
        <v>1.125</v>
      </c>
    </row>
    <row r="24" spans="1:30" x14ac:dyDescent="0.25">
      <c r="A24" t="s">
        <v>7</v>
      </c>
      <c r="B24" s="1" t="s">
        <v>16</v>
      </c>
      <c r="C24" s="1" t="s">
        <v>17</v>
      </c>
      <c r="D24" s="1" t="s">
        <v>8</v>
      </c>
      <c r="E24" s="1" t="s">
        <v>13</v>
      </c>
      <c r="F24" s="1" t="s">
        <v>9</v>
      </c>
      <c r="G24" s="1" t="s">
        <v>14</v>
      </c>
      <c r="H24" s="1" t="s">
        <v>10</v>
      </c>
      <c r="I24" s="1" t="s">
        <v>15</v>
      </c>
      <c r="N24" s="27" t="s">
        <v>2</v>
      </c>
      <c r="O24" s="18">
        <f t="shared" si="42"/>
        <v>3.1864354485375102</v>
      </c>
      <c r="P24" s="18">
        <f t="shared" ref="P24:V24" si="52">P70</f>
        <v>2.9293010034732401</v>
      </c>
      <c r="Q24" s="18">
        <f t="shared" si="52"/>
        <v>3.2342737898226499</v>
      </c>
      <c r="R24" s="18">
        <f t="shared" si="52"/>
        <v>2.9153644487951502</v>
      </c>
      <c r="S24" s="18">
        <f t="shared" si="52"/>
        <v>3.2237086524867999</v>
      </c>
      <c r="T24" s="18">
        <f t="shared" si="52"/>
        <v>3.07869760448559</v>
      </c>
      <c r="U24" s="18">
        <f t="shared" si="52"/>
        <v>3.2105372264661201</v>
      </c>
      <c r="V24" s="18">
        <f t="shared" si="52"/>
        <v>2.7391681471903802</v>
      </c>
      <c r="W24" s="17">
        <f t="shared" si="42"/>
        <v>0.20599999999999599</v>
      </c>
      <c r="X24" s="17">
        <f t="shared" ref="X24:AD24" si="53">X70</f>
        <v>0.20699999999999399</v>
      </c>
      <c r="Y24" s="17">
        <f t="shared" si="53"/>
        <v>0.20700000000000099</v>
      </c>
      <c r="Z24" s="17">
        <f t="shared" si="53"/>
        <v>0.20699999999999699</v>
      </c>
      <c r="AA24" s="17">
        <f t="shared" si="53"/>
        <v>0.20700000000000099</v>
      </c>
      <c r="AB24" s="17">
        <f t="shared" si="53"/>
        <v>0.20700000000000099</v>
      </c>
      <c r="AC24" s="17">
        <f t="shared" si="53"/>
        <v>0.20599999999999599</v>
      </c>
      <c r="AD24" s="17">
        <f t="shared" si="53"/>
        <v>0.20700000000000099</v>
      </c>
    </row>
    <row r="25" spans="1:30" x14ac:dyDescent="0.25">
      <c r="A25" t="s">
        <v>0</v>
      </c>
      <c r="B25" s="5">
        <f t="shared" ref="B25:I30" si="54">($B3-B3)/$B3</f>
        <v>0</v>
      </c>
      <c r="C25" s="5">
        <f t="shared" si="54"/>
        <v>0.26663395100991927</v>
      </c>
      <c r="D25" s="5">
        <f t="shared" si="54"/>
        <v>1.4291181386752044E-2</v>
      </c>
      <c r="E25" s="5">
        <f t="shared" si="54"/>
        <v>0.27542164342895109</v>
      </c>
      <c r="F25" s="5">
        <f t="shared" si="54"/>
        <v>6.2666701764675552E-3</v>
      </c>
      <c r="G25" s="5">
        <f t="shared" si="54"/>
        <v>0.27303129260915948</v>
      </c>
      <c r="H25" s="5">
        <f t="shared" si="54"/>
        <v>-3.1386694526452921E-3</v>
      </c>
      <c r="I25" s="5">
        <f t="shared" si="54"/>
        <v>0.26254556457175937</v>
      </c>
      <c r="N25" s="27" t="s">
        <v>3</v>
      </c>
      <c r="O25" s="18">
        <f t="shared" si="42"/>
        <v>11.6951707876953</v>
      </c>
      <c r="P25" s="18">
        <f t="shared" ref="P25:V25" si="55">P71</f>
        <v>11.4882839853177</v>
      </c>
      <c r="Q25" s="18">
        <f t="shared" si="55"/>
        <v>0.20943410444031399</v>
      </c>
      <c r="R25" s="18">
        <f t="shared" si="55"/>
        <v>0.50190157394519697</v>
      </c>
      <c r="S25" s="18">
        <f t="shared" si="55"/>
        <v>0.31048891745318602</v>
      </c>
      <c r="T25" s="18">
        <f t="shared" si="55"/>
        <v>0.54017598330937699</v>
      </c>
      <c r="U25" s="18">
        <f t="shared" si="55"/>
        <v>5.75417850829544</v>
      </c>
      <c r="V25" s="18">
        <f t="shared" si="55"/>
        <v>6.3381659327058903</v>
      </c>
      <c r="W25" s="17">
        <f t="shared" si="42"/>
        <v>2.0289999999999999</v>
      </c>
      <c r="X25" s="17">
        <f t="shared" ref="X25:AD25" si="56">X71</f>
        <v>2.0280000000000098</v>
      </c>
      <c r="Y25" s="17">
        <f t="shared" si="56"/>
        <v>2.2999999999999701E-2</v>
      </c>
      <c r="Z25" s="17">
        <f t="shared" si="56"/>
        <v>2.4000000000000899E-2</v>
      </c>
      <c r="AA25" s="17">
        <f t="shared" si="56"/>
        <v>4.7000000000004198E-2</v>
      </c>
      <c r="AB25" s="17">
        <f t="shared" si="56"/>
        <v>4.6999999999997003E-2</v>
      </c>
      <c r="AC25" s="17">
        <f t="shared" si="56"/>
        <v>1.1259999999999999</v>
      </c>
      <c r="AD25" s="17">
        <f t="shared" si="56"/>
        <v>1.125</v>
      </c>
    </row>
    <row r="26" spans="1:30" x14ac:dyDescent="0.25">
      <c r="A26" t="s">
        <v>24</v>
      </c>
      <c r="B26" s="5">
        <f t="shared" si="54"/>
        <v>0</v>
      </c>
      <c r="C26" s="5">
        <f t="shared" si="54"/>
        <v>-1.0603380998467098E-3</v>
      </c>
      <c r="D26" s="5">
        <f t="shared" si="54"/>
        <v>-1.5157323983463028E-2</v>
      </c>
      <c r="E26" s="5">
        <f t="shared" si="54"/>
        <v>-3.8679216975565539E-4</v>
      </c>
      <c r="F26" s="5">
        <f t="shared" si="54"/>
        <v>6.2451935224817434E-4</v>
      </c>
      <c r="G26" s="5">
        <f t="shared" si="54"/>
        <v>-8.419358484106727E-3</v>
      </c>
      <c r="H26" s="5">
        <f t="shared" si="54"/>
        <v>-6.5799389968926921E-4</v>
      </c>
      <c r="I26" s="5">
        <f t="shared" si="54"/>
        <v>1.483288307689823E-3</v>
      </c>
      <c r="N26" s="27" t="s">
        <v>2</v>
      </c>
      <c r="O26" s="18">
        <f t="shared" si="42"/>
        <v>3.2351299503870399</v>
      </c>
      <c r="P26" s="18">
        <f t="shared" ref="P26:V26" si="57">P72</f>
        <v>3.0108815650022498</v>
      </c>
      <c r="Q26" s="18">
        <f t="shared" si="57"/>
        <v>3.2091800577059</v>
      </c>
      <c r="R26" s="18">
        <f t="shared" si="57"/>
        <v>2.8719477556725099</v>
      </c>
      <c r="S26" s="18">
        <f t="shared" si="57"/>
        <v>3.26647427552389</v>
      </c>
      <c r="T26" s="18">
        <f t="shared" si="57"/>
        <v>3.07910735226376</v>
      </c>
      <c r="U26" s="18">
        <f t="shared" si="57"/>
        <v>3.18638270809786</v>
      </c>
      <c r="V26" s="18">
        <f t="shared" si="57"/>
        <v>2.7555958367750999</v>
      </c>
      <c r="W26" s="17">
        <f t="shared" si="42"/>
        <v>0.20700000000000099</v>
      </c>
      <c r="X26" s="17">
        <f t="shared" ref="X26:AD26" si="58">X72</f>
        <v>0.20700000000000099</v>
      </c>
      <c r="Y26" s="17">
        <f t="shared" si="58"/>
        <v>0.20699999999999699</v>
      </c>
      <c r="Z26" s="17">
        <f t="shared" si="58"/>
        <v>0.20700000000000099</v>
      </c>
      <c r="AA26" s="17">
        <f t="shared" si="58"/>
        <v>0.20700000000000099</v>
      </c>
      <c r="AB26" s="17">
        <f t="shared" si="58"/>
        <v>0.20700000000000099</v>
      </c>
      <c r="AC26" s="17">
        <f t="shared" si="58"/>
        <v>0.20599999999999599</v>
      </c>
      <c r="AD26" s="17">
        <f t="shared" si="58"/>
        <v>0.20700000000000099</v>
      </c>
    </row>
    <row r="27" spans="1:30" x14ac:dyDescent="0.25">
      <c r="A27" t="s">
        <v>25</v>
      </c>
      <c r="B27" s="5">
        <f t="shared" si="54"/>
        <v>0</v>
      </c>
      <c r="C27" s="5">
        <f t="shared" si="54"/>
        <v>-6.4839448709300878E-3</v>
      </c>
      <c r="D27" s="5">
        <f t="shared" si="54"/>
        <v>3.1298880255648698E-2</v>
      </c>
      <c r="E27" s="5">
        <f t="shared" si="54"/>
        <v>1.7338197416145731E-3</v>
      </c>
      <c r="F27" s="5">
        <f t="shared" si="54"/>
        <v>2.1726101342674175E-2</v>
      </c>
      <c r="G27" s="5">
        <f t="shared" si="54"/>
        <v>6.0436007980735618E-2</v>
      </c>
      <c r="H27" s="5">
        <f t="shared" si="54"/>
        <v>1.8331630168745804E-2</v>
      </c>
      <c r="I27" s="5">
        <f t="shared" si="54"/>
        <v>4.067886072871435E-2</v>
      </c>
      <c r="N27" s="27" t="s">
        <v>3</v>
      </c>
      <c r="O27" s="18">
        <f t="shared" si="42"/>
        <v>11.78729950756</v>
      </c>
      <c r="P27" s="18">
        <f t="shared" ref="P27:V27" si="59">P73</f>
        <v>11.643258241696699</v>
      </c>
      <c r="Q27" s="18">
        <f t="shared" si="59"/>
        <v>0.20796832724624001</v>
      </c>
      <c r="R27" s="18">
        <f t="shared" si="59"/>
        <v>0.555933092901715</v>
      </c>
      <c r="S27" s="18">
        <f t="shared" si="59"/>
        <v>0.325008181138774</v>
      </c>
      <c r="T27" s="18">
        <f t="shared" si="59"/>
        <v>0.55162440840063198</v>
      </c>
      <c r="U27" s="18">
        <f t="shared" si="59"/>
        <v>5.8535934102581102</v>
      </c>
      <c r="V27" s="18">
        <f t="shared" si="59"/>
        <v>6.51410482779061</v>
      </c>
      <c r="W27" s="17">
        <f t="shared" si="42"/>
        <v>2.028</v>
      </c>
      <c r="X27" s="17">
        <f t="shared" ref="X27:AD27" si="60">X73</f>
        <v>2.0289999999999999</v>
      </c>
      <c r="Y27" s="17">
        <f t="shared" si="60"/>
        <v>2.3000000000003198E-2</v>
      </c>
      <c r="Z27" s="17">
        <f t="shared" si="60"/>
        <v>2.4000000000000899E-2</v>
      </c>
      <c r="AA27" s="17">
        <f t="shared" si="60"/>
        <v>4.6999999999997003E-2</v>
      </c>
      <c r="AB27" s="17">
        <f t="shared" si="60"/>
        <v>4.7000000000004198E-2</v>
      </c>
      <c r="AC27" s="17">
        <f t="shared" si="60"/>
        <v>1.1240000000000001</v>
      </c>
      <c r="AD27" s="17">
        <f t="shared" si="60"/>
        <v>1.1240000000000001</v>
      </c>
    </row>
    <row r="28" spans="1:30" ht="15.75" x14ac:dyDescent="0.25">
      <c r="A28" s="11" t="s">
        <v>26</v>
      </c>
      <c r="B28" s="5">
        <f t="shared" si="54"/>
        <v>0</v>
      </c>
      <c r="C28" s="5">
        <f t="shared" si="54"/>
        <v>7.2105642506059553E-2</v>
      </c>
      <c r="D28" s="5">
        <f t="shared" si="54"/>
        <v>-0.45351750427306892</v>
      </c>
      <c r="E28" s="5">
        <f t="shared" si="54"/>
        <v>-0.36294548734246129</v>
      </c>
      <c r="F28" s="5">
        <f t="shared" si="54"/>
        <v>-0.40744818678934552</v>
      </c>
      <c r="G28" s="5">
        <f t="shared" si="54"/>
        <v>-0.35296472110709148</v>
      </c>
      <c r="H28" s="5">
        <f t="shared" si="54"/>
        <v>4.7063222545210819E-3</v>
      </c>
      <c r="I28" s="5">
        <f t="shared" si="54"/>
        <v>0.13910166349073474</v>
      </c>
      <c r="N28" s="27" t="s">
        <v>2</v>
      </c>
      <c r="O28" s="18">
        <f t="shared" si="42"/>
        <v>3.2426613215293401</v>
      </c>
      <c r="P28" s="18">
        <f t="shared" ref="P28:V28" si="61">P74</f>
        <v>2.92442398851958</v>
      </c>
      <c r="Q28" s="18">
        <f t="shared" si="61"/>
        <v>3.2184741432147299</v>
      </c>
      <c r="R28" s="18">
        <f t="shared" si="61"/>
        <v>2.8233860573023</v>
      </c>
      <c r="S28" s="18">
        <f t="shared" si="61"/>
        <v>3.1965885034120398</v>
      </c>
      <c r="T28" s="18">
        <f t="shared" si="61"/>
        <v>2.99618139492642</v>
      </c>
      <c r="U28" s="18">
        <f t="shared" si="61"/>
        <v>3.18104316118652</v>
      </c>
      <c r="V28" s="18">
        <f t="shared" si="61"/>
        <v>2.7225912110787802</v>
      </c>
      <c r="W28" s="17">
        <f t="shared" si="42"/>
        <v>0.20700000000000099</v>
      </c>
      <c r="X28" s="17">
        <f t="shared" ref="X28:AD28" si="62">X74</f>
        <v>0.20700000000000099</v>
      </c>
      <c r="Y28" s="17">
        <f t="shared" si="62"/>
        <v>0.20699999999999699</v>
      </c>
      <c r="Z28" s="17">
        <f t="shared" si="62"/>
        <v>0.20700000000000099</v>
      </c>
      <c r="AA28" s="17">
        <f t="shared" si="62"/>
        <v>0.20700000000000099</v>
      </c>
      <c r="AB28" s="17">
        <f t="shared" si="62"/>
        <v>0.20700000000000099</v>
      </c>
      <c r="AC28" s="17">
        <f t="shared" si="62"/>
        <v>0.20700000000000099</v>
      </c>
      <c r="AD28" s="17">
        <f t="shared" si="62"/>
        <v>0.20700000000000099</v>
      </c>
    </row>
    <row r="29" spans="1:30" ht="15.75" x14ac:dyDescent="0.25">
      <c r="A29" s="11" t="s">
        <v>27</v>
      </c>
      <c r="B29" s="5">
        <f t="shared" si="54"/>
        <v>0</v>
      </c>
      <c r="C29" s="5">
        <f t="shared" si="54"/>
        <v>0.23440465426487239</v>
      </c>
      <c r="D29" s="5">
        <f t="shared" si="54"/>
        <v>0.23775475130125265</v>
      </c>
      <c r="E29" s="5">
        <f t="shared" si="54"/>
        <v>0.44455391024373797</v>
      </c>
      <c r="F29" s="5">
        <f t="shared" si="54"/>
        <v>0.22354073892120102</v>
      </c>
      <c r="G29" s="5">
        <f t="shared" si="54"/>
        <v>0.43318811359353188</v>
      </c>
      <c r="H29" s="5">
        <f t="shared" si="54"/>
        <v>0.15735674692701646</v>
      </c>
      <c r="I29" s="5">
        <f t="shared" si="54"/>
        <v>0.3634067156362617</v>
      </c>
      <c r="J29" t="s">
        <v>21</v>
      </c>
      <c r="N29" s="27" t="s">
        <v>3</v>
      </c>
      <c r="O29" s="18">
        <f t="shared" si="42"/>
        <v>11.7235504789241</v>
      </c>
      <c r="P29" s="18">
        <f t="shared" ref="P29:V29" si="63">P75</f>
        <v>11.667702654206501</v>
      </c>
      <c r="Q29" s="18">
        <f t="shared" si="63"/>
        <v>0.212375990846117</v>
      </c>
      <c r="R29" s="18">
        <f t="shared" si="63"/>
        <v>0.60315457006752105</v>
      </c>
      <c r="S29" s="18">
        <f t="shared" si="63"/>
        <v>0.305078154741239</v>
      </c>
      <c r="T29" s="18">
        <f t="shared" si="63"/>
        <v>0.55448579920118501</v>
      </c>
      <c r="U29" s="18">
        <f t="shared" si="63"/>
        <v>5.7308032442097803</v>
      </c>
      <c r="V29" s="18">
        <f t="shared" si="63"/>
        <v>6.3023021166710604</v>
      </c>
      <c r="W29" s="17">
        <f t="shared" si="42"/>
        <v>2.028</v>
      </c>
      <c r="X29" s="17">
        <f t="shared" ref="X29:AD29" si="64">X75</f>
        <v>2.0289999999999999</v>
      </c>
      <c r="Y29" s="17">
        <f t="shared" si="64"/>
        <v>2.2999999999999701E-2</v>
      </c>
      <c r="Z29" s="17">
        <f t="shared" si="64"/>
        <v>2.3999999999997398E-2</v>
      </c>
      <c r="AA29" s="17">
        <f t="shared" si="64"/>
        <v>4.6999999999997003E-2</v>
      </c>
      <c r="AB29" s="17">
        <f t="shared" si="64"/>
        <v>4.79999999999947E-2</v>
      </c>
      <c r="AC29" s="17">
        <f t="shared" si="64"/>
        <v>1.125</v>
      </c>
      <c r="AD29" s="17">
        <f t="shared" si="64"/>
        <v>1.125</v>
      </c>
    </row>
    <row r="30" spans="1:30" x14ac:dyDescent="0.25">
      <c r="A30" t="s">
        <v>24</v>
      </c>
      <c r="B30" s="5">
        <f t="shared" si="54"/>
        <v>0</v>
      </c>
      <c r="C30" s="5">
        <f t="shared" si="54"/>
        <v>2.3135753236276264E-3</v>
      </c>
      <c r="D30" s="5">
        <f t="shared" si="54"/>
        <v>-4.4860826612469845E-2</v>
      </c>
      <c r="E30" s="5">
        <f t="shared" si="54"/>
        <v>-4.7238734495856388E-2</v>
      </c>
      <c r="F30" s="5">
        <f t="shared" si="54"/>
        <v>-4.1881611636310795E-2</v>
      </c>
      <c r="G30" s="5">
        <f t="shared" si="54"/>
        <v>-4.4968057747193348E-2</v>
      </c>
      <c r="H30" s="5">
        <f t="shared" si="54"/>
        <v>-3.9751688755354224E-2</v>
      </c>
      <c r="I30" s="5">
        <f t="shared" si="54"/>
        <v>-4.1129133027001469E-2</v>
      </c>
      <c r="N30" s="27" t="s">
        <v>2</v>
      </c>
      <c r="O30" s="18">
        <f t="shared" si="42"/>
        <v>3.2539476731998498</v>
      </c>
      <c r="P30" s="18">
        <f t="shared" ref="P30:V30" si="65">P76</f>
        <v>2.8821610868387402</v>
      </c>
      <c r="Q30" s="18">
        <f t="shared" si="65"/>
        <v>3.25813826081052</v>
      </c>
      <c r="R30" s="18">
        <f t="shared" si="65"/>
        <v>2.85236097990009</v>
      </c>
      <c r="S30" s="18">
        <f t="shared" si="65"/>
        <v>3.1926033942220902</v>
      </c>
      <c r="T30" s="18">
        <f t="shared" si="65"/>
        <v>2.94969673512895</v>
      </c>
      <c r="U30" s="18">
        <f t="shared" si="65"/>
        <v>3.1910160480380201</v>
      </c>
      <c r="V30" s="18">
        <f t="shared" si="65"/>
        <v>2.68783107311013</v>
      </c>
      <c r="W30" s="17">
        <f t="shared" si="42"/>
        <v>0.20700000000000099</v>
      </c>
      <c r="X30" s="17">
        <f t="shared" ref="X30:AD30" si="66">X76</f>
        <v>0.20699999999999399</v>
      </c>
      <c r="Y30" s="17">
        <f t="shared" si="66"/>
        <v>0.20700000000000099</v>
      </c>
      <c r="Z30" s="17">
        <f t="shared" si="66"/>
        <v>0.20700000000000099</v>
      </c>
      <c r="AA30" s="17">
        <f t="shared" si="66"/>
        <v>0.20600000000000299</v>
      </c>
      <c r="AB30" s="17">
        <f t="shared" si="66"/>
        <v>0.20700000000000099</v>
      </c>
      <c r="AC30" s="17">
        <f t="shared" si="66"/>
        <v>0.20599999999999599</v>
      </c>
      <c r="AD30" s="17">
        <f t="shared" si="66"/>
        <v>0.20799999999999799</v>
      </c>
    </row>
    <row r="31" spans="1:30" x14ac:dyDescent="0.25">
      <c r="A31" t="s">
        <v>0</v>
      </c>
      <c r="B31" s="5">
        <f t="shared" ref="B31:I32" si="67">($B9-B9)/$B9</f>
        <v>0</v>
      </c>
      <c r="C31" s="5">
        <f t="shared" si="67"/>
        <v>0.14626160374502964</v>
      </c>
      <c r="D31" s="5">
        <f t="shared" si="67"/>
        <v>-3.7671412250825367</v>
      </c>
      <c r="E31" s="5">
        <f t="shared" si="67"/>
        <v>-2.579704710633683</v>
      </c>
      <c r="F31" s="5">
        <f t="shared" si="67"/>
        <v>-3.4788437668629739</v>
      </c>
      <c r="G31" s="5">
        <f t="shared" si="67"/>
        <v>-2.0308740883477485</v>
      </c>
      <c r="H31" s="5">
        <f t="shared" si="67"/>
        <v>-1.8555079196107569</v>
      </c>
      <c r="I31" s="5">
        <f t="shared" si="67"/>
        <v>-1.5606879254063675</v>
      </c>
      <c r="J31" t="s">
        <v>38</v>
      </c>
      <c r="N31" s="27" t="s">
        <v>3</v>
      </c>
      <c r="O31" s="18">
        <f t="shared" si="42"/>
        <v>11.7417006302798</v>
      </c>
      <c r="P31" s="18">
        <f t="shared" ref="P31:V31" si="68">P77</f>
        <v>11.679006307256</v>
      </c>
      <c r="Q31" s="18">
        <f t="shared" si="68"/>
        <v>0.21145805954850799</v>
      </c>
      <c r="R31" s="18">
        <f t="shared" si="68"/>
        <v>0.66283082933098403</v>
      </c>
      <c r="S31" s="18">
        <f t="shared" si="68"/>
        <v>0.35742347248706102</v>
      </c>
      <c r="T31" s="18">
        <f t="shared" si="68"/>
        <v>0.61643647785284506</v>
      </c>
      <c r="U31" s="18">
        <f t="shared" si="68"/>
        <v>5.9384171428816996</v>
      </c>
      <c r="V31" s="18">
        <f t="shared" si="68"/>
        <v>6.3065843726432798</v>
      </c>
      <c r="W31" s="17">
        <f t="shared" si="42"/>
        <v>2.028</v>
      </c>
      <c r="X31" s="17">
        <f t="shared" ref="X31:AD31" si="69">X77</f>
        <v>2.0280000000000098</v>
      </c>
      <c r="Y31" s="17">
        <f t="shared" si="69"/>
        <v>2.2999999999999701E-2</v>
      </c>
      <c r="Z31" s="17">
        <f t="shared" si="69"/>
        <v>2.2999999999999701E-2</v>
      </c>
      <c r="AA31" s="17">
        <f t="shared" si="69"/>
        <v>4.8000000000001798E-2</v>
      </c>
      <c r="AB31" s="17">
        <f t="shared" si="69"/>
        <v>4.7000000000004198E-2</v>
      </c>
      <c r="AC31" s="17">
        <f t="shared" si="69"/>
        <v>1.12500000000001</v>
      </c>
      <c r="AD31" s="17">
        <f t="shared" si="69"/>
        <v>1.125</v>
      </c>
    </row>
    <row r="32" spans="1:30" ht="15.75" x14ac:dyDescent="0.25">
      <c r="A32" s="8" t="s">
        <v>4</v>
      </c>
      <c r="B32" s="5">
        <f t="shared" si="67"/>
        <v>0</v>
      </c>
      <c r="C32" s="5">
        <f t="shared" si="67"/>
        <v>0.20084902905617197</v>
      </c>
      <c r="D32" s="5">
        <f t="shared" si="67"/>
        <v>0.17842051544486576</v>
      </c>
      <c r="E32" s="5">
        <f t="shared" si="67"/>
        <v>0.35735833962524127</v>
      </c>
      <c r="F32" s="5">
        <f t="shared" si="67"/>
        <v>0.16940093639066039</v>
      </c>
      <c r="G32" s="5">
        <f t="shared" si="67"/>
        <v>0.34792434142545298</v>
      </c>
      <c r="H32" s="5">
        <f t="shared" si="67"/>
        <v>0.13073010175471519</v>
      </c>
      <c r="I32" s="5">
        <f t="shared" si="67"/>
        <v>0.310255908271862</v>
      </c>
      <c r="N32" s="27" t="s">
        <v>2</v>
      </c>
      <c r="O32" s="18">
        <f t="shared" si="42"/>
        <v>3.1726138688481802</v>
      </c>
      <c r="P32" s="18">
        <f t="shared" ref="P32:V32" si="70">P78</f>
        <v>2.8557444719294298</v>
      </c>
      <c r="Q32" s="18">
        <f t="shared" si="70"/>
        <v>3.2412727981231702</v>
      </c>
      <c r="R32" s="18">
        <f t="shared" si="70"/>
        <v>2.7888361132898201</v>
      </c>
      <c r="S32" s="18">
        <f t="shared" si="70"/>
        <v>3.1573909345712501</v>
      </c>
      <c r="T32" s="18">
        <f t="shared" si="70"/>
        <v>2.9587575986144898</v>
      </c>
      <c r="U32" s="18">
        <f t="shared" si="70"/>
        <v>3.2503157807569698</v>
      </c>
      <c r="V32" s="18">
        <f t="shared" si="70"/>
        <v>2.6338787023907599</v>
      </c>
      <c r="W32" s="17">
        <f t="shared" si="42"/>
        <v>0.20700000000000099</v>
      </c>
      <c r="X32" s="17">
        <f t="shared" ref="X32:AD32" si="71">X78</f>
        <v>0.20799999999999799</v>
      </c>
      <c r="Y32" s="17">
        <f t="shared" si="71"/>
        <v>0.20700000000000099</v>
      </c>
      <c r="Z32" s="17">
        <f t="shared" si="71"/>
        <v>0.20700000000000099</v>
      </c>
      <c r="AA32" s="17">
        <f t="shared" si="71"/>
        <v>0.20599999999999599</v>
      </c>
      <c r="AB32" s="17">
        <f t="shared" si="71"/>
        <v>0.20700000000000099</v>
      </c>
      <c r="AC32" s="17">
        <f t="shared" si="71"/>
        <v>0.20699999999999399</v>
      </c>
      <c r="AD32" s="17">
        <f t="shared" si="71"/>
        <v>0.20700000000000099</v>
      </c>
    </row>
    <row r="33" spans="1:30" x14ac:dyDescent="0.25">
      <c r="N33" s="27" t="s">
        <v>3</v>
      </c>
      <c r="O33" s="18">
        <f t="shared" si="42"/>
        <v>11.769793899371299</v>
      </c>
      <c r="P33" s="18">
        <f t="shared" ref="P33:V33" si="72">P79</f>
        <v>11.7394739532137</v>
      </c>
      <c r="Q33" s="18">
        <f t="shared" si="72"/>
        <v>0.20521142129989001</v>
      </c>
      <c r="R33" s="18">
        <f t="shared" si="72"/>
        <v>0.70161320809147598</v>
      </c>
      <c r="S33" s="18">
        <f t="shared" si="72"/>
        <v>0.337710374425507</v>
      </c>
      <c r="T33" s="18">
        <f t="shared" si="72"/>
        <v>0.69534558800679402</v>
      </c>
      <c r="U33" s="18">
        <f t="shared" si="72"/>
        <v>5.8306589188759403</v>
      </c>
      <c r="V33" s="18">
        <f t="shared" si="72"/>
        <v>6.2612481282922499</v>
      </c>
      <c r="W33" s="17">
        <f t="shared" si="42"/>
        <v>2.028</v>
      </c>
      <c r="X33" s="17">
        <f t="shared" ref="X33:AD33" si="73">X79</f>
        <v>2.028</v>
      </c>
      <c r="Y33" s="17">
        <f t="shared" si="73"/>
        <v>2.2999999999999701E-2</v>
      </c>
      <c r="Z33" s="17">
        <f t="shared" si="73"/>
        <v>2.4000000000000899E-2</v>
      </c>
      <c r="AA33" s="17">
        <f t="shared" si="73"/>
        <v>4.8000000000001798E-2</v>
      </c>
      <c r="AB33" s="17">
        <f t="shared" si="73"/>
        <v>4.6999999999997003E-2</v>
      </c>
      <c r="AC33" s="17">
        <f t="shared" si="73"/>
        <v>1.1240000000000001</v>
      </c>
      <c r="AD33" s="17">
        <f t="shared" si="73"/>
        <v>1.1240000000000001</v>
      </c>
    </row>
    <row r="34" spans="1:30" x14ac:dyDescent="0.25">
      <c r="N34" s="27" t="s">
        <v>2</v>
      </c>
      <c r="O34" s="18">
        <f t="shared" si="42"/>
        <v>3.1804743578223702</v>
      </c>
      <c r="P34" s="18">
        <f t="shared" ref="P34:V34" si="74">P80</f>
        <v>2.8125845378592</v>
      </c>
      <c r="Q34" s="18">
        <f t="shared" si="74"/>
        <v>3.25668045047335</v>
      </c>
      <c r="R34" s="18">
        <f t="shared" si="74"/>
        <v>2.7229983224311698</v>
      </c>
      <c r="S34" s="18">
        <f t="shared" si="74"/>
        <v>3.1984735272656599</v>
      </c>
      <c r="T34" s="18">
        <f t="shared" si="74"/>
        <v>2.95499060674199</v>
      </c>
      <c r="U34" s="18">
        <f t="shared" si="74"/>
        <v>3.2606557707919501</v>
      </c>
      <c r="V34" s="18">
        <f t="shared" si="74"/>
        <v>2.6654871268281899</v>
      </c>
      <c r="W34" s="17">
        <f t="shared" si="42"/>
        <v>0.20700000000000099</v>
      </c>
      <c r="X34" s="17">
        <f t="shared" ref="X34:AD34" si="75">X80</f>
        <v>0.20700000000000099</v>
      </c>
      <c r="Y34" s="17">
        <f t="shared" si="75"/>
        <v>0.20700000000000099</v>
      </c>
      <c r="Z34" s="17">
        <f t="shared" si="75"/>
        <v>0.20700000000000099</v>
      </c>
      <c r="AA34" s="17">
        <f t="shared" si="75"/>
        <v>0.20600000000000299</v>
      </c>
      <c r="AB34" s="17">
        <f t="shared" si="75"/>
        <v>0.20799999999999799</v>
      </c>
      <c r="AC34" s="17">
        <f t="shared" si="75"/>
        <v>0.20700000000000099</v>
      </c>
      <c r="AD34" s="17">
        <f t="shared" si="75"/>
        <v>0.20700000000000099</v>
      </c>
    </row>
    <row r="35" spans="1:30" x14ac:dyDescent="0.25">
      <c r="A35" t="s">
        <v>40</v>
      </c>
      <c r="D35" s="7"/>
      <c r="N35" s="27" t="s">
        <v>3</v>
      </c>
      <c r="O35" s="18">
        <f t="shared" si="42"/>
        <v>11.7797795883241</v>
      </c>
      <c r="P35" s="18">
        <f t="shared" ref="P35:V35" si="76">P81</f>
        <v>11.7673720212816</v>
      </c>
      <c r="Q35" s="18">
        <f t="shared" si="76"/>
        <v>0.21492214853004599</v>
      </c>
      <c r="R35" s="18">
        <f t="shared" si="76"/>
        <v>0.74159549878560904</v>
      </c>
      <c r="S35" s="18">
        <f t="shared" si="76"/>
        <v>0.34892219661439799</v>
      </c>
      <c r="T35" s="18">
        <f t="shared" si="76"/>
        <v>0.69543791501916696</v>
      </c>
      <c r="U35" s="18">
        <f t="shared" si="76"/>
        <v>5.84931385823322</v>
      </c>
      <c r="V35" s="18">
        <f t="shared" si="76"/>
        <v>6.3750920108957096</v>
      </c>
      <c r="W35" s="17">
        <f t="shared" si="42"/>
        <v>2.0289999999999999</v>
      </c>
      <c r="X35" s="17">
        <f t="shared" ref="X35:AD35" si="77">X81</f>
        <v>2.0289999999999999</v>
      </c>
      <c r="Y35" s="17">
        <f t="shared" si="77"/>
        <v>2.2999999999999701E-2</v>
      </c>
      <c r="Z35" s="17">
        <f t="shared" si="77"/>
        <v>2.3999999999997398E-2</v>
      </c>
      <c r="AA35" s="17">
        <f t="shared" si="77"/>
        <v>4.79999999999947E-2</v>
      </c>
      <c r="AB35" s="17">
        <f t="shared" si="77"/>
        <v>4.7000000000004198E-2</v>
      </c>
      <c r="AC35" s="17">
        <f t="shared" si="77"/>
        <v>1.125</v>
      </c>
      <c r="AD35" s="17">
        <f t="shared" si="77"/>
        <v>1.1259999999999999</v>
      </c>
    </row>
    <row r="36" spans="1:30" x14ac:dyDescent="0.25">
      <c r="B36" s="1" t="s">
        <v>16</v>
      </c>
      <c r="C36" s="1" t="s">
        <v>17</v>
      </c>
      <c r="D36" s="1" t="s">
        <v>8</v>
      </c>
      <c r="E36" s="1" t="s">
        <v>13</v>
      </c>
      <c r="F36" s="1" t="s">
        <v>9</v>
      </c>
      <c r="G36" s="1" t="s">
        <v>14</v>
      </c>
      <c r="H36" s="1" t="s">
        <v>10</v>
      </c>
      <c r="I36" s="1" t="s">
        <v>15</v>
      </c>
      <c r="N36" s="27" t="s">
        <v>2</v>
      </c>
      <c r="O36" s="18">
        <f t="shared" ref="O36:W39" si="78">O82</f>
        <v>3.2313372532540798</v>
      </c>
      <c r="P36" s="18">
        <f t="shared" ref="P36:V36" si="79">P82</f>
        <v>2.7554858325717499</v>
      </c>
      <c r="Q36" s="18">
        <f t="shared" si="79"/>
        <v>3.2539846652575899</v>
      </c>
      <c r="R36" s="18">
        <f t="shared" si="79"/>
        <v>2.61531537697859</v>
      </c>
      <c r="S36" s="18">
        <f t="shared" si="79"/>
        <v>3.2802962073297501</v>
      </c>
      <c r="T36" s="18">
        <f t="shared" si="79"/>
        <v>2.8721948031172899</v>
      </c>
      <c r="U36" s="18">
        <f t="shared" si="79"/>
        <v>3.1720020942117602</v>
      </c>
      <c r="V36" s="18">
        <f t="shared" si="79"/>
        <v>2.6073260040510502</v>
      </c>
      <c r="W36" s="17">
        <f t="shared" si="78"/>
        <v>0.20600000000000299</v>
      </c>
      <c r="X36" s="17">
        <f t="shared" ref="X36:AD36" si="80">X82</f>
        <v>0.20700000000000099</v>
      </c>
      <c r="Y36" s="17">
        <f t="shared" si="80"/>
        <v>0.20700000000000099</v>
      </c>
      <c r="Z36" s="17">
        <f t="shared" si="80"/>
        <v>0.20700000000000099</v>
      </c>
      <c r="AA36" s="17">
        <f t="shared" si="80"/>
        <v>0.20600000000000299</v>
      </c>
      <c r="AB36" s="17">
        <f t="shared" si="80"/>
        <v>0.20699999999999399</v>
      </c>
      <c r="AC36" s="17">
        <f t="shared" si="80"/>
        <v>0.20600000000000299</v>
      </c>
      <c r="AD36" s="17">
        <f t="shared" si="80"/>
        <v>0.20700000000000099</v>
      </c>
    </row>
    <row r="37" spans="1:30" x14ac:dyDescent="0.25">
      <c r="A37" s="6">
        <v>0</v>
      </c>
      <c r="B37" s="10">
        <f t="shared" ref="B37:I37" si="81">B3/B14</f>
        <v>5.4068959829490959</v>
      </c>
      <c r="C37" s="10">
        <f t="shared" si="81"/>
        <v>3.9614212193692593</v>
      </c>
      <c r="D37" s="10">
        <f t="shared" si="81"/>
        <v>5.3245004122446637</v>
      </c>
      <c r="E37" s="10">
        <f t="shared" si="81"/>
        <v>3.9139527672013656</v>
      </c>
      <c r="F37" s="10">
        <f t="shared" si="81"/>
        <v>5.3730127491454862</v>
      </c>
      <c r="G37" s="10">
        <f t="shared" si="81"/>
        <v>3.9268647181599614</v>
      </c>
      <c r="H37" s="10">
        <f t="shared" si="81"/>
        <v>5.3568414766638588</v>
      </c>
      <c r="I37" s="10">
        <f t="shared" si="81"/>
        <v>3.938066218708574</v>
      </c>
      <c r="N37" s="27" t="s">
        <v>3</v>
      </c>
      <c r="O37" s="18">
        <f t="shared" si="78"/>
        <v>11.7483310351335</v>
      </c>
      <c r="P37" s="18">
        <f t="shared" ref="P37:V37" si="82">P83</f>
        <v>11.910065728847201</v>
      </c>
      <c r="Q37" s="18">
        <f t="shared" si="82"/>
        <v>0.20316207183521301</v>
      </c>
      <c r="R37" s="18">
        <f t="shared" si="82"/>
        <v>0.75723269931562498</v>
      </c>
      <c r="S37" s="18">
        <f t="shared" si="82"/>
        <v>0.32841941967058502</v>
      </c>
      <c r="T37" s="18">
        <f t="shared" si="82"/>
        <v>0.71324682513197402</v>
      </c>
      <c r="U37" s="18">
        <f t="shared" si="82"/>
        <v>5.9280363359504697</v>
      </c>
      <c r="V37" s="18">
        <f t="shared" si="82"/>
        <v>6.3007837820043804</v>
      </c>
      <c r="W37" s="17">
        <f t="shared" si="78"/>
        <v>2.0289999999999999</v>
      </c>
      <c r="X37" s="17">
        <f t="shared" ref="X37:AD37" si="83">X83</f>
        <v>2.028</v>
      </c>
      <c r="Y37" s="17">
        <f t="shared" si="83"/>
        <v>2.2999999999999701E-2</v>
      </c>
      <c r="Z37" s="17">
        <f t="shared" si="83"/>
        <v>2.4000000000000899E-2</v>
      </c>
      <c r="AA37" s="17">
        <f t="shared" si="83"/>
        <v>4.6999999999997003E-2</v>
      </c>
      <c r="AB37" s="17">
        <f t="shared" si="83"/>
        <v>4.7000000000004198E-2</v>
      </c>
      <c r="AC37" s="17">
        <f t="shared" si="83"/>
        <v>1.1259999999999999</v>
      </c>
      <c r="AD37" s="17">
        <f t="shared" si="83"/>
        <v>1.1240000000000001</v>
      </c>
    </row>
    <row r="38" spans="1:30" x14ac:dyDescent="0.25">
      <c r="A38" s="6">
        <v>0.25</v>
      </c>
      <c r="B38" s="10">
        <f t="shared" ref="B38:I40" si="84">$A38*B$41+(1-$A38)*B$37</f>
        <v>8.4317359816061987</v>
      </c>
      <c r="C38" s="10">
        <f t="shared" si="84"/>
        <v>6.4681106939614486</v>
      </c>
      <c r="D38" s="10">
        <f t="shared" si="84"/>
        <v>11.775023869332378</v>
      </c>
      <c r="E38" s="10">
        <f t="shared" si="84"/>
        <v>9.0200740486731288</v>
      </c>
      <c r="F38" s="10">
        <f t="shared" si="84"/>
        <v>10.574993710455201</v>
      </c>
      <c r="G38" s="10">
        <f t="shared" si="84"/>
        <v>8.0825557325407082</v>
      </c>
      <c r="H38" s="10">
        <f t="shared" si="84"/>
        <v>9.4567722564123891</v>
      </c>
      <c r="I38" s="10">
        <f t="shared" si="84"/>
        <v>7.268075165353677</v>
      </c>
      <c r="N38" s="27" t="s">
        <v>2</v>
      </c>
      <c r="O38" s="18">
        <f t="shared" si="78"/>
        <v>3.1944872590351099</v>
      </c>
      <c r="P38" s="18">
        <f t="shared" ref="P38:V38" si="85">P84</f>
        <v>2.6797456224027001</v>
      </c>
      <c r="Q38" s="18">
        <f t="shared" si="85"/>
        <v>3.25796547960072</v>
      </c>
      <c r="R38" s="18">
        <f t="shared" si="85"/>
        <v>2.7298848060071599</v>
      </c>
      <c r="S38" s="18">
        <f t="shared" si="85"/>
        <v>3.1947058442391199</v>
      </c>
      <c r="T38" s="18">
        <f t="shared" si="85"/>
        <v>2.88132298319813</v>
      </c>
      <c r="U38" s="18">
        <f t="shared" si="85"/>
        <v>3.14368947897347</v>
      </c>
      <c r="V38" s="18">
        <f t="shared" si="85"/>
        <v>2.6944863488596198</v>
      </c>
      <c r="W38" s="17">
        <f t="shared" si="78"/>
        <v>0.20600000000000299</v>
      </c>
      <c r="X38" s="17">
        <f t="shared" ref="X38:AD38" si="86">X84</f>
        <v>0.20799999999999799</v>
      </c>
      <c r="Y38" s="17">
        <f t="shared" si="86"/>
        <v>0.20700000000000099</v>
      </c>
      <c r="Z38" s="17">
        <f t="shared" si="86"/>
        <v>0.20700000000000099</v>
      </c>
      <c r="AA38" s="17">
        <f t="shared" si="86"/>
        <v>0.20700000000000099</v>
      </c>
      <c r="AB38" s="17">
        <f t="shared" si="86"/>
        <v>0.20700000000000099</v>
      </c>
      <c r="AC38" s="17">
        <f t="shared" si="86"/>
        <v>0.20700000000000099</v>
      </c>
      <c r="AD38" s="17">
        <f t="shared" si="86"/>
        <v>0.20700000000000099</v>
      </c>
    </row>
    <row r="39" spans="1:30" x14ac:dyDescent="0.25">
      <c r="A39" s="6">
        <v>0.5</v>
      </c>
      <c r="B39" s="10">
        <f t="shared" si="84"/>
        <v>11.456575980263299</v>
      </c>
      <c r="C39" s="10">
        <f t="shared" si="84"/>
        <v>8.9748001685536387</v>
      </c>
      <c r="D39" s="10">
        <f t="shared" si="84"/>
        <v>18.225547326420092</v>
      </c>
      <c r="E39" s="10">
        <f t="shared" si="84"/>
        <v>14.126195330144892</v>
      </c>
      <c r="F39" s="10">
        <f t="shared" si="84"/>
        <v>15.776974671764918</v>
      </c>
      <c r="G39" s="10">
        <f t="shared" si="84"/>
        <v>12.238246746921456</v>
      </c>
      <c r="H39" s="10">
        <f t="shared" si="84"/>
        <v>13.55670303616092</v>
      </c>
      <c r="I39" s="10">
        <f t="shared" si="84"/>
        <v>10.59808411199878</v>
      </c>
      <c r="N39" s="27" t="s">
        <v>3</v>
      </c>
      <c r="O39" s="18">
        <f t="shared" si="78"/>
        <v>10.9141162907188</v>
      </c>
      <c r="P39" s="18">
        <f t="shared" ref="P39:V39" si="87">P85</f>
        <v>11.0159056840485</v>
      </c>
      <c r="Q39" s="18">
        <f t="shared" si="87"/>
        <v>0.20469618972397499</v>
      </c>
      <c r="R39" s="18">
        <f t="shared" si="87"/>
        <v>0.74585270863998399</v>
      </c>
      <c r="S39" s="18">
        <f t="shared" si="87"/>
        <v>0.324962629921973</v>
      </c>
      <c r="T39" s="18">
        <f t="shared" si="87"/>
        <v>0.74032240584388398</v>
      </c>
      <c r="U39" s="18">
        <f t="shared" si="87"/>
        <v>5.9964923687112899</v>
      </c>
      <c r="V39" s="18">
        <f t="shared" si="87"/>
        <v>6.3362555771619604</v>
      </c>
      <c r="W39" s="17">
        <f t="shared" si="78"/>
        <v>2.0270000000000001</v>
      </c>
      <c r="X39" s="17">
        <f t="shared" ref="X39:AD39" si="88">X85</f>
        <v>2.0270000000000001</v>
      </c>
      <c r="Y39" s="17">
        <f t="shared" si="88"/>
        <v>2.2999999999999701E-2</v>
      </c>
      <c r="Z39" s="17">
        <f t="shared" si="88"/>
        <v>2.2999999999999701E-2</v>
      </c>
      <c r="AA39" s="17">
        <f t="shared" si="88"/>
        <v>4.7000000000004198E-2</v>
      </c>
      <c r="AB39" s="17">
        <f t="shared" si="88"/>
        <v>4.8000000000001798E-2</v>
      </c>
      <c r="AC39" s="17">
        <f t="shared" si="88"/>
        <v>1.123</v>
      </c>
      <c r="AD39" s="17">
        <f t="shared" si="88"/>
        <v>1.125</v>
      </c>
    </row>
    <row r="40" spans="1:30" ht="15.75" x14ac:dyDescent="0.25">
      <c r="A40" s="6">
        <v>0.75</v>
      </c>
      <c r="B40" s="10">
        <f t="shared" si="84"/>
        <v>14.481415978920401</v>
      </c>
      <c r="C40" s="10">
        <f t="shared" si="84"/>
        <v>11.481489643145828</v>
      </c>
      <c r="D40" s="10">
        <f t="shared" si="84"/>
        <v>24.676070783507804</v>
      </c>
      <c r="E40" s="10">
        <f t="shared" si="84"/>
        <v>19.232316611616657</v>
      </c>
      <c r="F40" s="10">
        <f t="shared" si="84"/>
        <v>20.978955633074634</v>
      </c>
      <c r="G40" s="10">
        <f t="shared" si="84"/>
        <v>16.393937761302205</v>
      </c>
      <c r="H40" s="10">
        <f t="shared" si="84"/>
        <v>17.656633815909451</v>
      </c>
      <c r="I40" s="10">
        <f t="shared" si="84"/>
        <v>13.928093058643881</v>
      </c>
      <c r="N40" s="28" t="s">
        <v>26</v>
      </c>
      <c r="O40" s="21">
        <f t="shared" ref="O40:W40" si="89">SUM(O8,O10,O12,O14,O16,O18,O20,O22,O24,O26,O28,O30,O32,O34,O36,O38)</f>
        <v>51.876216374053378</v>
      </c>
      <c r="P40" s="21">
        <f t="shared" ref="P40:V40" si="90">SUM(P8,P10,P12,P14,P16,P18,P20,P22,P24,P26,P28,P30,P32,P34,P36,P38)</f>
        <v>48.135648461618892</v>
      </c>
      <c r="Q40" s="21">
        <f t="shared" si="90"/>
        <v>75.402988555143779</v>
      </c>
      <c r="R40" s="21">
        <f t="shared" si="90"/>
        <v>70.704455007417153</v>
      </c>
      <c r="S40" s="21">
        <f t="shared" si="90"/>
        <v>73.013086673153182</v>
      </c>
      <c r="T40" s="21">
        <f t="shared" si="90"/>
        <v>70.186690618612261</v>
      </c>
      <c r="U40" s="21">
        <f t="shared" si="90"/>
        <v>51.63207018245182</v>
      </c>
      <c r="V40" s="21">
        <f t="shared" si="90"/>
        <v>44.660148380817262</v>
      </c>
      <c r="W40" s="20">
        <f t="shared" si="89"/>
        <v>3.3070000000000097</v>
      </c>
      <c r="X40" s="20">
        <f t="shared" ref="X40:AD40" si="91">SUM(X8,X10,X12,X14,X16,X18,X20,X22,X24,X26,X28,X30,X32,X34,X36,X38)</f>
        <v>3.3160000000000065</v>
      </c>
      <c r="Y40" s="20">
        <f t="shared" si="91"/>
        <v>3.309000000000009</v>
      </c>
      <c r="Z40" s="20">
        <f t="shared" si="91"/>
        <v>3.3130000000000099</v>
      </c>
      <c r="AA40" s="20">
        <f t="shared" si="91"/>
        <v>3.3060000000000116</v>
      </c>
      <c r="AB40" s="20">
        <f t="shared" si="91"/>
        <v>3.3150000000000017</v>
      </c>
      <c r="AC40" s="20">
        <f t="shared" si="91"/>
        <v>3.3059999999999907</v>
      </c>
      <c r="AD40" s="20">
        <f t="shared" si="91"/>
        <v>3.3140000000000067</v>
      </c>
    </row>
    <row r="41" spans="1:30" ht="15.75" x14ac:dyDescent="0.25">
      <c r="A41" s="6">
        <v>1</v>
      </c>
      <c r="B41" s="10">
        <f>SUM(B4:B8)/SUM(B15:B19)</f>
        <v>17.506255977577503</v>
      </c>
      <c r="C41" s="10">
        <f t="shared" ref="C41:I41" si="92">SUM(C4:C8)/SUM(C15:C19)</f>
        <v>13.988179117738017</v>
      </c>
      <c r="D41" s="10">
        <f t="shared" si="92"/>
        <v>31.126594240595519</v>
      </c>
      <c r="E41" s="10">
        <f t="shared" si="92"/>
        <v>24.338437893088418</v>
      </c>
      <c r="F41" s="10">
        <f t="shared" si="92"/>
        <v>26.180936594384349</v>
      </c>
      <c r="G41" s="10">
        <f t="shared" si="92"/>
        <v>20.549628775682951</v>
      </c>
      <c r="H41" s="10">
        <f t="shared" si="92"/>
        <v>21.756564595657981</v>
      </c>
      <c r="I41" s="10">
        <f t="shared" si="92"/>
        <v>17.258102005288986</v>
      </c>
      <c r="J41" t="s">
        <v>39</v>
      </c>
      <c r="N41" s="28" t="s">
        <v>27</v>
      </c>
      <c r="O41" s="21">
        <f>SUM(O7,O9,O11,O13,O15,O17,O19,O21,O23,O25,O27,O29,O31,O33,O35,O37,O39)</f>
        <v>1052.9774604003842</v>
      </c>
      <c r="P41" s="21">
        <f t="shared" ref="P41:V41" si="93">SUM(P7,P9,P11,P13,P15,P17,P19,P21,P23,P25,P27,P29,P31,P33,P35,P37,P39)</f>
        <v>806.15464284652876</v>
      </c>
      <c r="Q41" s="21">
        <f t="shared" si="93"/>
        <v>802.62706617706624</v>
      </c>
      <c r="R41" s="21">
        <f t="shared" si="93"/>
        <v>584.87221298087263</v>
      </c>
      <c r="S41" s="21">
        <f t="shared" si="93"/>
        <v>817.59410083511261</v>
      </c>
      <c r="T41" s="21">
        <f t="shared" si="93"/>
        <v>596.84014067303383</v>
      </c>
      <c r="U41" s="21">
        <f t="shared" si="93"/>
        <v>887.28435264430846</v>
      </c>
      <c r="V41" s="21">
        <f t="shared" si="93"/>
        <v>670.31837987726874</v>
      </c>
      <c r="W41" s="20">
        <f t="shared" ref="W41" si="94">SUM(W7,W9,W11,W13,W15,W17,W19,W21,W23,W25,W27,W29,W31,W33,W35,W37,W39)</f>
        <v>57.613999999999976</v>
      </c>
      <c r="X41" s="20">
        <f t="shared" ref="X41:AD41" si="95">SUM(X7,X9,X11,X13,X15,X17,X19,X21,X23,X25,X27,X29,X31,X33,X35,X37,X39)</f>
        <v>57.615000000000016</v>
      </c>
      <c r="Y41" s="20">
        <f t="shared" si="95"/>
        <v>19.262999999999995</v>
      </c>
      <c r="Z41" s="20">
        <f t="shared" si="95"/>
        <v>19.269999999999996</v>
      </c>
      <c r="AA41" s="20">
        <f t="shared" si="95"/>
        <v>25.922999999999995</v>
      </c>
      <c r="AB41" s="20">
        <f t="shared" si="95"/>
        <v>25.921000000000006</v>
      </c>
      <c r="AC41" s="20">
        <f t="shared" si="95"/>
        <v>36.192</v>
      </c>
      <c r="AD41" s="20">
        <f t="shared" si="95"/>
        <v>36.196999999999996</v>
      </c>
    </row>
    <row r="42" spans="1:30" x14ac:dyDescent="0.25">
      <c r="N42" s="27" t="s">
        <v>24</v>
      </c>
      <c r="O42" s="18">
        <f t="shared" ref="O42:W43" si="96">O86</f>
        <v>69.967643598564607</v>
      </c>
      <c r="P42" s="18">
        <f t="shared" ref="P42:V42" si="97">P86</f>
        <v>69.805768184882595</v>
      </c>
      <c r="Q42" s="18">
        <f t="shared" si="97"/>
        <v>73.106449926522899</v>
      </c>
      <c r="R42" s="18">
        <f t="shared" si="97"/>
        <v>73.272826537817906</v>
      </c>
      <c r="S42" s="18">
        <f t="shared" si="97"/>
        <v>72.898001274867497</v>
      </c>
      <c r="T42" s="18">
        <f t="shared" si="97"/>
        <v>73.113952636339903</v>
      </c>
      <c r="U42" s="18">
        <f t="shared" si="97"/>
        <v>72.748975589840299</v>
      </c>
      <c r="V42" s="18">
        <f t="shared" si="97"/>
        <v>72.845352119715798</v>
      </c>
      <c r="W42" s="17">
        <f t="shared" si="96"/>
        <v>5.2840000000000096</v>
      </c>
      <c r="X42" s="17">
        <f t="shared" ref="X42:AD42" si="98">X86</f>
        <v>5.2840000000000096</v>
      </c>
      <c r="Y42" s="17">
        <f t="shared" si="98"/>
        <v>5.2889999999999997</v>
      </c>
      <c r="Z42" s="17">
        <f t="shared" si="98"/>
        <v>5.2889999999999997</v>
      </c>
      <c r="AA42" s="17">
        <f t="shared" si="98"/>
        <v>5.2839999999999998</v>
      </c>
      <c r="AB42" s="17">
        <f t="shared" si="98"/>
        <v>5.2839999999999998</v>
      </c>
      <c r="AC42" s="17">
        <f t="shared" si="98"/>
        <v>5.2839999999999998</v>
      </c>
      <c r="AD42" s="17">
        <f t="shared" si="98"/>
        <v>5.2850000000000001</v>
      </c>
    </row>
    <row r="43" spans="1:30" x14ac:dyDescent="0.25">
      <c r="N43" s="27" t="s">
        <v>0</v>
      </c>
      <c r="O43" s="18">
        <f t="shared" si="96"/>
        <v>52.309195901820502</v>
      </c>
      <c r="P43" s="18">
        <f t="shared" ref="P43:V43" si="99">P87</f>
        <v>44.658369018607303</v>
      </c>
      <c r="Q43" s="18">
        <f t="shared" si="99"/>
        <v>249.36532423448699</v>
      </c>
      <c r="R43" s="18">
        <f t="shared" si="99"/>
        <v>187.25147497920699</v>
      </c>
      <c r="S43" s="18">
        <f t="shared" si="99"/>
        <v>234.284716014483</v>
      </c>
      <c r="T43" s="18">
        <f t="shared" si="99"/>
        <v>158.54258644113401</v>
      </c>
      <c r="U43" s="18">
        <f t="shared" si="99"/>
        <v>149.36932316611899</v>
      </c>
      <c r="V43" s="18">
        <f t="shared" si="99"/>
        <v>133.94752633350799</v>
      </c>
      <c r="W43" s="17">
        <f t="shared" si="96"/>
        <v>9.6769999999999907</v>
      </c>
      <c r="X43" s="17">
        <f t="shared" ref="X43:AD43" si="100">X87</f>
        <v>9.6660000000000004</v>
      </c>
      <c r="Y43" s="17">
        <f t="shared" si="100"/>
        <v>48.021000000000001</v>
      </c>
      <c r="Z43" s="17">
        <f t="shared" si="100"/>
        <v>48.009</v>
      </c>
      <c r="AA43" s="17">
        <f t="shared" si="100"/>
        <v>41.37</v>
      </c>
      <c r="AB43" s="17">
        <f t="shared" si="100"/>
        <v>41.360999999999997</v>
      </c>
      <c r="AC43" s="17">
        <f t="shared" si="100"/>
        <v>31.088000000000001</v>
      </c>
      <c r="AD43" s="17">
        <f t="shared" si="100"/>
        <v>31.073</v>
      </c>
    </row>
    <row r="44" spans="1:30" ht="15.75" x14ac:dyDescent="0.25">
      <c r="N44" s="28" t="s">
        <v>4</v>
      </c>
      <c r="O44" s="18">
        <f t="shared" ref="O44:W44" si="101">SUM(O4:O39)+O42+O43</f>
        <v>1305.8254056777623</v>
      </c>
      <c r="P44" s="18">
        <f t="shared" ref="P44" si="102">SUM(P4:P39)+P42+P43</f>
        <v>1046.0375009276484</v>
      </c>
      <c r="Q44" s="18">
        <f t="shared" ref="Q44" si="103">SUM(Q4:Q39)+Q42+Q43</f>
        <v>1280.1505657599566</v>
      </c>
      <c r="R44" s="18">
        <f t="shared" ref="R44" si="104">SUM(R4:R39)+R42+R43</f>
        <v>993.27351443435964</v>
      </c>
      <c r="S44" s="18">
        <f t="shared" ref="S44" si="105">SUM(S4:S39)+S42+S43</f>
        <v>1276.3705560325218</v>
      </c>
      <c r="T44" s="18">
        <f t="shared" ref="T44" si="106">SUM(T4:T39)+T42+T43</f>
        <v>976.35072600751391</v>
      </c>
      <c r="U44" s="18">
        <f t="shared" ref="U44" si="107">SUM(U4:U39)+U42+U43</f>
        <v>1239.7652745744804</v>
      </c>
      <c r="V44" s="18">
        <f t="shared" ref="V44" si="108">SUM(V4:V39)+V42+V43</f>
        <v>998.82095140737238</v>
      </c>
      <c r="W44" s="17">
        <f t="shared" si="101"/>
        <v>81.999000000000009</v>
      </c>
      <c r="X44" s="17">
        <f t="shared" ref="X44" si="109">SUM(X4:X39)+X42+X43</f>
        <v>81.999000000000038</v>
      </c>
      <c r="Y44" s="17">
        <f t="shared" ref="Y44" si="110">SUM(Y4:Y39)+Y42+Y43</f>
        <v>81.998999999999995</v>
      </c>
      <c r="Z44" s="17">
        <f t="shared" ref="Z44" si="111">SUM(Z4:Z39)+Z42+Z43</f>
        <v>81.998999999999995</v>
      </c>
      <c r="AA44" s="17">
        <f t="shared" ref="AA44" si="112">SUM(AA4:AA39)+AA42+AA43</f>
        <v>81.998999999999995</v>
      </c>
      <c r="AB44" s="17">
        <f t="shared" ref="AB44" si="113">SUM(AB4:AB39)+AB42+AB43</f>
        <v>81.998999999999995</v>
      </c>
      <c r="AC44" s="17">
        <f t="shared" ref="AC44" si="114">SUM(AC4:AC39)+AC42+AC43</f>
        <v>81.998999999999995</v>
      </c>
      <c r="AD44" s="17">
        <f t="shared" ref="AD44" si="115">SUM(AD4:AD39)+AD42+AD43</f>
        <v>81.998999999999995</v>
      </c>
    </row>
    <row r="45" spans="1:30" ht="15.75" x14ac:dyDescent="0.25">
      <c r="A45" t="s">
        <v>20</v>
      </c>
      <c r="N45" s="28" t="s">
        <v>30</v>
      </c>
      <c r="O45" s="18">
        <f t="shared" ref="O45:W45" si="116">SUM(O4:O39)+O42</f>
        <v>1253.5162097759419</v>
      </c>
      <c r="P45" s="18">
        <f t="shared" ref="P45:V45" si="117">SUM(P4:P39)+P42</f>
        <v>1001.379131909041</v>
      </c>
      <c r="Q45" s="18">
        <f t="shared" si="117"/>
        <v>1030.7852415254697</v>
      </c>
      <c r="R45" s="18">
        <f t="shared" si="117"/>
        <v>806.02203945515271</v>
      </c>
      <c r="S45" s="18">
        <f t="shared" si="117"/>
        <v>1042.0858400180389</v>
      </c>
      <c r="T45" s="18">
        <f t="shared" si="117"/>
        <v>817.80813956637985</v>
      </c>
      <c r="U45" s="18">
        <f t="shared" si="117"/>
        <v>1090.3959514083613</v>
      </c>
      <c r="V45" s="18">
        <f t="shared" si="117"/>
        <v>864.87342507386438</v>
      </c>
      <c r="W45" s="17">
        <f t="shared" si="116"/>
        <v>72.322000000000017</v>
      </c>
      <c r="X45" s="17">
        <f t="shared" ref="X45:AD45" si="118">SUM(X4:X39)+X42</f>
        <v>72.333000000000041</v>
      </c>
      <c r="Y45" s="17">
        <f t="shared" si="118"/>
        <v>33.978000000000002</v>
      </c>
      <c r="Z45" s="17">
        <f t="shared" si="118"/>
        <v>33.99</v>
      </c>
      <c r="AA45" s="17">
        <f t="shared" si="118"/>
        <v>40.629000000000005</v>
      </c>
      <c r="AB45" s="17">
        <f t="shared" si="118"/>
        <v>40.637999999999998</v>
      </c>
      <c r="AC45" s="17">
        <f t="shared" si="118"/>
        <v>50.910999999999994</v>
      </c>
      <c r="AD45" s="17">
        <f t="shared" si="118"/>
        <v>50.926000000000002</v>
      </c>
    </row>
    <row r="46" spans="1:30" ht="15.75" x14ac:dyDescent="0.25">
      <c r="A46" t="s">
        <v>7</v>
      </c>
      <c r="B46" s="1" t="s">
        <v>16</v>
      </c>
      <c r="C46" s="1" t="s">
        <v>17</v>
      </c>
      <c r="D46" s="1" t="s">
        <v>8</v>
      </c>
      <c r="E46" s="1" t="s">
        <v>13</v>
      </c>
      <c r="F46" s="1" t="s">
        <v>9</v>
      </c>
      <c r="G46" s="1" t="s">
        <v>14</v>
      </c>
      <c r="H46" s="1" t="s">
        <v>10</v>
      </c>
      <c r="I46" s="1" t="s">
        <v>15</v>
      </c>
      <c r="N46" s="29" t="s">
        <v>31</v>
      </c>
      <c r="O46" s="24">
        <f t="shared" ref="O46:W46" si="119">SUM(O5:O39)+O42</f>
        <v>1247.8984448496576</v>
      </c>
      <c r="P46" s="24">
        <f t="shared" ref="P46:V46" si="120">SUM(P5:P39)+P42</f>
        <v>997.25925384089692</v>
      </c>
      <c r="Q46" s="24">
        <f t="shared" si="120"/>
        <v>1025.2477610967353</v>
      </c>
      <c r="R46" s="24">
        <f t="shared" si="120"/>
        <v>801.95152857726328</v>
      </c>
      <c r="S46" s="24">
        <f t="shared" si="120"/>
        <v>1036.5032797716767</v>
      </c>
      <c r="T46" s="24">
        <f t="shared" si="120"/>
        <v>813.7242002594935</v>
      </c>
      <c r="U46" s="24">
        <f t="shared" si="120"/>
        <v>1084.760554174911</v>
      </c>
      <c r="V46" s="24">
        <f t="shared" si="120"/>
        <v>860.73057941178297</v>
      </c>
      <c r="W46" s="23">
        <f t="shared" si="119"/>
        <v>71.283000000000015</v>
      </c>
      <c r="X46" s="23">
        <f t="shared" ref="X46:AD46" si="121">SUM(X5:X39)+X42</f>
        <v>71.293000000000035</v>
      </c>
      <c r="Y46" s="23">
        <f t="shared" si="121"/>
        <v>32.938000000000002</v>
      </c>
      <c r="Z46" s="23">
        <f t="shared" si="121"/>
        <v>32.950000000000003</v>
      </c>
      <c r="AA46" s="23">
        <f t="shared" si="121"/>
        <v>39.590000000000003</v>
      </c>
      <c r="AB46" s="23">
        <f t="shared" si="121"/>
        <v>39.597999999999999</v>
      </c>
      <c r="AC46" s="23">
        <f t="shared" si="121"/>
        <v>49.858999999999995</v>
      </c>
      <c r="AD46" s="23">
        <f t="shared" si="121"/>
        <v>49.874000000000009</v>
      </c>
    </row>
    <row r="47" spans="1:30" x14ac:dyDescent="0.25">
      <c r="A47" t="s">
        <v>0</v>
      </c>
      <c r="B47" s="5">
        <f>($B14-B14)/$B14</f>
        <v>0</v>
      </c>
      <c r="C47" s="5">
        <f>($B14-C14)/$B14</f>
        <v>-9.6246390760357269E-4</v>
      </c>
      <c r="D47" s="5">
        <f t="shared" ref="D47:I53" si="122">($B14-D14)/$B14</f>
        <v>-9.6246390760357269E-4</v>
      </c>
      <c r="E47" s="5">
        <f t="shared" si="122"/>
        <v>-9.6246390760357269E-4</v>
      </c>
      <c r="F47" s="5">
        <f t="shared" si="122"/>
        <v>0</v>
      </c>
      <c r="G47" s="5">
        <f t="shared" si="122"/>
        <v>-9.6246390760357269E-4</v>
      </c>
      <c r="H47" s="5">
        <f t="shared" si="122"/>
        <v>-1.2512030798845162E-2</v>
      </c>
      <c r="I47" s="5">
        <f t="shared" si="122"/>
        <v>-1.2512030798845162E-2</v>
      </c>
      <c r="O47" s="1" t="s">
        <v>16</v>
      </c>
      <c r="P47" s="1" t="s">
        <v>17</v>
      </c>
      <c r="Q47" s="1" t="s">
        <v>8</v>
      </c>
      <c r="R47" s="1" t="s">
        <v>13</v>
      </c>
      <c r="S47" s="1" t="s">
        <v>9</v>
      </c>
      <c r="T47" s="1" t="s">
        <v>14</v>
      </c>
      <c r="U47" s="1" t="s">
        <v>10</v>
      </c>
      <c r="V47" s="1" t="s">
        <v>15</v>
      </c>
      <c r="W47" s="1" t="s">
        <v>16</v>
      </c>
      <c r="X47" s="1" t="s">
        <v>17</v>
      </c>
      <c r="Y47" s="1" t="s">
        <v>8</v>
      </c>
      <c r="Z47" s="1" t="s">
        <v>13</v>
      </c>
      <c r="AA47" s="1" t="s">
        <v>9</v>
      </c>
      <c r="AB47" s="1" t="s">
        <v>14</v>
      </c>
      <c r="AC47" s="1" t="s">
        <v>10</v>
      </c>
      <c r="AD47" s="1" t="s">
        <v>15</v>
      </c>
    </row>
    <row r="48" spans="1:30" x14ac:dyDescent="0.25">
      <c r="A48" t="s">
        <v>24</v>
      </c>
      <c r="B48" s="5">
        <f t="shared" ref="B48:I54" si="123">($B15-B15)/$B15</f>
        <v>0</v>
      </c>
      <c r="C48" s="5">
        <f t="shared" si="123"/>
        <v>0</v>
      </c>
      <c r="D48" s="5">
        <f t="shared" si="122"/>
        <v>0</v>
      </c>
      <c r="E48" s="5">
        <f t="shared" si="122"/>
        <v>0</v>
      </c>
      <c r="F48" s="5">
        <f t="shared" si="122"/>
        <v>0</v>
      </c>
      <c r="G48" s="5">
        <f t="shared" si="122"/>
        <v>0</v>
      </c>
      <c r="H48" s="5">
        <f t="shared" si="122"/>
        <v>0</v>
      </c>
      <c r="I48" s="5">
        <f t="shared" si="122"/>
        <v>0</v>
      </c>
      <c r="O48" t="s">
        <v>35</v>
      </c>
      <c r="Q48" t="s">
        <v>32</v>
      </c>
      <c r="R48" t="s">
        <v>33</v>
      </c>
      <c r="S48" t="s">
        <v>35</v>
      </c>
      <c r="U48" t="s">
        <v>32</v>
      </c>
      <c r="V48" t="s">
        <v>33</v>
      </c>
      <c r="W48" t="s">
        <v>34</v>
      </c>
      <c r="Y48" t="s">
        <v>34</v>
      </c>
      <c r="AA48" t="s">
        <v>34</v>
      </c>
      <c r="AC48" t="s">
        <v>34</v>
      </c>
    </row>
    <row r="49" spans="1:30" x14ac:dyDescent="0.25">
      <c r="A49" t="s">
        <v>25</v>
      </c>
      <c r="B49" s="5">
        <f t="shared" si="123"/>
        <v>0</v>
      </c>
      <c r="C49" s="5">
        <f t="shared" si="123"/>
        <v>1.0868147078408886E-14</v>
      </c>
      <c r="D49" s="5">
        <f t="shared" si="122"/>
        <v>1.204819277108783E-2</v>
      </c>
      <c r="E49" s="5">
        <f t="shared" si="122"/>
        <v>1.0868147078408886E-14</v>
      </c>
      <c r="F49" s="5">
        <f t="shared" si="122"/>
        <v>1.204819277108783E-2</v>
      </c>
      <c r="G49" s="5">
        <f t="shared" si="122"/>
        <v>1.0868147078408886E-14</v>
      </c>
      <c r="H49" s="5">
        <f t="shared" si="122"/>
        <v>1.204819277108783E-2</v>
      </c>
      <c r="I49" s="5">
        <f t="shared" si="122"/>
        <v>0</v>
      </c>
    </row>
    <row r="50" spans="1:30" ht="15.75" x14ac:dyDescent="0.25">
      <c r="A50" s="11" t="s">
        <v>26</v>
      </c>
      <c r="B50" s="5">
        <f t="shared" si="123"/>
        <v>0</v>
      </c>
      <c r="C50" s="5">
        <f t="shared" si="123"/>
        <v>-2.7214998488045848E-3</v>
      </c>
      <c r="D50" s="5">
        <f t="shared" si="122"/>
        <v>-6.0477774417881159E-4</v>
      </c>
      <c r="E50" s="5">
        <f t="shared" si="122"/>
        <v>-1.8143332325371061E-3</v>
      </c>
      <c r="F50" s="5">
        <f t="shared" si="122"/>
        <v>3.0238887208893574E-4</v>
      </c>
      <c r="G50" s="5">
        <f t="shared" si="122"/>
        <v>-2.4191109767136348E-3</v>
      </c>
      <c r="H50" s="5">
        <f t="shared" si="122"/>
        <v>3.0238887209524726E-4</v>
      </c>
      <c r="I50" s="5">
        <f t="shared" si="122"/>
        <v>-2.116722104625639E-3</v>
      </c>
      <c r="N50" s="27" t="s">
        <v>0</v>
      </c>
      <c r="O50">
        <v>5.6177649262841101</v>
      </c>
      <c r="P50">
        <v>4.1198780681440299</v>
      </c>
      <c r="Q50">
        <v>5.5374804287344501</v>
      </c>
      <c r="R50">
        <v>4.0705108778894203</v>
      </c>
      <c r="S50">
        <v>5.58256024636216</v>
      </c>
      <c r="T50">
        <v>4.0839393068863599</v>
      </c>
      <c r="U50">
        <v>5.6353972334503801</v>
      </c>
      <c r="V50">
        <v>4.1428456620814202</v>
      </c>
      <c r="W50">
        <v>1.0389999999999999</v>
      </c>
      <c r="X50">
        <v>1.04</v>
      </c>
      <c r="Y50">
        <v>1.04</v>
      </c>
      <c r="Z50">
        <v>1.04</v>
      </c>
      <c r="AA50">
        <v>1.0389999999999999</v>
      </c>
      <c r="AB50">
        <v>1.04</v>
      </c>
      <c r="AC50">
        <v>1.052</v>
      </c>
      <c r="AD50">
        <v>1.052</v>
      </c>
    </row>
    <row r="51" spans="1:30" ht="15.75" x14ac:dyDescent="0.25">
      <c r="A51" s="11" t="s">
        <v>27</v>
      </c>
      <c r="B51" s="5">
        <f t="shared" si="123"/>
        <v>0</v>
      </c>
      <c r="C51" s="5">
        <f t="shared" si="123"/>
        <v>-1.7356892422680294E-5</v>
      </c>
      <c r="D51" s="5">
        <f t="shared" si="122"/>
        <v>0.66565418127538445</v>
      </c>
      <c r="E51" s="5">
        <f t="shared" si="122"/>
        <v>0.66553268302843049</v>
      </c>
      <c r="F51" s="5">
        <f t="shared" si="122"/>
        <v>0.55005727774499247</v>
      </c>
      <c r="G51" s="5">
        <f t="shared" si="122"/>
        <v>0.55009199152983623</v>
      </c>
      <c r="H51" s="5">
        <f t="shared" si="122"/>
        <v>0.37181934946367173</v>
      </c>
      <c r="I51" s="5">
        <f t="shared" si="122"/>
        <v>0.37173256500156193</v>
      </c>
      <c r="J51" t="s">
        <v>21</v>
      </c>
      <c r="N51" s="27" t="s">
        <v>24</v>
      </c>
      <c r="O51">
        <v>71.494522296191207</v>
      </c>
      <c r="P51">
        <v>71.570330662112198</v>
      </c>
      <c r="Q51">
        <v>72.578187933677498</v>
      </c>
      <c r="R51">
        <v>71.522175817595794</v>
      </c>
      <c r="S51">
        <v>71.449872583437497</v>
      </c>
      <c r="T51">
        <v>72.096460309052802</v>
      </c>
      <c r="U51">
        <v>71.541565255723299</v>
      </c>
      <c r="V51">
        <v>71.388475307205397</v>
      </c>
      <c r="W51">
        <v>4.9950000000000001</v>
      </c>
      <c r="X51">
        <v>4.9950000000000001</v>
      </c>
      <c r="Y51">
        <v>4.9950000000000001</v>
      </c>
      <c r="Z51">
        <v>4.9950000000000001</v>
      </c>
      <c r="AA51">
        <v>4.9950000000000001</v>
      </c>
      <c r="AB51">
        <v>4.9950000000000001</v>
      </c>
      <c r="AC51">
        <v>4.9950000000000001</v>
      </c>
      <c r="AD51">
        <v>4.9950000000000001</v>
      </c>
    </row>
    <row r="52" spans="1:30" x14ac:dyDescent="0.25">
      <c r="A52" t="s">
        <v>24</v>
      </c>
      <c r="B52" s="5">
        <f t="shared" si="123"/>
        <v>0</v>
      </c>
      <c r="C52" s="5">
        <f t="shared" si="123"/>
        <v>0</v>
      </c>
      <c r="D52" s="5">
        <f t="shared" si="122"/>
        <v>-9.4625283875664538E-4</v>
      </c>
      <c r="E52" s="5">
        <f t="shared" si="122"/>
        <v>-9.4625283875664538E-4</v>
      </c>
      <c r="F52" s="5">
        <f t="shared" si="122"/>
        <v>1.8489709721236486E-15</v>
      </c>
      <c r="G52" s="5">
        <f t="shared" si="122"/>
        <v>1.8489709721236486E-15</v>
      </c>
      <c r="H52" s="5">
        <f t="shared" si="122"/>
        <v>1.8489709721236486E-15</v>
      </c>
      <c r="I52" s="5">
        <f t="shared" si="122"/>
        <v>-1.8925056774991714E-4</v>
      </c>
      <c r="N52" s="27" t="s">
        <v>25</v>
      </c>
      <c r="O52">
        <v>1.5826021804636401</v>
      </c>
      <c r="P52">
        <v>1.5928636857543801</v>
      </c>
      <c r="Q52">
        <v>1.5330685043249801</v>
      </c>
      <c r="R52">
        <v>1.57985823356003</v>
      </c>
      <c r="S52">
        <v>1.5482184051057499</v>
      </c>
      <c r="T52">
        <v>1.48695602245481</v>
      </c>
      <c r="U52">
        <v>1.5535905025871299</v>
      </c>
      <c r="V52">
        <v>1.5182237267756</v>
      </c>
      <c r="W52">
        <v>8.3000000000000199E-2</v>
      </c>
      <c r="X52">
        <v>8.2999999999999297E-2</v>
      </c>
      <c r="Y52">
        <v>8.1999999999999906E-2</v>
      </c>
      <c r="Z52">
        <v>8.2999999999999297E-2</v>
      </c>
      <c r="AA52">
        <v>8.1999999999999906E-2</v>
      </c>
      <c r="AB52">
        <v>8.2999999999999297E-2</v>
      </c>
      <c r="AC52">
        <v>8.1999999999999906E-2</v>
      </c>
      <c r="AD52">
        <v>8.3000000000000199E-2</v>
      </c>
    </row>
    <row r="53" spans="1:30" x14ac:dyDescent="0.25">
      <c r="A53" t="s">
        <v>0</v>
      </c>
      <c r="B53" s="5">
        <f>($B20-B20)/$B20</f>
        <v>0</v>
      </c>
      <c r="C53" s="5">
        <f>($B20-C20)/$B20</f>
        <v>1.136715924355726E-3</v>
      </c>
      <c r="D53" s="5">
        <f t="shared" si="122"/>
        <v>-3.9623850366849278</v>
      </c>
      <c r="E53" s="5">
        <f t="shared" si="122"/>
        <v>-3.9611449829492655</v>
      </c>
      <c r="F53" s="5">
        <f t="shared" si="122"/>
        <v>-3.2750852536943302</v>
      </c>
      <c r="G53" s="5">
        <f t="shared" si="122"/>
        <v>-3.274155213392584</v>
      </c>
      <c r="H53" s="5">
        <f t="shared" si="122"/>
        <v>-2.2125658778547099</v>
      </c>
      <c r="I53" s="5">
        <f t="shared" si="122"/>
        <v>-2.2110158106851325</v>
      </c>
      <c r="N53" s="27" t="s">
        <v>3</v>
      </c>
      <c r="O53">
        <v>832.59825691450703</v>
      </c>
      <c r="P53">
        <v>600.53830896796796</v>
      </c>
      <c r="Q53">
        <v>794.90389896297802</v>
      </c>
      <c r="R53">
        <v>572.95071342867197</v>
      </c>
      <c r="S53">
        <v>804.91044614692998</v>
      </c>
      <c r="T53">
        <v>581.43551865996199</v>
      </c>
      <c r="U53">
        <v>760.92185960037102</v>
      </c>
      <c r="V53">
        <v>547.58833207515795</v>
      </c>
      <c r="W53">
        <v>25.161000000000001</v>
      </c>
      <c r="X53">
        <v>25.161000000000001</v>
      </c>
      <c r="Y53">
        <v>18.891999999999999</v>
      </c>
      <c r="Z53">
        <v>18.891999999999999</v>
      </c>
      <c r="AA53">
        <v>25.163</v>
      </c>
      <c r="AB53">
        <v>25.161000000000001</v>
      </c>
      <c r="AC53">
        <v>18.193000000000001</v>
      </c>
      <c r="AD53">
        <v>18.196999999999999</v>
      </c>
    </row>
    <row r="54" spans="1:30" ht="15.75" x14ac:dyDescent="0.25">
      <c r="A54" s="8" t="s">
        <v>4</v>
      </c>
      <c r="B54" s="5">
        <f t="shared" si="123"/>
        <v>0</v>
      </c>
      <c r="C54" s="5">
        <f t="shared" si="123"/>
        <v>-1.4028590266991183E-4</v>
      </c>
      <c r="D54" s="5">
        <f t="shared" si="123"/>
        <v>0.5379262937867374</v>
      </c>
      <c r="E54" s="5">
        <f t="shared" si="123"/>
        <v>0.53775795070353383</v>
      </c>
      <c r="F54" s="5">
        <f t="shared" si="123"/>
        <v>0.44460811133089245</v>
      </c>
      <c r="G54" s="5">
        <f t="shared" si="123"/>
        <v>0.44449588260875678</v>
      </c>
      <c r="H54" s="5">
        <f t="shared" si="123"/>
        <v>0.30054851787943854</v>
      </c>
      <c r="I54" s="5">
        <f t="shared" si="123"/>
        <v>0.30033808902543385</v>
      </c>
      <c r="N54" s="27" t="s">
        <v>2</v>
      </c>
      <c r="O54">
        <v>3.53512072967108</v>
      </c>
      <c r="P54">
        <v>3.42473357206392</v>
      </c>
      <c r="Q54">
        <v>3.5492821927376501</v>
      </c>
      <c r="R54">
        <v>3.45136939234879</v>
      </c>
      <c r="S54">
        <v>3.49575956141735</v>
      </c>
      <c r="T54">
        <v>3.3923144228159301</v>
      </c>
      <c r="U54">
        <v>3.5422632359715198</v>
      </c>
      <c r="V54">
        <v>3.2119418427300901</v>
      </c>
      <c r="W54">
        <v>0.20599999999999999</v>
      </c>
      <c r="X54">
        <v>0.20700000000000099</v>
      </c>
      <c r="Y54">
        <v>0.20599999999999999</v>
      </c>
      <c r="Z54">
        <v>0.20700000000000099</v>
      </c>
      <c r="AA54">
        <v>0.20599999999999999</v>
      </c>
      <c r="AB54">
        <v>0.20700000000000099</v>
      </c>
      <c r="AC54">
        <v>0.20700000000000099</v>
      </c>
      <c r="AD54">
        <v>0.20700000000000099</v>
      </c>
    </row>
    <row r="55" spans="1:30" x14ac:dyDescent="0.25">
      <c r="N55" s="27" t="s">
        <v>3</v>
      </c>
      <c r="O55">
        <v>45.100577074122697</v>
      </c>
      <c r="P55">
        <v>32.493361609225403</v>
      </c>
      <c r="Q55">
        <v>1.7122531998717501</v>
      </c>
      <c r="R55">
        <v>1.6566962961278899</v>
      </c>
      <c r="S55">
        <v>3.2778944385241999</v>
      </c>
      <c r="T55">
        <v>3.1464551793748501</v>
      </c>
      <c r="U55">
        <v>38.594579699553599</v>
      </c>
      <c r="V55">
        <v>28.383849249325799</v>
      </c>
      <c r="W55">
        <v>2.0289999999999999</v>
      </c>
      <c r="X55">
        <v>2.0289999999999999</v>
      </c>
      <c r="Y55">
        <v>2.4000000000000899E-2</v>
      </c>
      <c r="Z55">
        <v>2.2999999999999701E-2</v>
      </c>
      <c r="AA55">
        <v>4.7999999999998301E-2</v>
      </c>
      <c r="AB55">
        <v>4.7999999999998301E-2</v>
      </c>
      <c r="AC55">
        <v>1.1240000000000001</v>
      </c>
      <c r="AD55">
        <v>1.125</v>
      </c>
    </row>
    <row r="56" spans="1:30" x14ac:dyDescent="0.25">
      <c r="N56" s="27" t="s">
        <v>2</v>
      </c>
      <c r="O56">
        <v>3.23969677149752</v>
      </c>
      <c r="P56">
        <v>3.14621776588652</v>
      </c>
      <c r="Q56">
        <v>13.896087637548099</v>
      </c>
      <c r="R56">
        <v>13.8123084023554</v>
      </c>
      <c r="S56">
        <v>13.9156921405825</v>
      </c>
      <c r="T56">
        <v>13.683442314890399</v>
      </c>
      <c r="U56">
        <v>3.17723885223181</v>
      </c>
      <c r="V56">
        <v>2.9332019399370801</v>
      </c>
      <c r="W56">
        <v>0.20700000000000099</v>
      </c>
      <c r="X56">
        <v>0.20700000000000099</v>
      </c>
      <c r="Y56">
        <v>0.20599999999999999</v>
      </c>
      <c r="Z56">
        <v>0.20700000000000099</v>
      </c>
      <c r="AA56">
        <v>0.20600000000000299</v>
      </c>
      <c r="AB56">
        <v>0.20700000000000099</v>
      </c>
      <c r="AC56">
        <v>0.20700000000000099</v>
      </c>
      <c r="AD56">
        <v>0.20700000000000099</v>
      </c>
    </row>
    <row r="57" spans="1:30" x14ac:dyDescent="0.25">
      <c r="N57" s="27" t="s">
        <v>3</v>
      </c>
      <c r="O57">
        <v>11.715352283188199</v>
      </c>
      <c r="P57">
        <v>11.391097846721101</v>
      </c>
      <c r="Q57">
        <v>1.67479739543274</v>
      </c>
      <c r="R57">
        <v>1.6473433822427701</v>
      </c>
      <c r="S57">
        <v>2.99206366421204</v>
      </c>
      <c r="T57">
        <v>2.8052654338798502</v>
      </c>
      <c r="U57">
        <v>5.9119511188762504</v>
      </c>
      <c r="V57">
        <v>6.0479672546960899</v>
      </c>
      <c r="W57">
        <v>2.028</v>
      </c>
      <c r="X57">
        <v>2.028</v>
      </c>
      <c r="Y57">
        <v>2.3999999999997398E-2</v>
      </c>
      <c r="Z57">
        <v>2.4000000000000899E-2</v>
      </c>
      <c r="AA57">
        <v>4.6999999999997003E-2</v>
      </c>
      <c r="AB57">
        <v>4.7000000000000597E-2</v>
      </c>
      <c r="AC57">
        <v>1.123</v>
      </c>
      <c r="AD57">
        <v>1.125</v>
      </c>
    </row>
    <row r="58" spans="1:30" x14ac:dyDescent="0.25">
      <c r="N58" s="27" t="s">
        <v>2</v>
      </c>
      <c r="O58">
        <v>3.1986492801496098</v>
      </c>
      <c r="P58">
        <v>3.2009847591910399</v>
      </c>
      <c r="Q58">
        <v>13.6338605332101</v>
      </c>
      <c r="R58">
        <v>13.506816775019299</v>
      </c>
      <c r="S58">
        <v>13.8813547372313</v>
      </c>
      <c r="T58">
        <v>13.6741333381131</v>
      </c>
      <c r="U58">
        <v>3.2709130070583199</v>
      </c>
      <c r="V58">
        <v>2.8660753295466299</v>
      </c>
      <c r="W58">
        <v>0.20700000000000099</v>
      </c>
      <c r="X58">
        <v>0.20800000000000601</v>
      </c>
      <c r="Y58">
        <v>0.20600000000000299</v>
      </c>
      <c r="Z58">
        <v>0.20700000000000099</v>
      </c>
      <c r="AA58">
        <v>0.20700000000000099</v>
      </c>
      <c r="AB58">
        <v>0.20700000000000099</v>
      </c>
      <c r="AC58">
        <v>0.20699999999999699</v>
      </c>
      <c r="AD58">
        <v>0.20700000000000099</v>
      </c>
    </row>
    <row r="59" spans="1:30" x14ac:dyDescent="0.25">
      <c r="N59" s="27" t="s">
        <v>3</v>
      </c>
      <c r="O59">
        <v>11.778710702233999</v>
      </c>
      <c r="P59">
        <v>11.386414767905899</v>
      </c>
      <c r="Q59">
        <v>1.70154611759577</v>
      </c>
      <c r="R59">
        <v>1.6700840664005201</v>
      </c>
      <c r="S59">
        <v>2.1923859164658599</v>
      </c>
      <c r="T59">
        <v>2.1575765112346001</v>
      </c>
      <c r="U59">
        <v>5.7923017383340403</v>
      </c>
      <c r="V59">
        <v>6.3041637183495602</v>
      </c>
      <c r="W59">
        <v>2.028</v>
      </c>
      <c r="X59">
        <v>2.028</v>
      </c>
      <c r="Y59">
        <v>2.3999999999997398E-2</v>
      </c>
      <c r="Z59">
        <v>2.2999999999999701E-2</v>
      </c>
      <c r="AA59">
        <v>4.7000000000004198E-2</v>
      </c>
      <c r="AB59">
        <v>4.8000000000001798E-2</v>
      </c>
      <c r="AC59">
        <v>1.125</v>
      </c>
      <c r="AD59">
        <v>1.125</v>
      </c>
    </row>
    <row r="60" spans="1:30" x14ac:dyDescent="0.25">
      <c r="N60" s="27" t="s">
        <v>2</v>
      </c>
      <c r="O60">
        <v>3.2854503739914298</v>
      </c>
      <c r="P60">
        <v>3.2049275468190599</v>
      </c>
      <c r="Q60">
        <v>5.40206315555203</v>
      </c>
      <c r="R60">
        <v>5.3136940911073696</v>
      </c>
      <c r="S60">
        <v>3.1943256284808799</v>
      </c>
      <c r="T60">
        <v>3.2170981600425002</v>
      </c>
      <c r="U60">
        <v>3.2320965119912199</v>
      </c>
      <c r="V60">
        <v>2.8213395537219599</v>
      </c>
      <c r="W60">
        <v>0.20700000000000099</v>
      </c>
      <c r="X60">
        <v>0.20700000000000099</v>
      </c>
      <c r="Y60">
        <v>0.20700000000000099</v>
      </c>
      <c r="Z60">
        <v>0.20799999999999799</v>
      </c>
      <c r="AA60">
        <v>0.20699999999999399</v>
      </c>
      <c r="AB60">
        <v>0.20699999999999399</v>
      </c>
      <c r="AC60">
        <v>0.20700000000000099</v>
      </c>
      <c r="AD60">
        <v>0.20799999999999799</v>
      </c>
    </row>
    <row r="61" spans="1:30" x14ac:dyDescent="0.25">
      <c r="N61" s="27" t="s">
        <v>3</v>
      </c>
      <c r="O61">
        <v>11.662176974003501</v>
      </c>
      <c r="P61">
        <v>11.3440428937701</v>
      </c>
      <c r="Q61">
        <v>0.13757056523370001</v>
      </c>
      <c r="R61">
        <v>0.14944842131257899</v>
      </c>
      <c r="S61">
        <v>0.30972885930754901</v>
      </c>
      <c r="T61">
        <v>0.37134546483469799</v>
      </c>
      <c r="U61">
        <v>5.8888027121137299</v>
      </c>
      <c r="V61">
        <v>6.1535017125440099</v>
      </c>
      <c r="W61">
        <v>2.028</v>
      </c>
      <c r="X61">
        <v>2.0289999999999999</v>
      </c>
      <c r="Y61">
        <v>2.2999999999999701E-2</v>
      </c>
      <c r="Z61">
        <v>2.2999999999999701E-2</v>
      </c>
      <c r="AA61">
        <v>4.7000000000004198E-2</v>
      </c>
      <c r="AB61">
        <v>4.7000000000004198E-2</v>
      </c>
      <c r="AC61">
        <v>1.1240000000000001</v>
      </c>
      <c r="AD61">
        <v>1.1240000000000001</v>
      </c>
    </row>
    <row r="62" spans="1:30" x14ac:dyDescent="0.25">
      <c r="N62" s="27" t="s">
        <v>2</v>
      </c>
      <c r="O62">
        <v>3.2771954166325101</v>
      </c>
      <c r="P62">
        <v>3.13151830224637</v>
      </c>
      <c r="Q62">
        <v>3.2208132871005102</v>
      </c>
      <c r="R62">
        <v>3.1428650373839102</v>
      </c>
      <c r="S62">
        <v>3.2463065364919799</v>
      </c>
      <c r="T62">
        <v>3.17448289795467</v>
      </c>
      <c r="U62">
        <v>3.2237665052161799</v>
      </c>
      <c r="V62">
        <v>2.7603372745616102</v>
      </c>
      <c r="W62">
        <v>0.20700000000000099</v>
      </c>
      <c r="X62">
        <v>0.20700000000000099</v>
      </c>
      <c r="Y62">
        <v>0.20700000000000099</v>
      </c>
      <c r="Z62">
        <v>0.20700000000000099</v>
      </c>
      <c r="AA62">
        <v>0.20700000000000099</v>
      </c>
      <c r="AB62">
        <v>0.20700000000000099</v>
      </c>
      <c r="AC62">
        <v>0.20599999999999999</v>
      </c>
      <c r="AD62">
        <v>0.20699999999999699</v>
      </c>
    </row>
    <row r="63" spans="1:30" x14ac:dyDescent="0.25">
      <c r="N63" s="27" t="s">
        <v>3</v>
      </c>
      <c r="O63">
        <v>11.6709965601391</v>
      </c>
      <c r="P63">
        <v>11.4304425008874</v>
      </c>
      <c r="Q63">
        <v>0.208529990660204</v>
      </c>
      <c r="R63">
        <v>0.30058889523900101</v>
      </c>
      <c r="S63">
        <v>0.32188580701764402</v>
      </c>
      <c r="T63">
        <v>0.39424866094370498</v>
      </c>
      <c r="U63">
        <v>5.7058581473589802</v>
      </c>
      <c r="V63">
        <v>6.1239353537104604</v>
      </c>
      <c r="W63">
        <v>2.028</v>
      </c>
      <c r="X63">
        <v>2.028</v>
      </c>
      <c r="Y63">
        <v>2.2999999999999701E-2</v>
      </c>
      <c r="Z63">
        <v>2.4000000000000899E-2</v>
      </c>
      <c r="AA63">
        <v>4.6999999999997003E-2</v>
      </c>
      <c r="AB63">
        <v>4.6999999999997003E-2</v>
      </c>
      <c r="AC63">
        <v>1.127</v>
      </c>
      <c r="AD63">
        <v>1.125</v>
      </c>
    </row>
    <row r="64" spans="1:30" x14ac:dyDescent="0.25">
      <c r="N64" s="27" t="s">
        <v>2</v>
      </c>
      <c r="O64">
        <v>3.17706953178019</v>
      </c>
      <c r="P64">
        <v>3.05894289599118</v>
      </c>
      <c r="Q64">
        <v>3.27097348974532</v>
      </c>
      <c r="R64">
        <v>3.0747827961888601</v>
      </c>
      <c r="S64">
        <v>3.2227773416789001</v>
      </c>
      <c r="T64">
        <v>3.1297869184824201</v>
      </c>
      <c r="U64">
        <v>3.2122476784168001</v>
      </c>
      <c r="V64">
        <v>2.8253679662264299</v>
      </c>
      <c r="W64">
        <v>0.20700000000000099</v>
      </c>
      <c r="X64">
        <v>0.20800000000000601</v>
      </c>
      <c r="Y64">
        <v>0.20700000000000099</v>
      </c>
      <c r="Z64">
        <v>0.20700000000000099</v>
      </c>
      <c r="AA64">
        <v>0.20700000000000099</v>
      </c>
      <c r="AB64">
        <v>0.20799999999999799</v>
      </c>
      <c r="AC64">
        <v>0.20599999999999999</v>
      </c>
      <c r="AD64">
        <v>0.20700000000000099</v>
      </c>
    </row>
    <row r="65" spans="14:30" x14ac:dyDescent="0.25">
      <c r="N65" s="27" t="s">
        <v>3</v>
      </c>
      <c r="O65">
        <v>11.7115685484167</v>
      </c>
      <c r="P65">
        <v>11.525815541844601</v>
      </c>
      <c r="Q65">
        <v>0.21247507862925999</v>
      </c>
      <c r="R65">
        <v>0.35531411717275002</v>
      </c>
      <c r="S65">
        <v>0.31925366853362802</v>
      </c>
      <c r="T65">
        <v>0.438032320127627</v>
      </c>
      <c r="U65">
        <v>5.8481667541167699</v>
      </c>
      <c r="V65">
        <v>6.2050309415275597</v>
      </c>
      <c r="W65">
        <v>2.028</v>
      </c>
      <c r="X65">
        <v>2.028</v>
      </c>
      <c r="Y65">
        <v>2.2999999999999701E-2</v>
      </c>
      <c r="Z65">
        <v>2.3999999999997398E-2</v>
      </c>
      <c r="AA65">
        <v>5.1000000000001898E-2</v>
      </c>
      <c r="AB65">
        <v>5.1000000000001898E-2</v>
      </c>
      <c r="AC65">
        <v>1.1240000000000001</v>
      </c>
      <c r="AD65">
        <v>1.1240000000000001</v>
      </c>
    </row>
    <row r="66" spans="14:30" x14ac:dyDescent="0.25">
      <c r="N66" s="27" t="s">
        <v>2</v>
      </c>
      <c r="O66">
        <v>3.2440496162263899</v>
      </c>
      <c r="P66">
        <v>3.1088124731059099</v>
      </c>
      <c r="Q66">
        <v>3.2740842984145901</v>
      </c>
      <c r="R66">
        <v>3.0512474411580901</v>
      </c>
      <c r="S66">
        <v>3.18625584459968</v>
      </c>
      <c r="T66">
        <v>3.1132306445320399</v>
      </c>
      <c r="U66">
        <v>3.1843091351002499</v>
      </c>
      <c r="V66">
        <v>2.8391056115364202</v>
      </c>
      <c r="W66">
        <v>0.20700000000000099</v>
      </c>
      <c r="X66">
        <v>0.20700000000000099</v>
      </c>
      <c r="Y66">
        <v>0.20700000000000099</v>
      </c>
      <c r="Z66">
        <v>0.20700000000000099</v>
      </c>
      <c r="AA66">
        <v>0.20700000000000099</v>
      </c>
      <c r="AB66">
        <v>0.20700000000000099</v>
      </c>
      <c r="AC66">
        <v>0.20700000000000099</v>
      </c>
      <c r="AD66">
        <v>0.20700000000000099</v>
      </c>
    </row>
    <row r="67" spans="14:30" x14ac:dyDescent="0.25">
      <c r="N67" s="27" t="s">
        <v>3</v>
      </c>
      <c r="O67">
        <v>11.817141184014</v>
      </c>
      <c r="P67">
        <v>11.522408162260399</v>
      </c>
      <c r="Q67">
        <v>0.20658358792499801</v>
      </c>
      <c r="R67">
        <v>0.41797098357531998</v>
      </c>
      <c r="S67">
        <v>0.31474633828922199</v>
      </c>
      <c r="T67">
        <v>0.48649678463148599</v>
      </c>
      <c r="U67">
        <v>5.8150182077578396</v>
      </c>
      <c r="V67">
        <v>6.4280011483922896</v>
      </c>
      <c r="W67">
        <v>2.0289999999999999</v>
      </c>
      <c r="X67">
        <v>2.0289999999999999</v>
      </c>
      <c r="Y67">
        <v>2.2999999999999701E-2</v>
      </c>
      <c r="Z67">
        <v>2.4000000000000899E-2</v>
      </c>
      <c r="AA67">
        <v>4.6999999999997003E-2</v>
      </c>
      <c r="AB67">
        <v>4.6999999999997003E-2</v>
      </c>
      <c r="AC67">
        <v>1.1299999999999999</v>
      </c>
      <c r="AD67">
        <v>1.129</v>
      </c>
    </row>
    <row r="68" spans="14:30" x14ac:dyDescent="0.25">
      <c r="N68" s="27" t="s">
        <v>2</v>
      </c>
      <c r="O68">
        <v>3.22189752149117</v>
      </c>
      <c r="P68">
        <v>3.009183037718</v>
      </c>
      <c r="Q68">
        <v>3.2258543158268398</v>
      </c>
      <c r="R68">
        <v>3.0312772114786299</v>
      </c>
      <c r="S68">
        <v>3.1603735436199898</v>
      </c>
      <c r="T68">
        <v>3.03125284330457</v>
      </c>
      <c r="U68">
        <v>3.19359298794304</v>
      </c>
      <c r="V68">
        <v>2.89641441227303</v>
      </c>
      <c r="W68">
        <v>0.20599999999999599</v>
      </c>
      <c r="X68">
        <v>0.20700000000000099</v>
      </c>
      <c r="Y68">
        <v>0.20700000000000099</v>
      </c>
      <c r="Z68">
        <v>0.20700000000000099</v>
      </c>
      <c r="AA68">
        <v>0.20700000000000099</v>
      </c>
      <c r="AB68">
        <v>0.20800000000000601</v>
      </c>
      <c r="AC68">
        <v>0.20700000000000099</v>
      </c>
      <c r="AD68">
        <v>0.20700000000000099</v>
      </c>
    </row>
    <row r="69" spans="14:30" x14ac:dyDescent="0.25">
      <c r="N69" s="27" t="s">
        <v>3</v>
      </c>
      <c r="O69">
        <v>11.7629379417523</v>
      </c>
      <c r="P69">
        <v>11.611681980078099</v>
      </c>
      <c r="Q69">
        <v>0.20018296526966101</v>
      </c>
      <c r="R69">
        <v>0.45393920905174701</v>
      </c>
      <c r="S69">
        <v>0.31768264937977603</v>
      </c>
      <c r="T69">
        <v>0.49812625527905802</v>
      </c>
      <c r="U69">
        <v>5.9243208784103096</v>
      </c>
      <c r="V69">
        <v>6.3490616754000602</v>
      </c>
      <c r="W69">
        <v>2.0289999999999999</v>
      </c>
      <c r="X69">
        <v>2.0289999999999999</v>
      </c>
      <c r="Y69">
        <v>2.2999999999999701E-2</v>
      </c>
      <c r="Z69">
        <v>2.2999999999999701E-2</v>
      </c>
      <c r="AA69">
        <v>4.6999999999997003E-2</v>
      </c>
      <c r="AB69">
        <v>4.6999999999997003E-2</v>
      </c>
      <c r="AC69">
        <v>1.1240000000000001</v>
      </c>
      <c r="AD69">
        <v>1.125</v>
      </c>
    </row>
    <row r="70" spans="14:30" x14ac:dyDescent="0.25">
      <c r="N70" s="27" t="s">
        <v>2</v>
      </c>
      <c r="O70">
        <v>3.1864354485375102</v>
      </c>
      <c r="P70">
        <v>2.9293010034732401</v>
      </c>
      <c r="Q70">
        <v>3.2342737898226499</v>
      </c>
      <c r="R70">
        <v>2.9153644487951502</v>
      </c>
      <c r="S70">
        <v>3.2237086524867999</v>
      </c>
      <c r="T70">
        <v>3.07869760448559</v>
      </c>
      <c r="U70">
        <v>3.2105372264661201</v>
      </c>
      <c r="V70">
        <v>2.7391681471903802</v>
      </c>
      <c r="W70">
        <v>0.20599999999999599</v>
      </c>
      <c r="X70">
        <v>0.20699999999999399</v>
      </c>
      <c r="Y70">
        <v>0.20700000000000099</v>
      </c>
      <c r="Z70">
        <v>0.20699999999999699</v>
      </c>
      <c r="AA70">
        <v>0.20700000000000099</v>
      </c>
      <c r="AB70">
        <v>0.20700000000000099</v>
      </c>
      <c r="AC70">
        <v>0.20599999999999599</v>
      </c>
      <c r="AD70">
        <v>0.20700000000000099</v>
      </c>
    </row>
    <row r="71" spans="14:30" x14ac:dyDescent="0.25">
      <c r="N71" s="27" t="s">
        <v>3</v>
      </c>
      <c r="O71">
        <v>11.6951707876953</v>
      </c>
      <c r="P71">
        <v>11.4882839853177</v>
      </c>
      <c r="Q71">
        <v>0.20943410444031399</v>
      </c>
      <c r="R71">
        <v>0.50190157394519697</v>
      </c>
      <c r="S71">
        <v>0.31048891745318602</v>
      </c>
      <c r="T71">
        <v>0.54017598330937699</v>
      </c>
      <c r="U71">
        <v>5.75417850829544</v>
      </c>
      <c r="V71">
        <v>6.3381659327058903</v>
      </c>
      <c r="W71">
        <v>2.0289999999999999</v>
      </c>
      <c r="X71">
        <v>2.0280000000000098</v>
      </c>
      <c r="Y71">
        <v>2.2999999999999701E-2</v>
      </c>
      <c r="Z71">
        <v>2.4000000000000899E-2</v>
      </c>
      <c r="AA71">
        <v>4.7000000000004198E-2</v>
      </c>
      <c r="AB71">
        <v>4.6999999999997003E-2</v>
      </c>
      <c r="AC71">
        <v>1.1259999999999999</v>
      </c>
      <c r="AD71">
        <v>1.125</v>
      </c>
    </row>
    <row r="72" spans="14:30" x14ac:dyDescent="0.25">
      <c r="N72" s="27" t="s">
        <v>2</v>
      </c>
      <c r="O72">
        <v>3.2351299503870399</v>
      </c>
      <c r="P72">
        <v>3.0108815650022498</v>
      </c>
      <c r="Q72">
        <v>3.2091800577059</v>
      </c>
      <c r="R72">
        <v>2.8719477556725099</v>
      </c>
      <c r="S72">
        <v>3.26647427552389</v>
      </c>
      <c r="T72">
        <v>3.07910735226376</v>
      </c>
      <c r="U72">
        <v>3.18638270809786</v>
      </c>
      <c r="V72">
        <v>2.7555958367750999</v>
      </c>
      <c r="W72">
        <v>0.20700000000000099</v>
      </c>
      <c r="X72">
        <v>0.20700000000000099</v>
      </c>
      <c r="Y72">
        <v>0.20699999999999699</v>
      </c>
      <c r="Z72">
        <v>0.20700000000000099</v>
      </c>
      <c r="AA72">
        <v>0.20700000000000099</v>
      </c>
      <c r="AB72">
        <v>0.20700000000000099</v>
      </c>
      <c r="AC72">
        <v>0.20599999999999599</v>
      </c>
      <c r="AD72">
        <v>0.20700000000000099</v>
      </c>
    </row>
    <row r="73" spans="14:30" x14ac:dyDescent="0.25">
      <c r="N73" s="27" t="s">
        <v>3</v>
      </c>
      <c r="O73">
        <v>11.78729950756</v>
      </c>
      <c r="P73">
        <v>11.643258241696699</v>
      </c>
      <c r="Q73">
        <v>0.20796832724624001</v>
      </c>
      <c r="R73">
        <v>0.555933092901715</v>
      </c>
      <c r="S73">
        <v>0.325008181138774</v>
      </c>
      <c r="T73">
        <v>0.55162440840063198</v>
      </c>
      <c r="U73">
        <v>5.8535934102581102</v>
      </c>
      <c r="V73">
        <v>6.51410482779061</v>
      </c>
      <c r="W73">
        <v>2.028</v>
      </c>
      <c r="X73">
        <v>2.0289999999999999</v>
      </c>
      <c r="Y73">
        <v>2.3000000000003198E-2</v>
      </c>
      <c r="Z73">
        <v>2.4000000000000899E-2</v>
      </c>
      <c r="AA73">
        <v>4.6999999999997003E-2</v>
      </c>
      <c r="AB73">
        <v>4.7000000000004198E-2</v>
      </c>
      <c r="AC73">
        <v>1.1240000000000001</v>
      </c>
      <c r="AD73">
        <v>1.1240000000000001</v>
      </c>
    </row>
    <row r="74" spans="14:30" x14ac:dyDescent="0.25">
      <c r="N74" s="27" t="s">
        <v>2</v>
      </c>
      <c r="O74">
        <v>3.2426613215293401</v>
      </c>
      <c r="P74">
        <v>2.92442398851958</v>
      </c>
      <c r="Q74">
        <v>3.2184741432147299</v>
      </c>
      <c r="R74">
        <v>2.8233860573023</v>
      </c>
      <c r="S74">
        <v>3.1965885034120398</v>
      </c>
      <c r="T74">
        <v>2.99618139492642</v>
      </c>
      <c r="U74">
        <v>3.18104316118652</v>
      </c>
      <c r="V74">
        <v>2.7225912110787802</v>
      </c>
      <c r="W74">
        <v>0.20700000000000099</v>
      </c>
      <c r="X74">
        <v>0.20700000000000099</v>
      </c>
      <c r="Y74">
        <v>0.20699999999999699</v>
      </c>
      <c r="Z74">
        <v>0.20700000000000099</v>
      </c>
      <c r="AA74">
        <v>0.20700000000000099</v>
      </c>
      <c r="AB74">
        <v>0.20700000000000099</v>
      </c>
      <c r="AC74">
        <v>0.20700000000000099</v>
      </c>
      <c r="AD74">
        <v>0.20700000000000099</v>
      </c>
    </row>
    <row r="75" spans="14:30" x14ac:dyDescent="0.25">
      <c r="N75" s="27" t="s">
        <v>3</v>
      </c>
      <c r="O75">
        <v>11.7235504789241</v>
      </c>
      <c r="P75">
        <v>11.667702654206501</v>
      </c>
      <c r="Q75">
        <v>0.212375990846117</v>
      </c>
      <c r="R75">
        <v>0.60315457006752105</v>
      </c>
      <c r="S75">
        <v>0.305078154741239</v>
      </c>
      <c r="T75">
        <v>0.55448579920118501</v>
      </c>
      <c r="U75">
        <v>5.7308032442097803</v>
      </c>
      <c r="V75">
        <v>6.3023021166710604</v>
      </c>
      <c r="W75">
        <v>2.028</v>
      </c>
      <c r="X75">
        <v>2.0289999999999999</v>
      </c>
      <c r="Y75">
        <v>2.2999999999999701E-2</v>
      </c>
      <c r="Z75">
        <v>2.3999999999997398E-2</v>
      </c>
      <c r="AA75">
        <v>4.6999999999997003E-2</v>
      </c>
      <c r="AB75">
        <v>4.79999999999947E-2</v>
      </c>
      <c r="AC75">
        <v>1.125</v>
      </c>
      <c r="AD75">
        <v>1.125</v>
      </c>
    </row>
    <row r="76" spans="14:30" x14ac:dyDescent="0.25">
      <c r="N76" s="27" t="s">
        <v>2</v>
      </c>
      <c r="O76">
        <v>3.2539476731998498</v>
      </c>
      <c r="P76">
        <v>2.8821610868387402</v>
      </c>
      <c r="Q76">
        <v>3.25813826081052</v>
      </c>
      <c r="R76">
        <v>2.85236097990009</v>
      </c>
      <c r="S76">
        <v>3.1926033942220902</v>
      </c>
      <c r="T76">
        <v>2.94969673512895</v>
      </c>
      <c r="U76">
        <v>3.1910160480380201</v>
      </c>
      <c r="V76">
        <v>2.68783107311013</v>
      </c>
      <c r="W76">
        <v>0.20700000000000099</v>
      </c>
      <c r="X76">
        <v>0.20699999999999399</v>
      </c>
      <c r="Y76">
        <v>0.20700000000000099</v>
      </c>
      <c r="Z76">
        <v>0.20700000000000099</v>
      </c>
      <c r="AA76">
        <v>0.20600000000000299</v>
      </c>
      <c r="AB76">
        <v>0.20700000000000099</v>
      </c>
      <c r="AC76">
        <v>0.20599999999999599</v>
      </c>
      <c r="AD76">
        <v>0.20799999999999799</v>
      </c>
    </row>
    <row r="77" spans="14:30" x14ac:dyDescent="0.25">
      <c r="N77" s="27" t="s">
        <v>3</v>
      </c>
      <c r="O77">
        <v>11.7417006302798</v>
      </c>
      <c r="P77">
        <v>11.679006307256</v>
      </c>
      <c r="Q77">
        <v>0.21145805954850799</v>
      </c>
      <c r="R77">
        <v>0.66283082933098403</v>
      </c>
      <c r="S77">
        <v>0.35742347248706102</v>
      </c>
      <c r="T77">
        <v>0.61643647785284506</v>
      </c>
      <c r="U77">
        <v>5.9384171428816996</v>
      </c>
      <c r="V77">
        <v>6.3065843726432798</v>
      </c>
      <c r="W77">
        <v>2.028</v>
      </c>
      <c r="X77">
        <v>2.0280000000000098</v>
      </c>
      <c r="Y77">
        <v>2.2999999999999701E-2</v>
      </c>
      <c r="Z77">
        <v>2.2999999999999701E-2</v>
      </c>
      <c r="AA77">
        <v>4.8000000000001798E-2</v>
      </c>
      <c r="AB77">
        <v>4.7000000000004198E-2</v>
      </c>
      <c r="AC77">
        <v>1.12500000000001</v>
      </c>
      <c r="AD77">
        <v>1.125</v>
      </c>
    </row>
    <row r="78" spans="14:30" x14ac:dyDescent="0.25">
      <c r="N78" s="27" t="s">
        <v>2</v>
      </c>
      <c r="O78">
        <v>3.1726138688481802</v>
      </c>
      <c r="P78">
        <v>2.8557444719294298</v>
      </c>
      <c r="Q78">
        <v>3.2412727981231702</v>
      </c>
      <c r="R78">
        <v>2.7888361132898201</v>
      </c>
      <c r="S78">
        <v>3.1573909345712501</v>
      </c>
      <c r="T78">
        <v>2.9587575986144898</v>
      </c>
      <c r="U78">
        <v>3.2503157807569698</v>
      </c>
      <c r="V78">
        <v>2.6338787023907599</v>
      </c>
      <c r="W78">
        <v>0.20700000000000099</v>
      </c>
      <c r="X78">
        <v>0.20799999999999799</v>
      </c>
      <c r="Y78">
        <v>0.20700000000000099</v>
      </c>
      <c r="Z78">
        <v>0.20700000000000099</v>
      </c>
      <c r="AA78">
        <v>0.20599999999999599</v>
      </c>
      <c r="AB78">
        <v>0.20700000000000099</v>
      </c>
      <c r="AC78">
        <v>0.20699999999999399</v>
      </c>
      <c r="AD78">
        <v>0.20700000000000099</v>
      </c>
    </row>
    <row r="79" spans="14:30" x14ac:dyDescent="0.25">
      <c r="N79" s="27" t="s">
        <v>3</v>
      </c>
      <c r="O79">
        <v>11.769793899371299</v>
      </c>
      <c r="P79">
        <v>11.7394739532137</v>
      </c>
      <c r="Q79">
        <v>0.20521142129989001</v>
      </c>
      <c r="R79">
        <v>0.70161320809147598</v>
      </c>
      <c r="S79">
        <v>0.337710374425507</v>
      </c>
      <c r="T79">
        <v>0.69534558800679402</v>
      </c>
      <c r="U79">
        <v>5.8306589188759403</v>
      </c>
      <c r="V79">
        <v>6.2612481282922499</v>
      </c>
      <c r="W79">
        <v>2.028</v>
      </c>
      <c r="X79">
        <v>2.028</v>
      </c>
      <c r="Y79">
        <v>2.2999999999999701E-2</v>
      </c>
      <c r="Z79">
        <v>2.4000000000000899E-2</v>
      </c>
      <c r="AA79">
        <v>4.8000000000001798E-2</v>
      </c>
      <c r="AB79">
        <v>4.6999999999997003E-2</v>
      </c>
      <c r="AC79">
        <v>1.1240000000000001</v>
      </c>
      <c r="AD79">
        <v>1.1240000000000001</v>
      </c>
    </row>
    <row r="80" spans="14:30" x14ac:dyDescent="0.25">
      <c r="N80" s="27" t="s">
        <v>2</v>
      </c>
      <c r="O80">
        <v>3.1804743578223702</v>
      </c>
      <c r="P80">
        <v>2.8125845378592</v>
      </c>
      <c r="Q80">
        <v>3.25668045047335</v>
      </c>
      <c r="R80">
        <v>2.7229983224311698</v>
      </c>
      <c r="S80">
        <v>3.1984735272656599</v>
      </c>
      <c r="T80">
        <v>2.95499060674199</v>
      </c>
      <c r="U80">
        <v>3.2606557707919501</v>
      </c>
      <c r="V80">
        <v>2.6654871268281899</v>
      </c>
      <c r="W80">
        <v>0.20700000000000099</v>
      </c>
      <c r="X80">
        <v>0.20700000000000099</v>
      </c>
      <c r="Y80">
        <v>0.20700000000000099</v>
      </c>
      <c r="Z80">
        <v>0.20700000000000099</v>
      </c>
      <c r="AA80">
        <v>0.20600000000000299</v>
      </c>
      <c r="AB80">
        <v>0.20799999999999799</v>
      </c>
      <c r="AC80">
        <v>0.20700000000000099</v>
      </c>
      <c r="AD80">
        <v>0.20700000000000099</v>
      </c>
    </row>
    <row r="81" spans="13:30" x14ac:dyDescent="0.25">
      <c r="N81" s="27" t="s">
        <v>3</v>
      </c>
      <c r="O81">
        <v>11.7797795883241</v>
      </c>
      <c r="P81">
        <v>11.7673720212816</v>
      </c>
      <c r="Q81">
        <v>0.21492214853004599</v>
      </c>
      <c r="R81">
        <v>0.74159549878560904</v>
      </c>
      <c r="S81">
        <v>0.34892219661439799</v>
      </c>
      <c r="T81">
        <v>0.69543791501916696</v>
      </c>
      <c r="U81">
        <v>5.84931385823322</v>
      </c>
      <c r="V81">
        <v>6.3750920108957096</v>
      </c>
      <c r="W81">
        <v>2.0289999999999999</v>
      </c>
      <c r="X81">
        <v>2.0289999999999999</v>
      </c>
      <c r="Y81">
        <v>2.2999999999999701E-2</v>
      </c>
      <c r="Z81">
        <v>2.3999999999997398E-2</v>
      </c>
      <c r="AA81">
        <v>4.79999999999947E-2</v>
      </c>
      <c r="AB81">
        <v>4.7000000000004198E-2</v>
      </c>
      <c r="AC81">
        <v>1.125</v>
      </c>
      <c r="AD81">
        <v>1.1259999999999999</v>
      </c>
    </row>
    <row r="82" spans="13:30" x14ac:dyDescent="0.25">
      <c r="N82" s="27" t="s">
        <v>2</v>
      </c>
      <c r="O82">
        <v>3.2313372532540798</v>
      </c>
      <c r="P82">
        <v>2.7554858325717499</v>
      </c>
      <c r="Q82">
        <v>3.2539846652575899</v>
      </c>
      <c r="R82">
        <v>2.61531537697859</v>
      </c>
      <c r="S82">
        <v>3.2802962073297501</v>
      </c>
      <c r="T82">
        <v>2.8721948031172899</v>
      </c>
      <c r="U82">
        <v>3.1720020942117602</v>
      </c>
      <c r="V82">
        <v>2.6073260040510502</v>
      </c>
      <c r="W82">
        <v>0.20600000000000299</v>
      </c>
      <c r="X82">
        <v>0.20700000000000099</v>
      </c>
      <c r="Y82">
        <v>0.20700000000000099</v>
      </c>
      <c r="Z82">
        <v>0.20700000000000099</v>
      </c>
      <c r="AA82">
        <v>0.20600000000000299</v>
      </c>
      <c r="AB82">
        <v>0.20699999999999399</v>
      </c>
      <c r="AC82">
        <v>0.20600000000000299</v>
      </c>
      <c r="AD82">
        <v>0.20700000000000099</v>
      </c>
    </row>
    <row r="83" spans="13:30" x14ac:dyDescent="0.25">
      <c r="N83" s="27" t="s">
        <v>3</v>
      </c>
      <c r="O83">
        <v>11.7483310351335</v>
      </c>
      <c r="P83">
        <v>11.910065728847201</v>
      </c>
      <c r="Q83">
        <v>0.20316207183521301</v>
      </c>
      <c r="R83">
        <v>0.75723269931562498</v>
      </c>
      <c r="S83">
        <v>0.32841941967058502</v>
      </c>
      <c r="T83">
        <v>0.71324682513197402</v>
      </c>
      <c r="U83">
        <v>5.9280363359504697</v>
      </c>
      <c r="V83">
        <v>6.3007837820043804</v>
      </c>
      <c r="W83">
        <v>2.0289999999999999</v>
      </c>
      <c r="X83">
        <v>2.028</v>
      </c>
      <c r="Y83">
        <v>2.2999999999999701E-2</v>
      </c>
      <c r="Z83">
        <v>2.4000000000000899E-2</v>
      </c>
      <c r="AA83">
        <v>4.6999999999997003E-2</v>
      </c>
      <c r="AB83">
        <v>4.7000000000004198E-2</v>
      </c>
      <c r="AC83">
        <v>1.1259999999999999</v>
      </c>
      <c r="AD83">
        <v>1.1240000000000001</v>
      </c>
    </row>
    <row r="84" spans="13:30" x14ac:dyDescent="0.25">
      <c r="N84" s="27" t="s">
        <v>2</v>
      </c>
      <c r="O84">
        <v>3.1944872590351099</v>
      </c>
      <c r="P84">
        <v>2.6797456224027001</v>
      </c>
      <c r="Q84">
        <v>3.25796547960072</v>
      </c>
      <c r="R84">
        <v>2.7298848060071599</v>
      </c>
      <c r="S84">
        <v>3.1947058442391199</v>
      </c>
      <c r="T84">
        <v>2.88132298319813</v>
      </c>
      <c r="U84">
        <v>3.14368947897347</v>
      </c>
      <c r="V84">
        <v>2.6944863488596198</v>
      </c>
      <c r="W84">
        <v>0.20600000000000299</v>
      </c>
      <c r="X84">
        <v>0.20799999999999799</v>
      </c>
      <c r="Y84">
        <v>0.20700000000000099</v>
      </c>
      <c r="Z84">
        <v>0.20700000000000099</v>
      </c>
      <c r="AA84">
        <v>0.20700000000000099</v>
      </c>
      <c r="AB84">
        <v>0.20700000000000099</v>
      </c>
      <c r="AC84">
        <v>0.20700000000000099</v>
      </c>
      <c r="AD84">
        <v>0.20700000000000099</v>
      </c>
    </row>
    <row r="85" spans="13:30" x14ac:dyDescent="0.25">
      <c r="N85" s="27" t="s">
        <v>3</v>
      </c>
      <c r="O85">
        <v>10.9141162907188</v>
      </c>
      <c r="P85">
        <v>11.0159056840485</v>
      </c>
      <c r="Q85">
        <v>0.20469618972397499</v>
      </c>
      <c r="R85">
        <v>0.74585270863998399</v>
      </c>
      <c r="S85">
        <v>0.324962629921973</v>
      </c>
      <c r="T85">
        <v>0.74032240584388398</v>
      </c>
      <c r="U85">
        <v>5.9964923687112899</v>
      </c>
      <c r="V85">
        <v>6.3362555771619604</v>
      </c>
      <c r="W85">
        <v>2.0270000000000001</v>
      </c>
      <c r="X85">
        <v>2.0270000000000001</v>
      </c>
      <c r="Y85">
        <v>2.2999999999999701E-2</v>
      </c>
      <c r="Z85">
        <v>2.2999999999999701E-2</v>
      </c>
      <c r="AA85">
        <v>4.7000000000004198E-2</v>
      </c>
      <c r="AB85">
        <v>4.8000000000001798E-2</v>
      </c>
      <c r="AC85">
        <v>1.123</v>
      </c>
      <c r="AD85">
        <v>1.125</v>
      </c>
    </row>
    <row r="86" spans="13:30" x14ac:dyDescent="0.25">
      <c r="N86" s="27" t="s">
        <v>24</v>
      </c>
      <c r="O86">
        <v>69.967643598564607</v>
      </c>
      <c r="P86">
        <v>69.805768184882595</v>
      </c>
      <c r="Q86">
        <v>73.106449926522899</v>
      </c>
      <c r="R86">
        <v>73.272826537817906</v>
      </c>
      <c r="S86">
        <v>72.898001274867497</v>
      </c>
      <c r="T86">
        <v>73.113952636339903</v>
      </c>
      <c r="U86">
        <v>72.748975589840299</v>
      </c>
      <c r="V86">
        <v>72.845352119715798</v>
      </c>
      <c r="W86">
        <v>5.2840000000000096</v>
      </c>
      <c r="X86">
        <v>5.2840000000000096</v>
      </c>
      <c r="Y86">
        <v>5.2889999999999997</v>
      </c>
      <c r="Z86">
        <v>5.2889999999999997</v>
      </c>
      <c r="AA86">
        <v>5.2839999999999998</v>
      </c>
      <c r="AB86">
        <v>5.2839999999999998</v>
      </c>
      <c r="AC86">
        <v>5.2839999999999998</v>
      </c>
      <c r="AD86">
        <v>5.2850000000000001</v>
      </c>
    </row>
    <row r="87" spans="13:30" x14ac:dyDescent="0.25">
      <c r="N87" s="27" t="s">
        <v>0</v>
      </c>
      <c r="O87">
        <v>52.309195901820502</v>
      </c>
      <c r="P87">
        <v>44.658369018607303</v>
      </c>
      <c r="Q87">
        <v>249.36532423448699</v>
      </c>
      <c r="R87">
        <v>187.25147497920699</v>
      </c>
      <c r="S87">
        <v>234.284716014483</v>
      </c>
      <c r="T87">
        <v>158.54258644113401</v>
      </c>
      <c r="U87">
        <v>149.36932316611899</v>
      </c>
      <c r="V87">
        <v>133.94752633350799</v>
      </c>
      <c r="W87">
        <v>9.6769999999999907</v>
      </c>
      <c r="X87">
        <v>9.6660000000000004</v>
      </c>
      <c r="Y87">
        <v>48.021000000000001</v>
      </c>
      <c r="Z87">
        <v>48.009</v>
      </c>
      <c r="AA87">
        <v>41.37</v>
      </c>
      <c r="AB87">
        <v>41.360999999999997</v>
      </c>
      <c r="AC87">
        <v>31.088000000000001</v>
      </c>
      <c r="AD87">
        <v>31.073</v>
      </c>
    </row>
    <row r="88" spans="13:30" ht="15.75" x14ac:dyDescent="0.25">
      <c r="N88" s="28" t="s">
        <v>4</v>
      </c>
      <c r="O88">
        <v>1305.82540567776</v>
      </c>
      <c r="P88">
        <v>1046.0375009276499</v>
      </c>
      <c r="Q88">
        <v>1280.15056575996</v>
      </c>
      <c r="R88">
        <v>993.27351443435998</v>
      </c>
      <c r="S88">
        <v>1276.37055603252</v>
      </c>
      <c r="T88">
        <v>976.35072600751403</v>
      </c>
      <c r="U88">
        <v>1239.7652745744799</v>
      </c>
      <c r="V88">
        <v>998.82095140737295</v>
      </c>
    </row>
    <row r="91" spans="13:30" ht="15.75" x14ac:dyDescent="0.25">
      <c r="M91" s="31"/>
      <c r="N91" s="32"/>
      <c r="O91" s="31"/>
    </row>
    <row r="92" spans="13:30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abSelected="1" topLeftCell="I1" zoomScale="70" zoomScaleNormal="70" workbookViewId="0">
      <selection activeCell="N53" sqref="N53:U53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12</v>
      </c>
      <c r="N1" t="s">
        <v>28</v>
      </c>
    </row>
    <row r="2" spans="1:30" x14ac:dyDescent="0.25">
      <c r="A2" t="s">
        <v>7</v>
      </c>
      <c r="B2" s="1" t="s">
        <v>16</v>
      </c>
      <c r="C2" s="1" t="s">
        <v>17</v>
      </c>
      <c r="D2" s="1" t="s">
        <v>8</v>
      </c>
      <c r="E2" s="1" t="s">
        <v>13</v>
      </c>
      <c r="F2" s="1" t="s">
        <v>9</v>
      </c>
      <c r="G2" s="1" t="s">
        <v>14</v>
      </c>
      <c r="H2" s="1" t="s">
        <v>10</v>
      </c>
      <c r="I2" s="1" t="s">
        <v>15</v>
      </c>
      <c r="L2" s="1"/>
      <c r="M2" s="1"/>
      <c r="N2" s="30" t="s">
        <v>29</v>
      </c>
      <c r="O2" s="12"/>
      <c r="P2" s="12"/>
      <c r="Q2" s="12"/>
      <c r="R2" s="26"/>
      <c r="S2" s="12"/>
      <c r="T2" s="12"/>
      <c r="U2" s="12"/>
      <c r="V2" s="13"/>
      <c r="W2" s="30" t="s">
        <v>36</v>
      </c>
      <c r="X2" s="12"/>
      <c r="Y2" s="12"/>
      <c r="Z2" s="12"/>
      <c r="AA2" s="12"/>
      <c r="AB2" s="12"/>
      <c r="AC2" s="12"/>
      <c r="AD2" s="13"/>
    </row>
    <row r="3" spans="1:30" x14ac:dyDescent="0.25">
      <c r="A3" s="27" t="s">
        <v>0</v>
      </c>
      <c r="B3" s="9" t="e">
        <f>O4</f>
        <v>#REF!</v>
      </c>
      <c r="C3" s="9" t="e">
        <f t="shared" ref="C3:I8" si="0">P4</f>
        <v>#REF!</v>
      </c>
      <c r="D3" s="9">
        <f t="shared" si="0"/>
        <v>5.2828772973558102</v>
      </c>
      <c r="E3" s="9">
        <f t="shared" si="0"/>
        <v>3.6435239948736999</v>
      </c>
      <c r="F3" s="9">
        <f t="shared" si="0"/>
        <v>5.2359003587892099</v>
      </c>
      <c r="G3" s="9">
        <f t="shared" si="0"/>
        <v>3.6177029097334401</v>
      </c>
      <c r="H3" s="9">
        <f t="shared" si="0"/>
        <v>5.3318213133864303</v>
      </c>
      <c r="I3" s="9">
        <f t="shared" si="0"/>
        <v>3.6687470829380602</v>
      </c>
      <c r="N3" s="27"/>
      <c r="O3" s="15" t="s">
        <v>16</v>
      </c>
      <c r="P3" s="15" t="s">
        <v>17</v>
      </c>
      <c r="Q3" s="15" t="s">
        <v>8</v>
      </c>
      <c r="R3" s="15" t="s">
        <v>13</v>
      </c>
      <c r="S3" s="15" t="s">
        <v>9</v>
      </c>
      <c r="T3" s="15" t="s">
        <v>14</v>
      </c>
      <c r="U3" s="15" t="s">
        <v>10</v>
      </c>
      <c r="V3" s="16" t="s">
        <v>15</v>
      </c>
      <c r="W3" s="14" t="s">
        <v>16</v>
      </c>
      <c r="X3" s="15" t="s">
        <v>17</v>
      </c>
      <c r="Y3" s="15" t="s">
        <v>8</v>
      </c>
      <c r="Z3" s="15" t="s">
        <v>13</v>
      </c>
      <c r="AA3" s="15" t="s">
        <v>9</v>
      </c>
      <c r="AB3" s="15" t="s">
        <v>14</v>
      </c>
      <c r="AC3" s="15" t="s">
        <v>10</v>
      </c>
      <c r="AD3" s="16" t="s">
        <v>15</v>
      </c>
    </row>
    <row r="4" spans="1:30" x14ac:dyDescent="0.25">
      <c r="A4" s="27" t="s">
        <v>2</v>
      </c>
      <c r="B4" s="9" t="e">
        <f t="shared" ref="B4:B8" si="1">O5</f>
        <v>#REF!</v>
      </c>
      <c r="C4" s="9" t="e">
        <f t="shared" si="0"/>
        <v>#REF!</v>
      </c>
      <c r="D4" s="9">
        <f t="shared" si="0"/>
        <v>1.7584574831473301</v>
      </c>
      <c r="E4" s="9">
        <f t="shared" si="0"/>
        <v>0.92656134410907598</v>
      </c>
      <c r="F4" s="9">
        <f t="shared" si="0"/>
        <v>1.7335852241135801</v>
      </c>
      <c r="G4" s="9">
        <f t="shared" si="0"/>
        <v>0.97648975066594801</v>
      </c>
      <c r="H4" s="9">
        <f t="shared" si="0"/>
        <v>1.75668508513246</v>
      </c>
      <c r="I4" s="9">
        <f t="shared" si="0"/>
        <v>0.99945886244252102</v>
      </c>
      <c r="N4" s="27" t="s">
        <v>0</v>
      </c>
      <c r="O4" s="18" t="e">
        <f>#REF!</f>
        <v>#REF!</v>
      </c>
      <c r="P4" s="18" t="e">
        <f>#REF!</f>
        <v>#REF!</v>
      </c>
      <c r="Q4" s="18">
        <f t="shared" ref="P4:AD4" si="2">Q50</f>
        <v>5.2828772973558102</v>
      </c>
      <c r="R4" s="18">
        <f t="shared" si="2"/>
        <v>3.6435239948736999</v>
      </c>
      <c r="S4" s="18">
        <f t="shared" si="2"/>
        <v>5.2359003587892099</v>
      </c>
      <c r="T4" s="18">
        <f t="shared" si="2"/>
        <v>3.6177029097334401</v>
      </c>
      <c r="U4" s="18">
        <f t="shared" si="2"/>
        <v>5.3318213133864303</v>
      </c>
      <c r="V4" s="18">
        <f t="shared" si="2"/>
        <v>3.6687470829380602</v>
      </c>
      <c r="W4" s="18" t="e">
        <f>#REF!</f>
        <v>#REF!</v>
      </c>
      <c r="X4" s="18" t="e">
        <f>#REF!</f>
        <v>#REF!</v>
      </c>
      <c r="Y4" s="18">
        <f t="shared" si="2"/>
        <v>1.012</v>
      </c>
      <c r="Z4" s="18">
        <f t="shared" si="2"/>
        <v>1.012</v>
      </c>
      <c r="AA4" s="18">
        <f t="shared" si="2"/>
        <v>1.012</v>
      </c>
      <c r="AB4" s="18">
        <f t="shared" si="2"/>
        <v>1.012</v>
      </c>
      <c r="AC4" s="18">
        <f t="shared" si="2"/>
        <v>1.0249999999999999</v>
      </c>
      <c r="AD4" s="18">
        <f t="shared" si="2"/>
        <v>1.0249999999999999</v>
      </c>
    </row>
    <row r="5" spans="1:30" x14ac:dyDescent="0.25">
      <c r="A5" s="27" t="s">
        <v>3</v>
      </c>
      <c r="B5" s="9" t="e">
        <f t="shared" si="1"/>
        <v>#REF!</v>
      </c>
      <c r="C5" s="9" t="e">
        <f t="shared" si="0"/>
        <v>#REF!</v>
      </c>
      <c r="D5" s="9">
        <f t="shared" si="0"/>
        <v>254.14424142050601</v>
      </c>
      <c r="E5" s="9">
        <f t="shared" si="0"/>
        <v>120.38974795153899</v>
      </c>
      <c r="F5" s="9">
        <f t="shared" si="0"/>
        <v>240.28782675051499</v>
      </c>
      <c r="G5" s="9">
        <f t="shared" si="0"/>
        <v>169.61978224462899</v>
      </c>
      <c r="H5" s="9">
        <f t="shared" si="0"/>
        <v>223.650721356791</v>
      </c>
      <c r="I5" s="9">
        <f t="shared" si="0"/>
        <v>158.99559161553699</v>
      </c>
      <c r="N5" s="27" t="s">
        <v>2</v>
      </c>
      <c r="O5" s="18" t="e">
        <f>#REF!</f>
        <v>#REF!</v>
      </c>
      <c r="P5" s="18" t="e">
        <f>#REF!</f>
        <v>#REF!</v>
      </c>
      <c r="Q5" s="18">
        <f t="shared" ref="O5:AD9" si="3">Q51</f>
        <v>1.7584574831473301</v>
      </c>
      <c r="R5" s="18">
        <f t="shared" si="3"/>
        <v>0.92656134410907598</v>
      </c>
      <c r="S5" s="18">
        <f t="shared" si="3"/>
        <v>1.7335852241135801</v>
      </c>
      <c r="T5" s="18">
        <f t="shared" si="3"/>
        <v>0.97648975066594801</v>
      </c>
      <c r="U5" s="18">
        <f t="shared" si="3"/>
        <v>1.75668508513246</v>
      </c>
      <c r="V5" s="18">
        <f t="shared" si="3"/>
        <v>0.99945886244252102</v>
      </c>
      <c r="W5" s="18" t="e">
        <f>#REF!</f>
        <v>#REF!</v>
      </c>
      <c r="X5" s="18" t="e">
        <f>#REF!</f>
        <v>#REF!</v>
      </c>
      <c r="Y5" s="18">
        <f t="shared" si="3"/>
        <v>0.23400000000000001</v>
      </c>
      <c r="Z5" s="18">
        <f t="shared" si="3"/>
        <v>0.437</v>
      </c>
      <c r="AA5" s="18">
        <f t="shared" si="3"/>
        <v>0.23400000000000001</v>
      </c>
      <c r="AB5" s="18">
        <f t="shared" si="3"/>
        <v>0.437</v>
      </c>
      <c r="AC5" s="18">
        <f t="shared" si="3"/>
        <v>0.23400000000000001</v>
      </c>
      <c r="AD5" s="18">
        <f t="shared" si="3"/>
        <v>0.436</v>
      </c>
    </row>
    <row r="6" spans="1:30" x14ac:dyDescent="0.25">
      <c r="A6" s="27" t="s">
        <v>0</v>
      </c>
      <c r="B6" s="9" t="e">
        <f t="shared" si="1"/>
        <v>#REF!</v>
      </c>
      <c r="C6" s="9" t="e">
        <f t="shared" si="0"/>
        <v>#REF!</v>
      </c>
      <c r="D6" s="9">
        <f t="shared" si="0"/>
        <v>9.2041575950635904E-2</v>
      </c>
      <c r="E6" s="9">
        <f t="shared" si="0"/>
        <v>5.26236895241615E-2</v>
      </c>
      <c r="F6" s="9">
        <f t="shared" si="0"/>
        <v>0.116989639617966</v>
      </c>
      <c r="G6" s="9">
        <f t="shared" si="0"/>
        <v>0.10145367134220599</v>
      </c>
      <c r="H6" s="9">
        <f t="shared" si="0"/>
        <v>8.9763199973823302E-2</v>
      </c>
      <c r="I6" s="9">
        <f t="shared" si="0"/>
        <v>5.4944091503445501E-2</v>
      </c>
      <c r="N6" s="27" t="s">
        <v>3</v>
      </c>
      <c r="O6" s="18" t="e">
        <f>#REF!</f>
        <v>#REF!</v>
      </c>
      <c r="P6" s="18" t="e">
        <f>#REF!</f>
        <v>#REF!</v>
      </c>
      <c r="Q6" s="18">
        <f t="shared" si="3"/>
        <v>254.14424142050601</v>
      </c>
      <c r="R6" s="18">
        <f t="shared" si="3"/>
        <v>120.38974795153899</v>
      </c>
      <c r="S6" s="18">
        <f t="shared" si="3"/>
        <v>240.28782675051499</v>
      </c>
      <c r="T6" s="18">
        <f t="shared" si="3"/>
        <v>169.61978224462899</v>
      </c>
      <c r="U6" s="18">
        <f t="shared" si="3"/>
        <v>223.650721356791</v>
      </c>
      <c r="V6" s="18">
        <f t="shared" si="3"/>
        <v>158.99559161553699</v>
      </c>
      <c r="W6" s="18" t="e">
        <f>#REF!</f>
        <v>#REF!</v>
      </c>
      <c r="X6" s="18" t="e">
        <f>#REF!</f>
        <v>#REF!</v>
      </c>
      <c r="Y6" s="18">
        <f t="shared" si="3"/>
        <v>31.655999999999999</v>
      </c>
      <c r="Z6" s="18">
        <f t="shared" si="3"/>
        <v>31.437999999999999</v>
      </c>
      <c r="AA6" s="18">
        <f t="shared" si="3"/>
        <v>31.448</v>
      </c>
      <c r="AB6" s="18">
        <f t="shared" si="3"/>
        <v>31.411999999999999</v>
      </c>
      <c r="AC6" s="18">
        <f t="shared" si="3"/>
        <v>31.698</v>
      </c>
      <c r="AD6" s="18">
        <f t="shared" si="3"/>
        <v>31.599</v>
      </c>
    </row>
    <row r="7" spans="1:30" x14ac:dyDescent="0.25">
      <c r="A7" s="27" t="s">
        <v>24</v>
      </c>
      <c r="B7" s="9" t="e">
        <f t="shared" si="1"/>
        <v>#REF!</v>
      </c>
      <c r="C7" s="9" t="e">
        <f t="shared" si="0"/>
        <v>#REF!</v>
      </c>
      <c r="D7" s="9">
        <f t="shared" si="0"/>
        <v>2.9790807211351802</v>
      </c>
      <c r="E7" s="9">
        <f t="shared" si="0"/>
        <v>3.0951042111879499</v>
      </c>
      <c r="F7" s="9">
        <f t="shared" si="0"/>
        <v>3.3704902618243202</v>
      </c>
      <c r="G7" s="9">
        <f t="shared" si="0"/>
        <v>3.2971568128488902</v>
      </c>
      <c r="H7" s="9">
        <f t="shared" si="0"/>
        <v>2.9501354669585198</v>
      </c>
      <c r="I7" s="9">
        <f t="shared" si="0"/>
        <v>2.91622092025418</v>
      </c>
      <c r="J7" t="s">
        <v>41</v>
      </c>
      <c r="N7" s="27" t="s">
        <v>0</v>
      </c>
      <c r="O7" s="18" t="e">
        <f>#REF!</f>
        <v>#REF!</v>
      </c>
      <c r="P7" s="18" t="e">
        <f>#REF!</f>
        <v>#REF!</v>
      </c>
      <c r="Q7" s="18">
        <f t="shared" si="3"/>
        <v>9.2041575950635904E-2</v>
      </c>
      <c r="R7" s="18">
        <f t="shared" si="3"/>
        <v>5.26236895241615E-2</v>
      </c>
      <c r="S7" s="18">
        <f t="shared" si="3"/>
        <v>0.116989639617966</v>
      </c>
      <c r="T7" s="18">
        <f t="shared" si="3"/>
        <v>0.10145367134220599</v>
      </c>
      <c r="U7" s="18">
        <f t="shared" si="3"/>
        <v>8.9763199973823302E-2</v>
      </c>
      <c r="V7" s="18">
        <f t="shared" si="3"/>
        <v>5.4944091503445501E-2</v>
      </c>
      <c r="W7" s="18" t="e">
        <f>#REF!</f>
        <v>#REF!</v>
      </c>
      <c r="X7" s="18" t="e">
        <f>#REF!</f>
        <v>#REF!</v>
      </c>
      <c r="Y7" s="18">
        <f t="shared" si="3"/>
        <v>1.30000000000052E-2</v>
      </c>
      <c r="Z7" s="18">
        <f t="shared" si="3"/>
        <v>1.4000000000002901E-2</v>
      </c>
      <c r="AA7" s="18">
        <f t="shared" si="3"/>
        <v>1.29999999999981E-2</v>
      </c>
      <c r="AB7" s="18">
        <f t="shared" si="3"/>
        <v>1.3999999999995801E-2</v>
      </c>
      <c r="AC7" s="18">
        <f t="shared" si="3"/>
        <v>1.30000000000052E-2</v>
      </c>
      <c r="AD7" s="18">
        <f t="shared" si="3"/>
        <v>1.4000000000002901E-2</v>
      </c>
    </row>
    <row r="8" spans="1:30" x14ac:dyDescent="0.25">
      <c r="A8" s="27" t="s">
        <v>0</v>
      </c>
      <c r="B8" s="9" t="e">
        <f t="shared" si="1"/>
        <v>#REF!</v>
      </c>
      <c r="C8" s="9" t="e">
        <f t="shared" si="0"/>
        <v>#REF!</v>
      </c>
      <c r="D8" s="9">
        <f t="shared" si="0"/>
        <v>105.487112067833</v>
      </c>
      <c r="E8" s="9">
        <f t="shared" si="0"/>
        <v>83.500002591888503</v>
      </c>
      <c r="F8" s="9">
        <f t="shared" si="0"/>
        <v>106.336669750667</v>
      </c>
      <c r="G8" s="9">
        <f t="shared" si="0"/>
        <v>84.618145495832195</v>
      </c>
      <c r="H8" s="9">
        <f t="shared" si="0"/>
        <v>105.31364013996</v>
      </c>
      <c r="I8" s="9">
        <f t="shared" si="0"/>
        <v>83.600449199027906</v>
      </c>
      <c r="N8" s="27" t="s">
        <v>24</v>
      </c>
      <c r="O8" s="18" t="e">
        <f>#REF!</f>
        <v>#REF!</v>
      </c>
      <c r="P8" s="18" t="e">
        <f>#REF!</f>
        <v>#REF!</v>
      </c>
      <c r="Q8" s="18">
        <f t="shared" si="3"/>
        <v>2.9790807211351802</v>
      </c>
      <c r="R8" s="18">
        <f t="shared" si="3"/>
        <v>3.0951042111879499</v>
      </c>
      <c r="S8" s="18">
        <f t="shared" si="3"/>
        <v>3.3704902618243202</v>
      </c>
      <c r="T8" s="18">
        <f t="shared" si="3"/>
        <v>3.2971568128488902</v>
      </c>
      <c r="U8" s="18">
        <f t="shared" si="3"/>
        <v>2.9501354669585198</v>
      </c>
      <c r="V8" s="18">
        <f t="shared" si="3"/>
        <v>2.91622092025418</v>
      </c>
      <c r="W8" s="18" t="e">
        <f>#REF!</f>
        <v>#REF!</v>
      </c>
      <c r="X8" s="18" t="e">
        <f>#REF!</f>
        <v>#REF!</v>
      </c>
      <c r="Y8" s="18">
        <f t="shared" si="3"/>
        <v>0.49099999999999999</v>
      </c>
      <c r="Z8" s="18">
        <f t="shared" si="3"/>
        <v>0.94799999999999995</v>
      </c>
      <c r="AA8" s="18">
        <f t="shared" si="3"/>
        <v>0.49000000000000199</v>
      </c>
      <c r="AB8" s="18">
        <f t="shared" si="3"/>
        <v>0.94799999999999995</v>
      </c>
      <c r="AC8" s="18">
        <f t="shared" si="3"/>
        <v>0.489999999999995</v>
      </c>
      <c r="AD8" s="18">
        <f t="shared" si="3"/>
        <v>0.94799999999999995</v>
      </c>
    </row>
    <row r="9" spans="1:30" ht="15.75" x14ac:dyDescent="0.25">
      <c r="A9" s="8" t="s">
        <v>31</v>
      </c>
      <c r="B9" s="9" t="e">
        <f>O12</f>
        <v>#REF!</v>
      </c>
      <c r="C9" s="9" t="e">
        <f>P12</f>
        <v>#REF!</v>
      </c>
      <c r="D9" s="9">
        <f>Q12</f>
        <v>258.88177962478852</v>
      </c>
      <c r="E9" s="9">
        <f>R12</f>
        <v>124.41141350683601</v>
      </c>
      <c r="F9" s="9">
        <f>S12</f>
        <v>245.39190223645289</v>
      </c>
      <c r="G9" s="9">
        <f>T12</f>
        <v>173.89342880814385</v>
      </c>
      <c r="H9" s="9">
        <f>U12</f>
        <v>228.35754190888198</v>
      </c>
      <c r="I9" s="9">
        <f>V12</f>
        <v>162.91127139823368</v>
      </c>
      <c r="N9" s="27" t="s">
        <v>0</v>
      </c>
      <c r="O9" s="18" t="e">
        <f>#REF!</f>
        <v>#REF!</v>
      </c>
      <c r="P9" s="18" t="e">
        <f>#REF!</f>
        <v>#REF!</v>
      </c>
      <c r="Q9" s="18">
        <f t="shared" si="3"/>
        <v>105.487112067833</v>
      </c>
      <c r="R9" s="18">
        <f t="shared" si="3"/>
        <v>83.500002591888503</v>
      </c>
      <c r="S9" s="18">
        <f t="shared" si="3"/>
        <v>106.336669750667</v>
      </c>
      <c r="T9" s="18">
        <f t="shared" si="3"/>
        <v>84.618145495832195</v>
      </c>
      <c r="U9" s="18">
        <f t="shared" si="3"/>
        <v>105.31364013996</v>
      </c>
      <c r="V9" s="18">
        <f t="shared" si="3"/>
        <v>83.600449199027906</v>
      </c>
      <c r="W9" s="18" t="e">
        <f>#REF!</f>
        <v>#REF!</v>
      </c>
      <c r="X9" s="18" t="e">
        <f>#REF!</f>
        <v>#REF!</v>
      </c>
      <c r="Y9" s="18">
        <f t="shared" si="3"/>
        <v>18.593</v>
      </c>
      <c r="Z9" s="18">
        <f t="shared" si="3"/>
        <v>18.149999999999999</v>
      </c>
      <c r="AA9" s="18">
        <f t="shared" si="3"/>
        <v>18.802</v>
      </c>
      <c r="AB9" s="18">
        <f t="shared" si="3"/>
        <v>18.175999999999998</v>
      </c>
      <c r="AC9" s="18">
        <f t="shared" si="3"/>
        <v>18.539000000000001</v>
      </c>
      <c r="AD9" s="18">
        <f t="shared" si="3"/>
        <v>17.977</v>
      </c>
    </row>
    <row r="10" spans="1:30" ht="15.75" x14ac:dyDescent="0.25">
      <c r="N10" s="28" t="s">
        <v>4</v>
      </c>
      <c r="O10" s="18" t="e">
        <f>SUM(O4:O9)</f>
        <v>#REF!</v>
      </c>
      <c r="P10" s="18" t="e">
        <f t="shared" ref="P10:AD10" si="4">SUM(P4:P9)</f>
        <v>#REF!</v>
      </c>
      <c r="Q10" s="18">
        <f t="shared" si="4"/>
        <v>369.74381056592796</v>
      </c>
      <c r="R10" s="18">
        <f t="shared" si="4"/>
        <v>211.60756378312237</v>
      </c>
      <c r="S10" s="18">
        <f t="shared" si="4"/>
        <v>357.08146198552708</v>
      </c>
      <c r="T10" s="18">
        <f t="shared" si="4"/>
        <v>262.23073088505168</v>
      </c>
      <c r="U10" s="18">
        <f t="shared" si="4"/>
        <v>339.0927665622022</v>
      </c>
      <c r="V10" s="18">
        <f t="shared" si="4"/>
        <v>250.2354117717031</v>
      </c>
      <c r="W10" s="18" t="e">
        <f t="shared" si="4"/>
        <v>#REF!</v>
      </c>
      <c r="X10" s="18" t="e">
        <f t="shared" si="4"/>
        <v>#REF!</v>
      </c>
      <c r="Y10" s="18">
        <f t="shared" si="4"/>
        <v>51.999000000000009</v>
      </c>
      <c r="Z10" s="18">
        <f t="shared" si="4"/>
        <v>51.999000000000002</v>
      </c>
      <c r="AA10" s="18">
        <f t="shared" si="4"/>
        <v>51.999000000000002</v>
      </c>
      <c r="AB10" s="18">
        <f t="shared" si="4"/>
        <v>51.998999999999995</v>
      </c>
      <c r="AC10" s="18">
        <f t="shared" si="4"/>
        <v>51.999000000000002</v>
      </c>
      <c r="AD10" s="18">
        <f t="shared" si="4"/>
        <v>51.999000000000009</v>
      </c>
    </row>
    <row r="11" spans="1:30" ht="15.75" x14ac:dyDescent="0.25">
      <c r="N11" s="28" t="s">
        <v>30</v>
      </c>
      <c r="O11" s="18" t="e">
        <f>SUM(O4:O8)</f>
        <v>#REF!</v>
      </c>
      <c r="P11" s="18" t="e">
        <f t="shared" ref="P11:AD11" si="5">SUM(P4:P8)</f>
        <v>#REF!</v>
      </c>
      <c r="Q11" s="18">
        <f t="shared" si="5"/>
        <v>264.25669849809498</v>
      </c>
      <c r="R11" s="18">
        <f t="shared" si="5"/>
        <v>128.10756119123388</v>
      </c>
      <c r="S11" s="18">
        <f t="shared" si="5"/>
        <v>250.74479223486009</v>
      </c>
      <c r="T11" s="18">
        <f t="shared" si="5"/>
        <v>177.61258538921948</v>
      </c>
      <c r="U11" s="18">
        <f t="shared" si="5"/>
        <v>233.77912642224223</v>
      </c>
      <c r="V11" s="18">
        <f t="shared" si="5"/>
        <v>166.63496257267519</v>
      </c>
      <c r="W11" s="18" t="e">
        <f t="shared" si="5"/>
        <v>#REF!</v>
      </c>
      <c r="X11" s="18" t="e">
        <f t="shared" si="5"/>
        <v>#REF!</v>
      </c>
      <c r="Y11" s="18">
        <f t="shared" si="5"/>
        <v>33.406000000000006</v>
      </c>
      <c r="Z11" s="18">
        <f t="shared" si="5"/>
        <v>33.849000000000004</v>
      </c>
      <c r="AA11" s="18">
        <f t="shared" si="5"/>
        <v>33.197000000000003</v>
      </c>
      <c r="AB11" s="18">
        <f t="shared" si="5"/>
        <v>33.822999999999993</v>
      </c>
      <c r="AC11" s="18">
        <f t="shared" si="5"/>
        <v>33.46</v>
      </c>
      <c r="AD11" s="18">
        <f t="shared" si="5"/>
        <v>34.022000000000006</v>
      </c>
    </row>
    <row r="12" spans="1:30" ht="15.75" x14ac:dyDescent="0.25">
      <c r="A12" t="s">
        <v>11</v>
      </c>
      <c r="N12" s="29" t="s">
        <v>31</v>
      </c>
      <c r="O12" s="24" t="e">
        <f>SUM(O5:O6,O8)</f>
        <v>#REF!</v>
      </c>
      <c r="P12" s="24" t="e">
        <f t="shared" ref="P12:AD12" si="6">SUM(P5:P6,P8)</f>
        <v>#REF!</v>
      </c>
      <c r="Q12" s="24">
        <f t="shared" si="6"/>
        <v>258.88177962478852</v>
      </c>
      <c r="R12" s="24">
        <f t="shared" si="6"/>
        <v>124.41141350683601</v>
      </c>
      <c r="S12" s="24">
        <f t="shared" si="6"/>
        <v>245.39190223645289</v>
      </c>
      <c r="T12" s="24">
        <f t="shared" si="6"/>
        <v>173.89342880814385</v>
      </c>
      <c r="U12" s="24">
        <f t="shared" si="6"/>
        <v>228.35754190888198</v>
      </c>
      <c r="V12" s="24">
        <f t="shared" si="6"/>
        <v>162.91127139823368</v>
      </c>
      <c r="W12" s="24" t="e">
        <f t="shared" si="6"/>
        <v>#REF!</v>
      </c>
      <c r="X12" s="24" t="e">
        <f t="shared" si="6"/>
        <v>#REF!</v>
      </c>
      <c r="Y12" s="24">
        <f t="shared" si="6"/>
        <v>32.381</v>
      </c>
      <c r="Z12" s="24">
        <f t="shared" si="6"/>
        <v>32.823</v>
      </c>
      <c r="AA12" s="24">
        <f t="shared" si="6"/>
        <v>32.172000000000004</v>
      </c>
      <c r="AB12" s="24">
        <f t="shared" si="6"/>
        <v>32.796999999999997</v>
      </c>
      <c r="AC12" s="24">
        <f t="shared" si="6"/>
        <v>32.421999999999997</v>
      </c>
      <c r="AD12" s="24">
        <f t="shared" si="6"/>
        <v>32.983000000000004</v>
      </c>
    </row>
    <row r="13" spans="1:30" x14ac:dyDescent="0.25">
      <c r="A13" t="s">
        <v>7</v>
      </c>
      <c r="B13" s="1" t="s">
        <v>16</v>
      </c>
      <c r="C13" s="1" t="s">
        <v>17</v>
      </c>
      <c r="D13" s="1" t="s">
        <v>8</v>
      </c>
      <c r="E13" s="1" t="s">
        <v>13</v>
      </c>
      <c r="F13" s="1" t="s">
        <v>9</v>
      </c>
      <c r="G13" s="1" t="s">
        <v>14</v>
      </c>
      <c r="H13" s="1" t="s">
        <v>10</v>
      </c>
      <c r="I13" s="1" t="s">
        <v>15</v>
      </c>
    </row>
    <row r="14" spans="1:30" x14ac:dyDescent="0.25">
      <c r="A14" s="27" t="s">
        <v>0</v>
      </c>
      <c r="B14" s="9" t="e">
        <f>W4</f>
        <v>#REF!</v>
      </c>
      <c r="C14" s="9" t="e">
        <f t="shared" ref="C14:I19" si="7">X4</f>
        <v>#REF!</v>
      </c>
      <c r="D14" s="9">
        <f t="shared" si="7"/>
        <v>1.012</v>
      </c>
      <c r="E14" s="9">
        <f t="shared" si="7"/>
        <v>1.012</v>
      </c>
      <c r="F14" s="9">
        <f t="shared" si="7"/>
        <v>1.012</v>
      </c>
      <c r="G14" s="9">
        <f t="shared" si="7"/>
        <v>1.012</v>
      </c>
      <c r="H14" s="9">
        <f t="shared" si="7"/>
        <v>1.0249999999999999</v>
      </c>
      <c r="I14" s="9">
        <f t="shared" si="7"/>
        <v>1.0249999999999999</v>
      </c>
      <c r="N14" s="31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</v>
      </c>
      <c r="B15" s="9" t="e">
        <f t="shared" ref="B15:B19" si="8">W5</f>
        <v>#REF!</v>
      </c>
      <c r="C15" s="9" t="e">
        <f t="shared" si="7"/>
        <v>#REF!</v>
      </c>
      <c r="D15" s="9">
        <f t="shared" si="7"/>
        <v>0.23400000000000001</v>
      </c>
      <c r="E15" s="9">
        <f t="shared" si="7"/>
        <v>0.437</v>
      </c>
      <c r="F15" s="9">
        <f t="shared" si="7"/>
        <v>0.23400000000000001</v>
      </c>
      <c r="G15" s="9">
        <f t="shared" si="7"/>
        <v>0.437</v>
      </c>
      <c r="H15" s="9">
        <f t="shared" si="7"/>
        <v>0.23400000000000001</v>
      </c>
      <c r="I15" s="9">
        <f t="shared" si="7"/>
        <v>0.436</v>
      </c>
      <c r="N15" s="31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3</v>
      </c>
      <c r="B16" s="9" t="e">
        <f t="shared" si="8"/>
        <v>#REF!</v>
      </c>
      <c r="C16" s="9" t="e">
        <f t="shared" si="7"/>
        <v>#REF!</v>
      </c>
      <c r="D16" s="9">
        <f t="shared" si="7"/>
        <v>31.655999999999999</v>
      </c>
      <c r="E16" s="9">
        <f t="shared" si="7"/>
        <v>31.437999999999999</v>
      </c>
      <c r="F16" s="9">
        <f t="shared" si="7"/>
        <v>31.448</v>
      </c>
      <c r="G16" s="9">
        <f t="shared" si="7"/>
        <v>31.411999999999999</v>
      </c>
      <c r="H16" s="9">
        <f t="shared" si="7"/>
        <v>31.698</v>
      </c>
      <c r="I16" s="9">
        <f t="shared" si="7"/>
        <v>31.599</v>
      </c>
      <c r="N16" s="31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0</v>
      </c>
      <c r="B17" s="9" t="e">
        <f t="shared" si="8"/>
        <v>#REF!</v>
      </c>
      <c r="C17" s="9" t="e">
        <f t="shared" si="7"/>
        <v>#REF!</v>
      </c>
      <c r="D17" s="9">
        <f t="shared" si="7"/>
        <v>1.30000000000052E-2</v>
      </c>
      <c r="E17" s="9">
        <f t="shared" si="7"/>
        <v>1.4000000000002901E-2</v>
      </c>
      <c r="F17" s="9">
        <f t="shared" si="7"/>
        <v>1.29999999999981E-2</v>
      </c>
      <c r="G17" s="9">
        <f t="shared" si="7"/>
        <v>1.3999999999995801E-2</v>
      </c>
      <c r="H17" s="9">
        <f t="shared" si="7"/>
        <v>1.30000000000052E-2</v>
      </c>
      <c r="I17" s="9">
        <f t="shared" si="7"/>
        <v>1.4000000000002901E-2</v>
      </c>
      <c r="N17" s="3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24</v>
      </c>
      <c r="B18" s="9" t="e">
        <f t="shared" si="8"/>
        <v>#REF!</v>
      </c>
      <c r="C18" s="9" t="e">
        <f t="shared" si="7"/>
        <v>#REF!</v>
      </c>
      <c r="D18" s="9">
        <f t="shared" si="7"/>
        <v>0.49099999999999999</v>
      </c>
      <c r="E18" s="9">
        <f t="shared" si="7"/>
        <v>0.94799999999999995</v>
      </c>
      <c r="F18" s="9">
        <f t="shared" si="7"/>
        <v>0.49000000000000199</v>
      </c>
      <c r="G18" s="9">
        <f t="shared" si="7"/>
        <v>0.94799999999999995</v>
      </c>
      <c r="H18" s="9">
        <f t="shared" si="7"/>
        <v>0.489999999999995</v>
      </c>
      <c r="I18" s="9">
        <f t="shared" si="7"/>
        <v>0.94799999999999995</v>
      </c>
      <c r="N18" s="31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27" t="s">
        <v>0</v>
      </c>
      <c r="B19" s="9" t="e">
        <f t="shared" si="8"/>
        <v>#REF!</v>
      </c>
      <c r="C19" s="9" t="e">
        <f t="shared" si="7"/>
        <v>#REF!</v>
      </c>
      <c r="D19" s="9">
        <f t="shared" si="7"/>
        <v>18.593</v>
      </c>
      <c r="E19" s="9">
        <f t="shared" si="7"/>
        <v>18.149999999999999</v>
      </c>
      <c r="F19" s="9">
        <f t="shared" si="7"/>
        <v>18.802</v>
      </c>
      <c r="G19" s="9">
        <f t="shared" si="7"/>
        <v>18.175999999999998</v>
      </c>
      <c r="H19" s="9">
        <f t="shared" si="7"/>
        <v>18.539000000000001</v>
      </c>
      <c r="I19" s="9">
        <f t="shared" si="7"/>
        <v>17.977</v>
      </c>
      <c r="N19" s="3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ht="15.75" x14ac:dyDescent="0.25">
      <c r="A20" s="8" t="s">
        <v>31</v>
      </c>
      <c r="B20" s="9" t="e">
        <f>W12</f>
        <v>#REF!</v>
      </c>
      <c r="C20" s="9" t="e">
        <f t="shared" ref="C20:I20" si="9">X12</f>
        <v>#REF!</v>
      </c>
      <c r="D20" s="9">
        <f t="shared" si="9"/>
        <v>32.381</v>
      </c>
      <c r="E20" s="9">
        <f t="shared" si="9"/>
        <v>32.823</v>
      </c>
      <c r="F20" s="9">
        <f t="shared" si="9"/>
        <v>32.172000000000004</v>
      </c>
      <c r="G20" s="9">
        <f t="shared" si="9"/>
        <v>32.796999999999997</v>
      </c>
      <c r="H20" s="9">
        <f t="shared" si="9"/>
        <v>32.421999999999997</v>
      </c>
      <c r="I20" s="9">
        <f t="shared" si="9"/>
        <v>32.983000000000004</v>
      </c>
      <c r="N20" s="3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5.75" x14ac:dyDescent="0.25">
      <c r="A21" s="8"/>
      <c r="B21" s="9"/>
      <c r="C21" s="9"/>
      <c r="D21" s="9"/>
      <c r="E21" s="9"/>
      <c r="F21" s="9"/>
      <c r="G21" s="9"/>
      <c r="H21" s="9"/>
      <c r="I21" s="9"/>
      <c r="N21" s="31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N22" s="31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A23" t="s">
        <v>19</v>
      </c>
      <c r="N23" s="31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A24" t="s">
        <v>7</v>
      </c>
      <c r="B24" s="1" t="s">
        <v>16</v>
      </c>
      <c r="C24" s="1" t="s">
        <v>17</v>
      </c>
      <c r="D24" s="1" t="s">
        <v>8</v>
      </c>
      <c r="E24" s="1" t="s">
        <v>13</v>
      </c>
      <c r="F24" s="1" t="s">
        <v>9</v>
      </c>
      <c r="G24" s="1" t="s">
        <v>14</v>
      </c>
      <c r="H24" s="1" t="s">
        <v>10</v>
      </c>
      <c r="I24" s="1" t="s">
        <v>15</v>
      </c>
      <c r="N24" s="31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 t="s">
        <v>0</v>
      </c>
      <c r="B25" s="5" t="e">
        <f t="shared" ref="B25:I31" si="10">($B3-B3)/$B3</f>
        <v>#REF!</v>
      </c>
      <c r="C25" s="5" t="e">
        <f t="shared" si="10"/>
        <v>#REF!</v>
      </c>
      <c r="D25" s="5" t="e">
        <f t="shared" si="10"/>
        <v>#REF!</v>
      </c>
      <c r="E25" s="5" t="e">
        <f t="shared" si="10"/>
        <v>#REF!</v>
      </c>
      <c r="F25" s="5" t="e">
        <f t="shared" si="10"/>
        <v>#REF!</v>
      </c>
      <c r="G25" s="5" t="e">
        <f t="shared" si="10"/>
        <v>#REF!</v>
      </c>
      <c r="H25" s="5" t="e">
        <f t="shared" si="10"/>
        <v>#REF!</v>
      </c>
      <c r="I25" s="5" t="e">
        <f t="shared" si="10"/>
        <v>#REF!</v>
      </c>
      <c r="N25" s="31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 t="s">
        <v>2</v>
      </c>
      <c r="B26" s="5" t="e">
        <f t="shared" si="10"/>
        <v>#REF!</v>
      </c>
      <c r="C26" s="5" t="e">
        <f t="shared" si="10"/>
        <v>#REF!</v>
      </c>
      <c r="D26" s="5" t="e">
        <f t="shared" si="10"/>
        <v>#REF!</v>
      </c>
      <c r="E26" s="5" t="e">
        <f t="shared" si="10"/>
        <v>#REF!</v>
      </c>
      <c r="F26" s="5" t="e">
        <f t="shared" si="10"/>
        <v>#REF!</v>
      </c>
      <c r="G26" s="5" t="e">
        <f t="shared" si="10"/>
        <v>#REF!</v>
      </c>
      <c r="H26" s="5" t="e">
        <f t="shared" si="10"/>
        <v>#REF!</v>
      </c>
      <c r="I26" s="5" t="e">
        <f t="shared" si="10"/>
        <v>#REF!</v>
      </c>
      <c r="N26" s="31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 t="s">
        <v>3</v>
      </c>
      <c r="B27" s="5" t="e">
        <f t="shared" si="10"/>
        <v>#REF!</v>
      </c>
      <c r="C27" s="5" t="e">
        <f t="shared" si="10"/>
        <v>#REF!</v>
      </c>
      <c r="D27" s="5" t="e">
        <f t="shared" si="10"/>
        <v>#REF!</v>
      </c>
      <c r="E27" s="5" t="e">
        <f t="shared" si="10"/>
        <v>#REF!</v>
      </c>
      <c r="F27" s="5" t="e">
        <f t="shared" si="10"/>
        <v>#REF!</v>
      </c>
      <c r="G27" s="5" t="e">
        <f t="shared" si="10"/>
        <v>#REF!</v>
      </c>
      <c r="H27" s="5" t="e">
        <f t="shared" si="10"/>
        <v>#REF!</v>
      </c>
      <c r="I27" s="5" t="e">
        <f t="shared" si="10"/>
        <v>#REF!</v>
      </c>
      <c r="N27" s="31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 t="s">
        <v>0</v>
      </c>
      <c r="B28" s="5" t="e">
        <f t="shared" si="10"/>
        <v>#REF!</v>
      </c>
      <c r="C28" s="5" t="e">
        <f t="shared" si="10"/>
        <v>#REF!</v>
      </c>
      <c r="D28" s="5" t="e">
        <f t="shared" si="10"/>
        <v>#REF!</v>
      </c>
      <c r="E28" s="5" t="e">
        <f t="shared" si="10"/>
        <v>#REF!</v>
      </c>
      <c r="F28" s="5" t="e">
        <f t="shared" si="10"/>
        <v>#REF!</v>
      </c>
      <c r="G28" s="5" t="e">
        <f t="shared" si="10"/>
        <v>#REF!</v>
      </c>
      <c r="H28" s="5" t="e">
        <f t="shared" si="10"/>
        <v>#REF!</v>
      </c>
      <c r="I28" s="5" t="e">
        <f t="shared" si="10"/>
        <v>#REF!</v>
      </c>
      <c r="N28" s="31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 t="s">
        <v>24</v>
      </c>
      <c r="B29" s="5" t="e">
        <f t="shared" si="10"/>
        <v>#REF!</v>
      </c>
      <c r="C29" s="5" t="e">
        <f t="shared" si="10"/>
        <v>#REF!</v>
      </c>
      <c r="D29" s="5" t="e">
        <f t="shared" si="10"/>
        <v>#REF!</v>
      </c>
      <c r="E29" s="5" t="e">
        <f t="shared" si="10"/>
        <v>#REF!</v>
      </c>
      <c r="F29" s="5" t="e">
        <f t="shared" si="10"/>
        <v>#REF!</v>
      </c>
      <c r="G29" s="5" t="e">
        <f t="shared" si="10"/>
        <v>#REF!</v>
      </c>
      <c r="H29" s="5" t="e">
        <f t="shared" si="10"/>
        <v>#REF!</v>
      </c>
      <c r="I29" s="5" t="e">
        <f t="shared" si="10"/>
        <v>#REF!</v>
      </c>
      <c r="J29" t="s">
        <v>21</v>
      </c>
      <c r="N29" s="31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 t="s">
        <v>0</v>
      </c>
      <c r="B30" s="5" t="e">
        <f t="shared" si="10"/>
        <v>#REF!</v>
      </c>
      <c r="C30" s="5" t="e">
        <f>($B8-C8)/$B8</f>
        <v>#REF!</v>
      </c>
      <c r="D30" s="5" t="e">
        <f t="shared" si="10"/>
        <v>#REF!</v>
      </c>
      <c r="E30" s="5" t="e">
        <f t="shared" si="10"/>
        <v>#REF!</v>
      </c>
      <c r="F30" s="5" t="e">
        <f t="shared" si="10"/>
        <v>#REF!</v>
      </c>
      <c r="G30" s="5" t="e">
        <f t="shared" si="10"/>
        <v>#REF!</v>
      </c>
      <c r="H30" s="5" t="e">
        <f t="shared" si="10"/>
        <v>#REF!</v>
      </c>
      <c r="I30" s="5" t="e">
        <f t="shared" si="10"/>
        <v>#REF!</v>
      </c>
      <c r="N30" s="31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15.75" x14ac:dyDescent="0.25">
      <c r="A31" s="8" t="s">
        <v>31</v>
      </c>
      <c r="B31" s="5" t="e">
        <f t="shared" si="10"/>
        <v>#REF!</v>
      </c>
      <c r="C31" s="5" t="e">
        <f>($B9-C9)/$B9</f>
        <v>#REF!</v>
      </c>
      <c r="D31" s="5" t="e">
        <f t="shared" si="10"/>
        <v>#REF!</v>
      </c>
      <c r="E31" s="5" t="e">
        <f t="shared" si="10"/>
        <v>#REF!</v>
      </c>
      <c r="F31" s="5" t="e">
        <f t="shared" si="10"/>
        <v>#REF!</v>
      </c>
      <c r="G31" s="5" t="e">
        <f t="shared" si="10"/>
        <v>#REF!</v>
      </c>
      <c r="H31" s="5" t="e">
        <f t="shared" si="10"/>
        <v>#REF!</v>
      </c>
      <c r="I31" s="5" t="e">
        <f t="shared" si="10"/>
        <v>#REF!</v>
      </c>
      <c r="J31" t="s">
        <v>38</v>
      </c>
      <c r="N31" s="31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/>
      <c r="B32" s="5"/>
      <c r="C32" s="5"/>
      <c r="D32" s="5"/>
      <c r="E32" s="5"/>
      <c r="F32" s="5"/>
      <c r="G32" s="5"/>
      <c r="H32" s="5"/>
      <c r="I32" s="5"/>
      <c r="N32" s="3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N33" s="3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N34" s="3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A35" t="s">
        <v>40</v>
      </c>
      <c r="D35" s="7"/>
      <c r="N35" s="3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 t="s">
        <v>16</v>
      </c>
      <c r="C36" s="1" t="s">
        <v>17</v>
      </c>
      <c r="D36" s="1" t="s">
        <v>8</v>
      </c>
      <c r="E36" s="1" t="s">
        <v>13</v>
      </c>
      <c r="F36" s="1" t="s">
        <v>9</v>
      </c>
      <c r="G36" s="1" t="s">
        <v>14</v>
      </c>
      <c r="H36" s="1" t="s">
        <v>10</v>
      </c>
      <c r="I36" s="1" t="s">
        <v>15</v>
      </c>
      <c r="N36" s="31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>
        <v>0</v>
      </c>
      <c r="B37" s="10" t="e">
        <f t="shared" ref="B37:I37" si="11">B3/B14</f>
        <v>#REF!</v>
      </c>
      <c r="C37" s="10" t="e">
        <f t="shared" si="11"/>
        <v>#REF!</v>
      </c>
      <c r="D37" s="10">
        <f t="shared" si="11"/>
        <v>5.2202344835531722</v>
      </c>
      <c r="E37" s="10">
        <f t="shared" si="11"/>
        <v>3.6003201530372531</v>
      </c>
      <c r="F37" s="10">
        <f t="shared" si="11"/>
        <v>5.1738145837838045</v>
      </c>
      <c r="G37" s="10">
        <f t="shared" si="11"/>
        <v>3.5748052467721738</v>
      </c>
      <c r="H37" s="10">
        <f t="shared" si="11"/>
        <v>5.2017768911087128</v>
      </c>
      <c r="I37" s="10">
        <f t="shared" si="11"/>
        <v>3.5792654467688396</v>
      </c>
      <c r="N37" s="31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>
        <v>0.25</v>
      </c>
      <c r="B38" s="10" t="e">
        <f t="shared" ref="B38:I40" si="12">$A38*B$41+(1-$A38)*B$37</f>
        <v>#REF!</v>
      </c>
      <c r="C38" s="10" t="e">
        <f t="shared" si="12"/>
        <v>#REF!</v>
      </c>
      <c r="D38" s="10">
        <f t="shared" si="12"/>
        <v>6.9715564738665599</v>
      </c>
      <c r="E38" s="10">
        <f t="shared" si="12"/>
        <v>4.3299469679713258</v>
      </c>
      <c r="F38" s="10">
        <f t="shared" si="12"/>
        <v>6.8087420146966151</v>
      </c>
      <c r="G38" s="10">
        <f t="shared" si="12"/>
        <v>4.8017741881998379</v>
      </c>
      <c r="H38" s="10">
        <f t="shared" si="12"/>
        <v>6.6582209209588434</v>
      </c>
      <c r="I38" s="10">
        <f t="shared" si="12"/>
        <v>4.6927176930287171</v>
      </c>
      <c r="N38" s="31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>
        <v>0.5</v>
      </c>
      <c r="B39" s="10" t="e">
        <f t="shared" si="12"/>
        <v>#REF!</v>
      </c>
      <c r="C39" s="10" t="e">
        <f t="shared" si="12"/>
        <v>#REF!</v>
      </c>
      <c r="D39" s="10">
        <f t="shared" si="12"/>
        <v>8.7228784641799493</v>
      </c>
      <c r="E39" s="10">
        <f t="shared" si="12"/>
        <v>5.0595737829053986</v>
      </c>
      <c r="F39" s="10">
        <f t="shared" si="12"/>
        <v>8.4436694456094266</v>
      </c>
      <c r="G39" s="10">
        <f t="shared" si="12"/>
        <v>6.0287431296275029</v>
      </c>
      <c r="H39" s="10">
        <f t="shared" si="12"/>
        <v>8.1146649508089741</v>
      </c>
      <c r="I39" s="10">
        <f t="shared" si="12"/>
        <v>5.8061699392885942</v>
      </c>
      <c r="N39" s="31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>
        <v>0.75</v>
      </c>
      <c r="B40" s="10" t="e">
        <f t="shared" si="12"/>
        <v>#REF!</v>
      </c>
      <c r="C40" s="10" t="e">
        <f t="shared" si="12"/>
        <v>#REF!</v>
      </c>
      <c r="D40" s="10">
        <f t="shared" si="12"/>
        <v>10.474200454493335</v>
      </c>
      <c r="E40" s="10">
        <f t="shared" si="12"/>
        <v>5.7892005978394714</v>
      </c>
      <c r="F40" s="10">
        <f t="shared" si="12"/>
        <v>10.078596876522235</v>
      </c>
      <c r="G40" s="10">
        <f t="shared" si="12"/>
        <v>7.2557120710551679</v>
      </c>
      <c r="H40" s="10">
        <f t="shared" si="12"/>
        <v>9.5711089806591048</v>
      </c>
      <c r="I40" s="10">
        <f t="shared" si="12"/>
        <v>6.9196221855484712</v>
      </c>
      <c r="N40" s="3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>
        <v>1</v>
      </c>
      <c r="B41" s="10" t="e">
        <f>SUM(B4:B9)/SUM(B15:B19)</f>
        <v>#REF!</v>
      </c>
      <c r="C41" s="10" t="e">
        <f>SUM(C4:C9)/SUM(C15:C19)</f>
        <v>#REF!</v>
      </c>
      <c r="D41" s="10">
        <f>SUM(D4:D9)/SUM(D15:D19)</f>
        <v>12.225522444806725</v>
      </c>
      <c r="E41" s="10">
        <f>SUM(E4:E9)/SUM(E15:E19)</f>
        <v>6.5188274127735442</v>
      </c>
      <c r="F41" s="10">
        <f>SUM(F4:F9)/SUM(F15:F19)</f>
        <v>11.713524307435048</v>
      </c>
      <c r="G41" s="10">
        <f>SUM(G4:G9)/SUM(G15:G19)</f>
        <v>8.482681012482832</v>
      </c>
      <c r="H41" s="10">
        <f>SUM(H4:H9)/SUM(H15:H19)</f>
        <v>11.027553010509235</v>
      </c>
      <c r="I41" s="10">
        <f>SUM(I4:I9)/SUM(I15:I19)</f>
        <v>8.0330744318083482</v>
      </c>
      <c r="J41" t="s">
        <v>39</v>
      </c>
      <c r="N41" s="3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N42" s="31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N43" s="31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5" spans="1:30" x14ac:dyDescent="0.25">
      <c r="A45" t="s">
        <v>20</v>
      </c>
    </row>
    <row r="46" spans="1:30" x14ac:dyDescent="0.25">
      <c r="A46" t="s">
        <v>7</v>
      </c>
      <c r="B46" s="1" t="s">
        <v>16</v>
      </c>
      <c r="C46" s="1" t="s">
        <v>17</v>
      </c>
      <c r="D46" s="1" t="s">
        <v>8</v>
      </c>
      <c r="E46" s="1" t="s">
        <v>13</v>
      </c>
      <c r="F46" s="1" t="s">
        <v>9</v>
      </c>
      <c r="G46" s="1" t="s">
        <v>14</v>
      </c>
      <c r="H46" s="1" t="s">
        <v>10</v>
      </c>
      <c r="I46" s="1" t="s">
        <v>15</v>
      </c>
    </row>
    <row r="47" spans="1:30" x14ac:dyDescent="0.25">
      <c r="A47" s="27" t="s">
        <v>0</v>
      </c>
      <c r="B47" s="5" t="e">
        <f>($B14-B14)/$B14</f>
        <v>#REF!</v>
      </c>
      <c r="C47" s="5" t="e">
        <f>($B14-C14)/$B14</f>
        <v>#REF!</v>
      </c>
      <c r="D47" s="5" t="e">
        <f t="shared" ref="D47:I52" si="13">($B14-D14)/$B14</f>
        <v>#REF!</v>
      </c>
      <c r="E47" s="5" t="e">
        <f t="shared" si="13"/>
        <v>#REF!</v>
      </c>
      <c r="F47" s="5" t="e">
        <f t="shared" si="13"/>
        <v>#REF!</v>
      </c>
      <c r="G47" s="5" t="e">
        <f t="shared" si="13"/>
        <v>#REF!</v>
      </c>
      <c r="H47" s="5" t="e">
        <f t="shared" si="13"/>
        <v>#REF!</v>
      </c>
      <c r="I47" s="5" t="e">
        <f t="shared" si="13"/>
        <v>#REF!</v>
      </c>
      <c r="O47" s="1" t="s">
        <v>16</v>
      </c>
      <c r="P47" s="1" t="s">
        <v>17</v>
      </c>
      <c r="Q47" s="1" t="s">
        <v>8</v>
      </c>
      <c r="R47" s="1" t="s">
        <v>13</v>
      </c>
      <c r="S47" s="1" t="s">
        <v>9</v>
      </c>
      <c r="T47" s="1" t="s">
        <v>14</v>
      </c>
      <c r="U47" s="1" t="s">
        <v>10</v>
      </c>
      <c r="V47" s="1" t="s">
        <v>15</v>
      </c>
      <c r="W47" s="1" t="s">
        <v>16</v>
      </c>
      <c r="X47" s="1" t="s">
        <v>17</v>
      </c>
      <c r="Y47" s="1" t="s">
        <v>8</v>
      </c>
      <c r="Z47" s="1" t="s">
        <v>13</v>
      </c>
      <c r="AA47" s="1" t="s">
        <v>9</v>
      </c>
      <c r="AB47" s="1" t="s">
        <v>14</v>
      </c>
      <c r="AC47" s="1" t="s">
        <v>10</v>
      </c>
      <c r="AD47" s="1" t="s">
        <v>15</v>
      </c>
    </row>
    <row r="48" spans="1:30" x14ac:dyDescent="0.25">
      <c r="A48" s="27" t="s">
        <v>2</v>
      </c>
      <c r="B48" s="5" t="e">
        <f t="shared" ref="B48:I53" si="14">($B15-B15)/$B15</f>
        <v>#REF!</v>
      </c>
      <c r="C48" s="5" t="e">
        <f t="shared" si="14"/>
        <v>#REF!</v>
      </c>
      <c r="D48" s="5" t="e">
        <f t="shared" si="13"/>
        <v>#REF!</v>
      </c>
      <c r="E48" s="5" t="e">
        <f t="shared" si="13"/>
        <v>#REF!</v>
      </c>
      <c r="F48" s="5" t="e">
        <f t="shared" si="13"/>
        <v>#REF!</v>
      </c>
      <c r="G48" s="5" t="e">
        <f t="shared" si="13"/>
        <v>#REF!</v>
      </c>
      <c r="H48" s="5" t="e">
        <f t="shared" si="13"/>
        <v>#REF!</v>
      </c>
      <c r="I48" s="5" t="e">
        <f t="shared" si="13"/>
        <v>#REF!</v>
      </c>
      <c r="O48" t="s">
        <v>35</v>
      </c>
      <c r="Q48" t="s">
        <v>32</v>
      </c>
      <c r="R48" t="s">
        <v>33</v>
      </c>
      <c r="S48" t="s">
        <v>35</v>
      </c>
      <c r="U48" t="s">
        <v>32</v>
      </c>
      <c r="V48" t="s">
        <v>33</v>
      </c>
      <c r="W48" t="s">
        <v>34</v>
      </c>
      <c r="Y48" t="s">
        <v>34</v>
      </c>
      <c r="AA48" t="s">
        <v>34</v>
      </c>
      <c r="AC48" t="s">
        <v>34</v>
      </c>
    </row>
    <row r="49" spans="1:30" x14ac:dyDescent="0.25">
      <c r="A49" s="27" t="s">
        <v>3</v>
      </c>
      <c r="B49" s="5" t="e">
        <f t="shared" si="14"/>
        <v>#REF!</v>
      </c>
      <c r="C49" s="5" t="e">
        <f t="shared" si="14"/>
        <v>#REF!</v>
      </c>
      <c r="D49" s="5" t="e">
        <f t="shared" si="13"/>
        <v>#REF!</v>
      </c>
      <c r="E49" s="5" t="e">
        <f t="shared" si="13"/>
        <v>#REF!</v>
      </c>
      <c r="F49" s="5" t="e">
        <f t="shared" si="13"/>
        <v>#REF!</v>
      </c>
      <c r="G49" s="5" t="e">
        <f t="shared" si="13"/>
        <v>#REF!</v>
      </c>
      <c r="H49" s="5" t="e">
        <f t="shared" si="13"/>
        <v>#REF!</v>
      </c>
      <c r="I49" s="5" t="e">
        <f t="shared" si="13"/>
        <v>#REF!</v>
      </c>
    </row>
    <row r="50" spans="1:30" x14ac:dyDescent="0.25">
      <c r="A50" s="27" t="s">
        <v>0</v>
      </c>
      <c r="B50" s="5" t="e">
        <f t="shared" si="14"/>
        <v>#REF!</v>
      </c>
      <c r="C50" s="5" t="e">
        <f t="shared" si="14"/>
        <v>#REF!</v>
      </c>
      <c r="D50" s="5" t="e">
        <f t="shared" si="13"/>
        <v>#REF!</v>
      </c>
      <c r="E50" s="5" t="e">
        <f t="shared" si="13"/>
        <v>#REF!</v>
      </c>
      <c r="F50" s="5" t="e">
        <f t="shared" si="13"/>
        <v>#REF!</v>
      </c>
      <c r="G50" s="5" t="e">
        <f t="shared" si="13"/>
        <v>#REF!</v>
      </c>
      <c r="H50" s="5" t="e">
        <f t="shared" si="13"/>
        <v>#REF!</v>
      </c>
      <c r="I50" s="5" t="e">
        <f t="shared" si="13"/>
        <v>#REF!</v>
      </c>
      <c r="N50" s="31" t="s">
        <v>0</v>
      </c>
      <c r="O50">
        <v>5.9377549455437197</v>
      </c>
      <c r="P50">
        <v>3.7242086507474199</v>
      </c>
      <c r="Q50">
        <v>5.2828772973558102</v>
      </c>
      <c r="R50">
        <v>3.6435239948736999</v>
      </c>
      <c r="S50">
        <v>5.2359003587892099</v>
      </c>
      <c r="T50">
        <v>3.6177029097334401</v>
      </c>
      <c r="U50">
        <v>5.3318213133864303</v>
      </c>
      <c r="V50">
        <v>3.6687470829380602</v>
      </c>
      <c r="W50">
        <v>1.0129999999999999</v>
      </c>
      <c r="X50">
        <v>1.012</v>
      </c>
      <c r="Y50">
        <v>1.012</v>
      </c>
      <c r="Z50">
        <v>1.012</v>
      </c>
      <c r="AA50">
        <v>1.012</v>
      </c>
      <c r="AB50">
        <v>1.012</v>
      </c>
      <c r="AC50">
        <v>1.0249999999999999</v>
      </c>
      <c r="AD50">
        <v>1.0249999999999999</v>
      </c>
    </row>
    <row r="51" spans="1:30" x14ac:dyDescent="0.25">
      <c r="A51" s="27" t="s">
        <v>24</v>
      </c>
      <c r="B51" s="5" t="e">
        <f t="shared" si="14"/>
        <v>#REF!</v>
      </c>
      <c r="C51" s="5" t="e">
        <f t="shared" si="14"/>
        <v>#REF!</v>
      </c>
      <c r="D51" s="5" t="e">
        <f t="shared" si="13"/>
        <v>#REF!</v>
      </c>
      <c r="E51" s="5" t="e">
        <f t="shared" si="13"/>
        <v>#REF!</v>
      </c>
      <c r="F51" s="5" t="e">
        <f t="shared" si="13"/>
        <v>#REF!</v>
      </c>
      <c r="G51" s="5" t="e">
        <f t="shared" si="13"/>
        <v>#REF!</v>
      </c>
      <c r="H51" s="5" t="e">
        <f t="shared" si="13"/>
        <v>#REF!</v>
      </c>
      <c r="I51" s="5" t="e">
        <f t="shared" si="13"/>
        <v>#REF!</v>
      </c>
      <c r="J51" t="s">
        <v>21</v>
      </c>
      <c r="N51" s="31" t="s">
        <v>24</v>
      </c>
      <c r="O51">
        <v>252.00716701222299</v>
      </c>
      <c r="P51">
        <v>257.34797274327002</v>
      </c>
      <c r="Q51">
        <v>1.7584574831473301</v>
      </c>
      <c r="R51">
        <v>0.92656134410907598</v>
      </c>
      <c r="S51">
        <v>1.7335852241135801</v>
      </c>
      <c r="T51">
        <v>0.97648975066594801</v>
      </c>
      <c r="U51">
        <v>1.75668508513246</v>
      </c>
      <c r="V51">
        <v>0.99945886244252102</v>
      </c>
      <c r="W51">
        <v>6.8470000000000004</v>
      </c>
      <c r="X51">
        <v>6.8479999999999999</v>
      </c>
      <c r="Y51">
        <v>0.23400000000000001</v>
      </c>
      <c r="Z51">
        <v>0.437</v>
      </c>
      <c r="AA51">
        <v>0.23400000000000001</v>
      </c>
      <c r="AB51">
        <v>0.437</v>
      </c>
      <c r="AC51">
        <v>0.23400000000000001</v>
      </c>
      <c r="AD51">
        <v>0.436</v>
      </c>
    </row>
    <row r="52" spans="1:30" x14ac:dyDescent="0.25">
      <c r="A52" s="27" t="s">
        <v>0</v>
      </c>
      <c r="B52" s="5" t="e">
        <f t="shared" si="14"/>
        <v>#REF!</v>
      </c>
      <c r="C52" s="5" t="e">
        <f t="shared" si="14"/>
        <v>#REF!</v>
      </c>
      <c r="D52" s="5" t="e">
        <f t="shared" si="13"/>
        <v>#REF!</v>
      </c>
      <c r="E52" s="5" t="e">
        <f t="shared" si="13"/>
        <v>#REF!</v>
      </c>
      <c r="F52" s="5" t="e">
        <f t="shared" si="13"/>
        <v>#REF!</v>
      </c>
      <c r="G52" s="5" t="e">
        <f t="shared" si="13"/>
        <v>#REF!</v>
      </c>
      <c r="H52" s="5" t="e">
        <f t="shared" si="13"/>
        <v>#REF!</v>
      </c>
      <c r="I52" s="5" t="e">
        <f t="shared" si="13"/>
        <v>#REF!</v>
      </c>
      <c r="N52" s="31" t="s">
        <v>2</v>
      </c>
      <c r="O52">
        <v>216.59938744382799</v>
      </c>
      <c r="P52">
        <v>216.74495431368899</v>
      </c>
      <c r="Q52">
        <v>254.14424142050601</v>
      </c>
      <c r="R52">
        <v>120.38974795153899</v>
      </c>
      <c r="S52">
        <v>240.28782675051499</v>
      </c>
      <c r="T52">
        <v>169.61978224462899</v>
      </c>
      <c r="U52">
        <v>223.650721356791</v>
      </c>
      <c r="V52">
        <v>158.99559161553699</v>
      </c>
      <c r="W52">
        <v>6.194</v>
      </c>
      <c r="X52">
        <v>6.194</v>
      </c>
      <c r="Y52">
        <v>31.655999999999999</v>
      </c>
      <c r="Z52">
        <v>31.437999999999999</v>
      </c>
      <c r="AA52">
        <v>31.448</v>
      </c>
      <c r="AB52">
        <v>31.411999999999999</v>
      </c>
      <c r="AC52">
        <v>31.698</v>
      </c>
      <c r="AD52">
        <v>31.599</v>
      </c>
    </row>
    <row r="53" spans="1:30" ht="15.75" x14ac:dyDescent="0.25">
      <c r="A53" s="8" t="s">
        <v>4</v>
      </c>
      <c r="B53" s="5" t="e">
        <f>($B20-B20)/$B20</f>
        <v>#REF!</v>
      </c>
      <c r="C53" s="5" t="e">
        <f t="shared" si="14"/>
        <v>#REF!</v>
      </c>
      <c r="D53" s="5" t="e">
        <f t="shared" si="14"/>
        <v>#REF!</v>
      </c>
      <c r="E53" s="5" t="e">
        <f t="shared" si="14"/>
        <v>#REF!</v>
      </c>
      <c r="F53" s="5" t="e">
        <f t="shared" si="14"/>
        <v>#REF!</v>
      </c>
      <c r="G53" s="5" t="e">
        <f t="shared" si="14"/>
        <v>#REF!</v>
      </c>
      <c r="H53" s="5" t="e">
        <f t="shared" si="14"/>
        <v>#REF!</v>
      </c>
      <c r="I53" s="5" t="e">
        <f t="shared" si="14"/>
        <v>#REF!</v>
      </c>
      <c r="N53" s="31" t="s">
        <v>3</v>
      </c>
      <c r="O53">
        <v>16544.729384889801</v>
      </c>
      <c r="P53">
        <v>11613.5714155305</v>
      </c>
      <c r="Q53">
        <v>9.2041575950635904E-2</v>
      </c>
      <c r="R53">
        <v>5.26236895241615E-2</v>
      </c>
      <c r="S53">
        <v>0.116989639617966</v>
      </c>
      <c r="T53">
        <v>0.10145367134220599</v>
      </c>
      <c r="U53">
        <v>8.9763199973823302E-2</v>
      </c>
      <c r="V53">
        <v>5.4944091503445501E-2</v>
      </c>
      <c r="W53">
        <v>201.13900000000001</v>
      </c>
      <c r="X53">
        <v>201.14</v>
      </c>
      <c r="Y53">
        <v>1.30000000000052E-2</v>
      </c>
      <c r="Z53">
        <v>1.4000000000002901E-2</v>
      </c>
      <c r="AA53">
        <v>1.29999999999981E-2</v>
      </c>
      <c r="AB53">
        <v>1.3999999999995801E-2</v>
      </c>
      <c r="AC53">
        <v>1.30000000000052E-2</v>
      </c>
      <c r="AD53">
        <v>1.4000000000002901E-2</v>
      </c>
    </row>
    <row r="54" spans="1:30" x14ac:dyDescent="0.25">
      <c r="N54" s="31" t="s">
        <v>2</v>
      </c>
      <c r="O54">
        <v>2.0846983546914801</v>
      </c>
      <c r="P54">
        <v>7.6771861836792503</v>
      </c>
      <c r="Q54">
        <v>2.9790807211351802</v>
      </c>
      <c r="R54">
        <v>3.0951042111879499</v>
      </c>
      <c r="S54">
        <v>3.3704902618243202</v>
      </c>
      <c r="T54">
        <v>3.2971568128488902</v>
      </c>
      <c r="U54">
        <v>2.9501354669585198</v>
      </c>
      <c r="V54">
        <v>2.91622092025418</v>
      </c>
      <c r="W54">
        <v>0.18899999999999301</v>
      </c>
      <c r="X54">
        <v>0.18900000000002101</v>
      </c>
      <c r="Y54">
        <v>0.49099999999999999</v>
      </c>
      <c r="Z54">
        <v>0.94799999999999995</v>
      </c>
      <c r="AA54">
        <v>0.49000000000000199</v>
      </c>
      <c r="AB54">
        <v>0.94799999999999995</v>
      </c>
      <c r="AC54">
        <v>0.489999999999995</v>
      </c>
      <c r="AD54">
        <v>0.94799999999999995</v>
      </c>
    </row>
    <row r="55" spans="1:30" x14ac:dyDescent="0.25">
      <c r="N55" s="31" t="s">
        <v>43</v>
      </c>
      <c r="O55">
        <v>272.33416267049699</v>
      </c>
      <c r="P55">
        <v>273.29689401214398</v>
      </c>
      <c r="Q55">
        <v>105.487112067833</v>
      </c>
      <c r="R55">
        <v>83.500002591888503</v>
      </c>
      <c r="S55">
        <v>106.336669750667</v>
      </c>
      <c r="T55">
        <v>84.618145495832195</v>
      </c>
      <c r="U55">
        <v>105.31364013996</v>
      </c>
      <c r="V55">
        <v>83.600449199027906</v>
      </c>
      <c r="W55">
        <v>7.202</v>
      </c>
      <c r="X55">
        <v>7.202</v>
      </c>
      <c r="Y55">
        <v>18.593</v>
      </c>
      <c r="Z55">
        <v>18.149999999999999</v>
      </c>
      <c r="AA55">
        <v>18.802</v>
      </c>
      <c r="AB55">
        <v>18.175999999999998</v>
      </c>
      <c r="AC55">
        <v>18.539000000000001</v>
      </c>
      <c r="AD55">
        <v>17.977</v>
      </c>
    </row>
    <row r="56" spans="1:30" x14ac:dyDescent="0.25">
      <c r="N56" s="33" t="s">
        <v>0</v>
      </c>
      <c r="O56">
        <v>64.654689026708496</v>
      </c>
      <c r="P56">
        <v>41.095376864159697</v>
      </c>
      <c r="Q56">
        <v>369.74381056592802</v>
      </c>
      <c r="R56">
        <v>211.607563783122</v>
      </c>
      <c r="S56">
        <v>357.08146198552703</v>
      </c>
      <c r="T56">
        <v>262.23073088505203</v>
      </c>
      <c r="U56">
        <v>339.092766562203</v>
      </c>
      <c r="V56">
        <v>250.23541177170301</v>
      </c>
      <c r="W56">
        <v>4.4149999999999903</v>
      </c>
      <c r="X56">
        <v>4.4139999999999899</v>
      </c>
    </row>
    <row r="57" spans="1:30" x14ac:dyDescent="0.25">
      <c r="N57" s="31" t="s">
        <v>4</v>
      </c>
      <c r="O57">
        <v>17358.347244343298</v>
      </c>
      <c r="P57">
        <v>12413.458008298199</v>
      </c>
    </row>
    <row r="58" spans="1:30" x14ac:dyDescent="0.25">
      <c r="N58" s="31"/>
    </row>
    <row r="59" spans="1:30" x14ac:dyDescent="0.25">
      <c r="N59" s="31"/>
    </row>
    <row r="60" spans="1:30" x14ac:dyDescent="0.25">
      <c r="N60" s="31"/>
    </row>
    <row r="61" spans="1:30" x14ac:dyDescent="0.25">
      <c r="N61" s="31"/>
    </row>
    <row r="62" spans="1:30" x14ac:dyDescent="0.25">
      <c r="N62" s="31"/>
    </row>
    <row r="63" spans="1:30" x14ac:dyDescent="0.25">
      <c r="N63" s="31"/>
    </row>
    <row r="64" spans="1:30" x14ac:dyDescent="0.25">
      <c r="N64" s="31"/>
    </row>
    <row r="65" spans="14:14" x14ac:dyDescent="0.25">
      <c r="N65" s="31"/>
    </row>
    <row r="66" spans="14:14" x14ac:dyDescent="0.25">
      <c r="N66" s="31"/>
    </row>
    <row r="67" spans="14:14" x14ac:dyDescent="0.25">
      <c r="N67" s="31"/>
    </row>
    <row r="68" spans="14:14" x14ac:dyDescent="0.25">
      <c r="N68" s="31"/>
    </row>
    <row r="69" spans="14:14" x14ac:dyDescent="0.25">
      <c r="N69" s="31"/>
    </row>
    <row r="70" spans="14:14" x14ac:dyDescent="0.25">
      <c r="N70" s="31"/>
    </row>
    <row r="71" spans="14:14" x14ac:dyDescent="0.25">
      <c r="N71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Normal="100" workbookViewId="0">
      <selection activeCell="D53" sqref="D53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12</v>
      </c>
      <c r="N1" t="s">
        <v>28</v>
      </c>
    </row>
    <row r="2" spans="1:30" x14ac:dyDescent="0.25">
      <c r="A2" t="s">
        <v>7</v>
      </c>
      <c r="B2" s="1" t="s">
        <v>16</v>
      </c>
      <c r="C2" s="1" t="s">
        <v>17</v>
      </c>
      <c r="D2" s="1" t="s">
        <v>8</v>
      </c>
      <c r="E2" s="1" t="s">
        <v>13</v>
      </c>
      <c r="F2" s="1" t="s">
        <v>9</v>
      </c>
      <c r="G2" s="1" t="s">
        <v>14</v>
      </c>
      <c r="H2" s="1" t="s">
        <v>10</v>
      </c>
      <c r="I2" s="1" t="s">
        <v>15</v>
      </c>
      <c r="L2" s="1"/>
      <c r="M2" s="1"/>
      <c r="N2" s="30" t="s">
        <v>29</v>
      </c>
      <c r="O2" s="12"/>
      <c r="P2" s="12"/>
      <c r="Q2" s="12"/>
      <c r="R2" s="26"/>
      <c r="S2" s="12"/>
      <c r="T2" s="12"/>
      <c r="U2" s="12"/>
      <c r="V2" s="13"/>
      <c r="W2" s="30" t="s">
        <v>36</v>
      </c>
      <c r="X2" s="12"/>
      <c r="Y2" s="12"/>
      <c r="Z2" s="12"/>
      <c r="AA2" s="12"/>
      <c r="AB2" s="12"/>
      <c r="AC2" s="12"/>
      <c r="AD2" s="13"/>
    </row>
    <row r="3" spans="1:30" x14ac:dyDescent="0.25">
      <c r="A3" s="27" t="s">
        <v>0</v>
      </c>
      <c r="B3" s="9">
        <f>O4</f>
        <v>5.18964499842071</v>
      </c>
      <c r="C3" s="9">
        <f t="shared" ref="C3:I3" si="0">P4</f>
        <v>3.6034748807389199</v>
      </c>
      <c r="D3" s="9">
        <f t="shared" si="0"/>
        <v>5.2828772973558102</v>
      </c>
      <c r="E3" s="9">
        <f t="shared" si="0"/>
        <v>3.6435239948736999</v>
      </c>
      <c r="F3" s="9">
        <f t="shared" si="0"/>
        <v>5.2359003587892099</v>
      </c>
      <c r="G3" s="9">
        <f t="shared" si="0"/>
        <v>3.6177029097334401</v>
      </c>
      <c r="H3" s="9">
        <f t="shared" si="0"/>
        <v>5.3318213133864303</v>
      </c>
      <c r="I3" s="9">
        <f t="shared" si="0"/>
        <v>3.6687470829380602</v>
      </c>
      <c r="N3" s="27"/>
      <c r="O3" s="15" t="s">
        <v>16</v>
      </c>
      <c r="P3" s="15" t="s">
        <v>17</v>
      </c>
      <c r="Q3" s="15" t="s">
        <v>8</v>
      </c>
      <c r="R3" s="15" t="s">
        <v>13</v>
      </c>
      <c r="S3" s="15" t="s">
        <v>9</v>
      </c>
      <c r="T3" s="15" t="s">
        <v>14</v>
      </c>
      <c r="U3" s="15" t="s">
        <v>10</v>
      </c>
      <c r="V3" s="16" t="s">
        <v>15</v>
      </c>
      <c r="W3" s="14" t="s">
        <v>16</v>
      </c>
      <c r="X3" s="15" t="s">
        <v>17</v>
      </c>
      <c r="Y3" s="15" t="s">
        <v>8</v>
      </c>
      <c r="Z3" s="15" t="s">
        <v>13</v>
      </c>
      <c r="AA3" s="15" t="s">
        <v>9</v>
      </c>
      <c r="AB3" s="15" t="s">
        <v>14</v>
      </c>
      <c r="AC3" s="15" t="s">
        <v>10</v>
      </c>
      <c r="AD3" s="16" t="s">
        <v>15</v>
      </c>
    </row>
    <row r="4" spans="1:30" x14ac:dyDescent="0.25">
      <c r="A4" s="27" t="s">
        <v>2</v>
      </c>
      <c r="B4" s="9">
        <f t="shared" ref="B4:B8" si="1">O5</f>
        <v>1.75404726290077</v>
      </c>
      <c r="C4" s="9">
        <f t="shared" ref="C4:C8" si="2">P5</f>
        <v>0.98127636889266701</v>
      </c>
      <c r="D4" s="9">
        <f t="shared" ref="D4:D8" si="3">Q5</f>
        <v>1.7584574831473301</v>
      </c>
      <c r="E4" s="9">
        <f t="shared" ref="E4:E8" si="4">R5</f>
        <v>0.92656134410907598</v>
      </c>
      <c r="F4" s="9">
        <f t="shared" ref="F4:F8" si="5">S5</f>
        <v>1.7335852241135801</v>
      </c>
      <c r="G4" s="9">
        <f t="shared" ref="G4:G8" si="6">T5</f>
        <v>0.97648975066594801</v>
      </c>
      <c r="H4" s="9">
        <f t="shared" ref="H4:H8" si="7">U5</f>
        <v>1.75668508513246</v>
      </c>
      <c r="I4" s="9">
        <f t="shared" ref="I4:I8" si="8">V5</f>
        <v>0.99945886244252102</v>
      </c>
      <c r="N4" s="27" t="s">
        <v>0</v>
      </c>
      <c r="O4" s="18">
        <f>O50</f>
        <v>5.18964499842071</v>
      </c>
      <c r="P4" s="18">
        <f t="shared" ref="P4:AD4" si="9">P50</f>
        <v>3.6034748807389199</v>
      </c>
      <c r="Q4" s="18">
        <f t="shared" si="9"/>
        <v>5.2828772973558102</v>
      </c>
      <c r="R4" s="18">
        <f t="shared" si="9"/>
        <v>3.6435239948736999</v>
      </c>
      <c r="S4" s="18">
        <f t="shared" si="9"/>
        <v>5.2359003587892099</v>
      </c>
      <c r="T4" s="18">
        <f t="shared" si="9"/>
        <v>3.6177029097334401</v>
      </c>
      <c r="U4" s="18">
        <f t="shared" si="9"/>
        <v>5.3318213133864303</v>
      </c>
      <c r="V4" s="18">
        <f t="shared" si="9"/>
        <v>3.6687470829380602</v>
      </c>
      <c r="W4" s="18">
        <f t="shared" si="9"/>
        <v>1.012</v>
      </c>
      <c r="X4" s="18">
        <f t="shared" si="9"/>
        <v>1.012</v>
      </c>
      <c r="Y4" s="18">
        <f t="shared" si="9"/>
        <v>1.012</v>
      </c>
      <c r="Z4" s="18">
        <f t="shared" si="9"/>
        <v>1.012</v>
      </c>
      <c r="AA4" s="18">
        <f t="shared" si="9"/>
        <v>1.012</v>
      </c>
      <c r="AB4" s="18">
        <f t="shared" si="9"/>
        <v>1.012</v>
      </c>
      <c r="AC4" s="18">
        <f t="shared" si="9"/>
        <v>1.0249999999999999</v>
      </c>
      <c r="AD4" s="18">
        <f t="shared" si="9"/>
        <v>1.0249999999999999</v>
      </c>
    </row>
    <row r="5" spans="1:30" x14ac:dyDescent="0.25">
      <c r="A5" s="27" t="s">
        <v>3</v>
      </c>
      <c r="B5" s="9">
        <f t="shared" si="1"/>
        <v>325.94851993149001</v>
      </c>
      <c r="C5" s="9">
        <f t="shared" si="2"/>
        <v>231.17279302192699</v>
      </c>
      <c r="D5" s="9">
        <f t="shared" si="3"/>
        <v>254.14424142050601</v>
      </c>
      <c r="E5" s="9">
        <f t="shared" si="4"/>
        <v>120.38974795153899</v>
      </c>
      <c r="F5" s="9">
        <f t="shared" si="5"/>
        <v>240.28782675051499</v>
      </c>
      <c r="G5" s="9">
        <f t="shared" si="6"/>
        <v>169.61978224462899</v>
      </c>
      <c r="H5" s="9">
        <f t="shared" si="7"/>
        <v>223.650721356791</v>
      </c>
      <c r="I5" s="9">
        <f t="shared" si="8"/>
        <v>158.99559161553699</v>
      </c>
      <c r="N5" s="27" t="s">
        <v>2</v>
      </c>
      <c r="O5" s="18">
        <f t="shared" ref="O5:AD5" si="10">O51</f>
        <v>1.75404726290077</v>
      </c>
      <c r="P5" s="18">
        <f t="shared" si="10"/>
        <v>0.98127636889266701</v>
      </c>
      <c r="Q5" s="18">
        <f t="shared" si="10"/>
        <v>1.7584574831473301</v>
      </c>
      <c r="R5" s="18">
        <f t="shared" si="10"/>
        <v>0.92656134410907598</v>
      </c>
      <c r="S5" s="18">
        <f t="shared" si="10"/>
        <v>1.7335852241135801</v>
      </c>
      <c r="T5" s="18">
        <f t="shared" si="10"/>
        <v>0.97648975066594801</v>
      </c>
      <c r="U5" s="18">
        <f t="shared" si="10"/>
        <v>1.75668508513246</v>
      </c>
      <c r="V5" s="18">
        <f t="shared" si="10"/>
        <v>0.99945886244252102</v>
      </c>
      <c r="W5" s="18">
        <f t="shared" si="10"/>
        <v>0.23400000000000001</v>
      </c>
      <c r="X5" s="18">
        <f t="shared" si="10"/>
        <v>0.436</v>
      </c>
      <c r="Y5" s="18">
        <f t="shared" si="10"/>
        <v>0.23400000000000001</v>
      </c>
      <c r="Z5" s="18">
        <f t="shared" si="10"/>
        <v>0.437</v>
      </c>
      <c r="AA5" s="18">
        <f t="shared" si="10"/>
        <v>0.23400000000000001</v>
      </c>
      <c r="AB5" s="18">
        <f t="shared" si="10"/>
        <v>0.437</v>
      </c>
      <c r="AC5" s="18">
        <f t="shared" si="10"/>
        <v>0.23400000000000001</v>
      </c>
      <c r="AD5" s="18">
        <f t="shared" si="10"/>
        <v>0.436</v>
      </c>
    </row>
    <row r="6" spans="1:30" x14ac:dyDescent="0.25">
      <c r="A6" s="27" t="s">
        <v>0</v>
      </c>
      <c r="B6" s="9">
        <f t="shared" si="1"/>
        <v>7.9628864306913794E-2</v>
      </c>
      <c r="C6" s="9">
        <f t="shared" si="2"/>
        <v>5.2218389977305997E-2</v>
      </c>
      <c r="D6" s="9">
        <f t="shared" si="3"/>
        <v>9.2041575950635904E-2</v>
      </c>
      <c r="E6" s="9">
        <f t="shared" si="4"/>
        <v>5.26236895241615E-2</v>
      </c>
      <c r="F6" s="9">
        <f t="shared" si="5"/>
        <v>0.116989639617966</v>
      </c>
      <c r="G6" s="9">
        <f t="shared" si="6"/>
        <v>0.10145367134220599</v>
      </c>
      <c r="H6" s="9">
        <f t="shared" si="7"/>
        <v>8.9763199973823302E-2</v>
      </c>
      <c r="I6" s="9">
        <f t="shared" si="8"/>
        <v>5.4944091503445501E-2</v>
      </c>
      <c r="N6" s="27" t="s">
        <v>3</v>
      </c>
      <c r="O6" s="18">
        <f t="shared" ref="O6:AD6" si="11">O52</f>
        <v>325.94851993149001</v>
      </c>
      <c r="P6" s="18">
        <f t="shared" si="11"/>
        <v>231.17279302192699</v>
      </c>
      <c r="Q6" s="18">
        <f t="shared" si="11"/>
        <v>254.14424142050601</v>
      </c>
      <c r="R6" s="18">
        <f t="shared" si="11"/>
        <v>120.38974795153899</v>
      </c>
      <c r="S6" s="18">
        <f t="shared" si="11"/>
        <v>240.28782675051499</v>
      </c>
      <c r="T6" s="18">
        <f t="shared" si="11"/>
        <v>169.61978224462899</v>
      </c>
      <c r="U6" s="18">
        <f t="shared" si="11"/>
        <v>223.650721356791</v>
      </c>
      <c r="V6" s="18">
        <f t="shared" si="11"/>
        <v>158.99559161553699</v>
      </c>
      <c r="W6" s="18">
        <f t="shared" si="11"/>
        <v>45.265999999999998</v>
      </c>
      <c r="X6" s="18">
        <f t="shared" si="11"/>
        <v>45.267000000000003</v>
      </c>
      <c r="Y6" s="18">
        <f t="shared" si="11"/>
        <v>31.655999999999999</v>
      </c>
      <c r="Z6" s="18">
        <f t="shared" si="11"/>
        <v>31.437999999999999</v>
      </c>
      <c r="AA6" s="18">
        <f t="shared" si="11"/>
        <v>31.448</v>
      </c>
      <c r="AB6" s="18">
        <f t="shared" si="11"/>
        <v>31.411999999999999</v>
      </c>
      <c r="AC6" s="18">
        <f t="shared" si="11"/>
        <v>31.698</v>
      </c>
      <c r="AD6" s="18">
        <f t="shared" si="11"/>
        <v>31.599</v>
      </c>
    </row>
    <row r="7" spans="1:30" x14ac:dyDescent="0.25">
      <c r="A7" s="27" t="s">
        <v>24</v>
      </c>
      <c r="B7" s="9">
        <f t="shared" si="1"/>
        <v>2.80091780131134</v>
      </c>
      <c r="C7" s="9">
        <f t="shared" si="2"/>
        <v>2.6370933284267299</v>
      </c>
      <c r="D7" s="9">
        <f t="shared" si="3"/>
        <v>2.9790807211351802</v>
      </c>
      <c r="E7" s="9">
        <f t="shared" si="4"/>
        <v>3.0951042111879499</v>
      </c>
      <c r="F7" s="9">
        <f t="shared" si="5"/>
        <v>3.3704902618243202</v>
      </c>
      <c r="G7" s="9">
        <f t="shared" si="6"/>
        <v>3.2971568128488902</v>
      </c>
      <c r="H7" s="9">
        <f t="shared" si="7"/>
        <v>2.9501354669585198</v>
      </c>
      <c r="I7" s="9">
        <f t="shared" si="8"/>
        <v>2.91622092025418</v>
      </c>
      <c r="J7" t="s">
        <v>41</v>
      </c>
      <c r="N7" s="27" t="s">
        <v>0</v>
      </c>
      <c r="O7" s="18">
        <f t="shared" ref="O7:AD7" si="12">O53</f>
        <v>7.9628864306913794E-2</v>
      </c>
      <c r="P7" s="18">
        <f t="shared" si="12"/>
        <v>5.2218389977305997E-2</v>
      </c>
      <c r="Q7" s="18">
        <f t="shared" si="12"/>
        <v>9.2041575950635904E-2</v>
      </c>
      <c r="R7" s="18">
        <f t="shared" si="12"/>
        <v>5.26236895241615E-2</v>
      </c>
      <c r="S7" s="18">
        <f t="shared" si="12"/>
        <v>0.116989639617966</v>
      </c>
      <c r="T7" s="18">
        <f t="shared" si="12"/>
        <v>0.10145367134220599</v>
      </c>
      <c r="U7" s="18">
        <f t="shared" si="12"/>
        <v>8.9763199973823302E-2</v>
      </c>
      <c r="V7" s="18">
        <f t="shared" si="12"/>
        <v>5.4944091503445501E-2</v>
      </c>
      <c r="W7" s="18">
        <f t="shared" si="12"/>
        <v>1.30000000000052E-2</v>
      </c>
      <c r="X7" s="18">
        <f t="shared" si="12"/>
        <v>1.4000000000002901E-2</v>
      </c>
      <c r="Y7" s="18">
        <f t="shared" si="12"/>
        <v>1.30000000000052E-2</v>
      </c>
      <c r="Z7" s="18">
        <f t="shared" si="12"/>
        <v>1.4000000000002901E-2</v>
      </c>
      <c r="AA7" s="18">
        <f t="shared" si="12"/>
        <v>1.29999999999981E-2</v>
      </c>
      <c r="AB7" s="18">
        <f t="shared" si="12"/>
        <v>1.3999999999995801E-2</v>
      </c>
      <c r="AC7" s="18">
        <f t="shared" si="12"/>
        <v>1.30000000000052E-2</v>
      </c>
      <c r="AD7" s="18">
        <f t="shared" si="12"/>
        <v>1.4000000000002901E-2</v>
      </c>
    </row>
    <row r="8" spans="1:30" x14ac:dyDescent="0.25">
      <c r="A8" s="27" t="s">
        <v>0</v>
      </c>
      <c r="B8" s="9">
        <f t="shared" si="1"/>
        <v>28.0384474994413</v>
      </c>
      <c r="C8" s="9">
        <f t="shared" si="2"/>
        <v>26.177134447758601</v>
      </c>
      <c r="D8" s="9">
        <f t="shared" si="3"/>
        <v>105.487112067833</v>
      </c>
      <c r="E8" s="9">
        <f t="shared" si="4"/>
        <v>83.500002591888503</v>
      </c>
      <c r="F8" s="9">
        <f t="shared" si="5"/>
        <v>106.336669750667</v>
      </c>
      <c r="G8" s="9">
        <f t="shared" si="6"/>
        <v>84.618145495832195</v>
      </c>
      <c r="H8" s="9">
        <f t="shared" si="7"/>
        <v>105.31364013996</v>
      </c>
      <c r="I8" s="9">
        <f t="shared" si="8"/>
        <v>83.600449199027906</v>
      </c>
      <c r="N8" s="27" t="s">
        <v>24</v>
      </c>
      <c r="O8" s="18">
        <f t="shared" ref="O8:AD8" si="13">O54</f>
        <v>2.80091780131134</v>
      </c>
      <c r="P8" s="18">
        <f t="shared" si="13"/>
        <v>2.6370933284267299</v>
      </c>
      <c r="Q8" s="18">
        <f t="shared" si="13"/>
        <v>2.9790807211351802</v>
      </c>
      <c r="R8" s="18">
        <f t="shared" si="13"/>
        <v>3.0951042111879499</v>
      </c>
      <c r="S8" s="18">
        <f t="shared" si="13"/>
        <v>3.3704902618243202</v>
      </c>
      <c r="T8" s="18">
        <f t="shared" si="13"/>
        <v>3.2971568128488902</v>
      </c>
      <c r="U8" s="18">
        <f t="shared" si="13"/>
        <v>2.9501354669585198</v>
      </c>
      <c r="V8" s="18">
        <f t="shared" si="13"/>
        <v>2.91622092025418</v>
      </c>
      <c r="W8" s="18">
        <f t="shared" si="13"/>
        <v>0.489999999999995</v>
      </c>
      <c r="X8" s="18">
        <f t="shared" si="13"/>
        <v>0.94799999999999995</v>
      </c>
      <c r="Y8" s="18">
        <f t="shared" si="13"/>
        <v>0.49099999999999999</v>
      </c>
      <c r="Z8" s="18">
        <f t="shared" si="13"/>
        <v>0.94799999999999995</v>
      </c>
      <c r="AA8" s="18">
        <f t="shared" si="13"/>
        <v>0.49000000000000199</v>
      </c>
      <c r="AB8" s="18">
        <f t="shared" si="13"/>
        <v>0.94799999999999995</v>
      </c>
      <c r="AC8" s="18">
        <f t="shared" si="13"/>
        <v>0.489999999999995</v>
      </c>
      <c r="AD8" s="18">
        <f t="shared" si="13"/>
        <v>0.94799999999999995</v>
      </c>
    </row>
    <row r="9" spans="1:30" ht="15.75" x14ac:dyDescent="0.25">
      <c r="A9" s="8" t="s">
        <v>31</v>
      </c>
      <c r="B9" s="9">
        <f>O12</f>
        <v>330.50348499570214</v>
      </c>
      <c r="C9" s="9">
        <f>P12</f>
        <v>234.79116271924642</v>
      </c>
      <c r="D9" s="9">
        <f>Q12</f>
        <v>258.88177962478852</v>
      </c>
      <c r="E9" s="9">
        <f>R12</f>
        <v>124.41141350683601</v>
      </c>
      <c r="F9" s="9">
        <f>S12</f>
        <v>245.39190223645289</v>
      </c>
      <c r="G9" s="9">
        <f>T12</f>
        <v>173.89342880814385</v>
      </c>
      <c r="H9" s="9">
        <f>U12</f>
        <v>228.35754190888198</v>
      </c>
      <c r="I9" s="9">
        <f>V12</f>
        <v>162.91127139823368</v>
      </c>
      <c r="N9" s="27" t="s">
        <v>0</v>
      </c>
      <c r="O9" s="18">
        <f t="shared" ref="O9:AD9" si="14">O55</f>
        <v>28.0384474994413</v>
      </c>
      <c r="P9" s="18">
        <f t="shared" si="14"/>
        <v>26.177134447758601</v>
      </c>
      <c r="Q9" s="18">
        <f t="shared" si="14"/>
        <v>105.487112067833</v>
      </c>
      <c r="R9" s="18">
        <f t="shared" si="14"/>
        <v>83.500002591888503</v>
      </c>
      <c r="S9" s="18">
        <f t="shared" si="14"/>
        <v>106.336669750667</v>
      </c>
      <c r="T9" s="18">
        <f t="shared" si="14"/>
        <v>84.618145495832195</v>
      </c>
      <c r="U9" s="18">
        <f t="shared" si="14"/>
        <v>105.31364013996</v>
      </c>
      <c r="V9" s="18">
        <f t="shared" si="14"/>
        <v>83.600449199027906</v>
      </c>
      <c r="W9" s="18">
        <f t="shared" si="14"/>
        <v>4.984</v>
      </c>
      <c r="X9" s="18">
        <f t="shared" si="14"/>
        <v>4.3220000000000001</v>
      </c>
      <c r="Y9" s="18">
        <f t="shared" si="14"/>
        <v>18.593</v>
      </c>
      <c r="Z9" s="18">
        <f t="shared" si="14"/>
        <v>18.149999999999999</v>
      </c>
      <c r="AA9" s="18">
        <f t="shared" si="14"/>
        <v>18.802</v>
      </c>
      <c r="AB9" s="18">
        <f t="shared" si="14"/>
        <v>18.175999999999998</v>
      </c>
      <c r="AC9" s="18">
        <f t="shared" si="14"/>
        <v>18.539000000000001</v>
      </c>
      <c r="AD9" s="18">
        <f t="shared" si="14"/>
        <v>17.977</v>
      </c>
    </row>
    <row r="10" spans="1:30" ht="15.75" x14ac:dyDescent="0.25">
      <c r="N10" s="28" t="s">
        <v>4</v>
      </c>
      <c r="O10" s="18">
        <f>SUM(O4:O9)</f>
        <v>363.81120635787107</v>
      </c>
      <c r="P10" s="18">
        <f t="shared" ref="P10:AD10" si="15">SUM(P4:P9)</f>
        <v>264.6239904377212</v>
      </c>
      <c r="Q10" s="18">
        <f t="shared" si="15"/>
        <v>369.74381056592796</v>
      </c>
      <c r="R10" s="18">
        <f t="shared" si="15"/>
        <v>211.60756378312237</v>
      </c>
      <c r="S10" s="18">
        <f t="shared" si="15"/>
        <v>357.08146198552708</v>
      </c>
      <c r="T10" s="18">
        <f t="shared" si="15"/>
        <v>262.23073088505168</v>
      </c>
      <c r="U10" s="18">
        <f t="shared" si="15"/>
        <v>339.0927665622022</v>
      </c>
      <c r="V10" s="18">
        <f t="shared" si="15"/>
        <v>250.2354117717031</v>
      </c>
      <c r="W10" s="18">
        <f t="shared" si="15"/>
        <v>51.999000000000002</v>
      </c>
      <c r="X10" s="18">
        <f t="shared" si="15"/>
        <v>51.999000000000009</v>
      </c>
      <c r="Y10" s="18">
        <f t="shared" si="15"/>
        <v>51.999000000000009</v>
      </c>
      <c r="Z10" s="18">
        <f t="shared" si="15"/>
        <v>51.999000000000002</v>
      </c>
      <c r="AA10" s="18">
        <f t="shared" si="15"/>
        <v>51.999000000000002</v>
      </c>
      <c r="AB10" s="18">
        <f t="shared" si="15"/>
        <v>51.998999999999995</v>
      </c>
      <c r="AC10" s="18">
        <f t="shared" si="15"/>
        <v>51.999000000000002</v>
      </c>
      <c r="AD10" s="18">
        <f t="shared" si="15"/>
        <v>51.999000000000009</v>
      </c>
    </row>
    <row r="11" spans="1:30" ht="15.75" x14ac:dyDescent="0.25">
      <c r="N11" s="28" t="s">
        <v>30</v>
      </c>
      <c r="O11" s="18">
        <f>SUM(O4:O8)</f>
        <v>335.77275885842977</v>
      </c>
      <c r="P11" s="18">
        <f t="shared" ref="P11:AD11" si="16">SUM(P4:P8)</f>
        <v>238.44685598996261</v>
      </c>
      <c r="Q11" s="18">
        <f t="shared" si="16"/>
        <v>264.25669849809498</v>
      </c>
      <c r="R11" s="18">
        <f t="shared" si="16"/>
        <v>128.10756119123388</v>
      </c>
      <c r="S11" s="18">
        <f t="shared" si="16"/>
        <v>250.74479223486009</v>
      </c>
      <c r="T11" s="18">
        <f t="shared" si="16"/>
        <v>177.61258538921948</v>
      </c>
      <c r="U11" s="18">
        <f t="shared" si="16"/>
        <v>233.77912642224223</v>
      </c>
      <c r="V11" s="18">
        <f t="shared" si="16"/>
        <v>166.63496257267519</v>
      </c>
      <c r="W11" s="18">
        <f t="shared" si="16"/>
        <v>47.015000000000001</v>
      </c>
      <c r="X11" s="18">
        <f t="shared" si="16"/>
        <v>47.677000000000007</v>
      </c>
      <c r="Y11" s="18">
        <f t="shared" si="16"/>
        <v>33.406000000000006</v>
      </c>
      <c r="Z11" s="18">
        <f t="shared" si="16"/>
        <v>33.849000000000004</v>
      </c>
      <c r="AA11" s="18">
        <f t="shared" si="16"/>
        <v>33.197000000000003</v>
      </c>
      <c r="AB11" s="18">
        <f t="shared" si="16"/>
        <v>33.822999999999993</v>
      </c>
      <c r="AC11" s="18">
        <f t="shared" si="16"/>
        <v>33.46</v>
      </c>
      <c r="AD11" s="18">
        <f t="shared" si="16"/>
        <v>34.022000000000006</v>
      </c>
    </row>
    <row r="12" spans="1:30" ht="15.75" x14ac:dyDescent="0.25">
      <c r="A12" t="s">
        <v>11</v>
      </c>
      <c r="N12" s="29" t="s">
        <v>31</v>
      </c>
      <c r="O12" s="24">
        <f>SUM(O5:O6,O8)</f>
        <v>330.50348499570214</v>
      </c>
      <c r="P12" s="24">
        <f t="shared" ref="P12:AD12" si="17">SUM(P5:P6,P8)</f>
        <v>234.79116271924642</v>
      </c>
      <c r="Q12" s="24">
        <f t="shared" si="17"/>
        <v>258.88177962478852</v>
      </c>
      <c r="R12" s="24">
        <f t="shared" si="17"/>
        <v>124.41141350683601</v>
      </c>
      <c r="S12" s="24">
        <f t="shared" si="17"/>
        <v>245.39190223645289</v>
      </c>
      <c r="T12" s="24">
        <f t="shared" si="17"/>
        <v>173.89342880814385</v>
      </c>
      <c r="U12" s="24">
        <f t="shared" si="17"/>
        <v>228.35754190888198</v>
      </c>
      <c r="V12" s="24">
        <f t="shared" si="17"/>
        <v>162.91127139823368</v>
      </c>
      <c r="W12" s="24">
        <f t="shared" si="17"/>
        <v>45.989999999999995</v>
      </c>
      <c r="X12" s="24">
        <f t="shared" si="17"/>
        <v>46.651000000000003</v>
      </c>
      <c r="Y12" s="24">
        <f t="shared" si="17"/>
        <v>32.381</v>
      </c>
      <c r="Z12" s="24">
        <f t="shared" si="17"/>
        <v>32.823</v>
      </c>
      <c r="AA12" s="24">
        <f t="shared" si="17"/>
        <v>32.172000000000004</v>
      </c>
      <c r="AB12" s="24">
        <f t="shared" si="17"/>
        <v>32.796999999999997</v>
      </c>
      <c r="AC12" s="24">
        <f t="shared" si="17"/>
        <v>32.421999999999997</v>
      </c>
      <c r="AD12" s="24">
        <f t="shared" si="17"/>
        <v>32.983000000000004</v>
      </c>
    </row>
    <row r="13" spans="1:30" x14ac:dyDescent="0.25">
      <c r="A13" t="s">
        <v>7</v>
      </c>
      <c r="B13" s="1" t="s">
        <v>16</v>
      </c>
      <c r="C13" s="1" t="s">
        <v>17</v>
      </c>
      <c r="D13" s="1" t="s">
        <v>8</v>
      </c>
      <c r="E13" s="1" t="s">
        <v>13</v>
      </c>
      <c r="F13" s="1" t="s">
        <v>9</v>
      </c>
      <c r="G13" s="1" t="s">
        <v>14</v>
      </c>
      <c r="H13" s="1" t="s">
        <v>10</v>
      </c>
      <c r="I13" s="1" t="s">
        <v>15</v>
      </c>
    </row>
    <row r="14" spans="1:30" x14ac:dyDescent="0.25">
      <c r="A14" s="27" t="s">
        <v>0</v>
      </c>
      <c r="B14" s="9">
        <f>W4</f>
        <v>1.012</v>
      </c>
      <c r="C14" s="9">
        <f t="shared" ref="C14:I14" si="18">X4</f>
        <v>1.012</v>
      </c>
      <c r="D14" s="9">
        <f t="shared" si="18"/>
        <v>1.012</v>
      </c>
      <c r="E14" s="9">
        <f t="shared" si="18"/>
        <v>1.012</v>
      </c>
      <c r="F14" s="9">
        <f t="shared" si="18"/>
        <v>1.012</v>
      </c>
      <c r="G14" s="9">
        <f t="shared" si="18"/>
        <v>1.012</v>
      </c>
      <c r="H14" s="9">
        <f t="shared" si="18"/>
        <v>1.0249999999999999</v>
      </c>
      <c r="I14" s="9">
        <f t="shared" si="18"/>
        <v>1.0249999999999999</v>
      </c>
      <c r="N14" s="31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</v>
      </c>
      <c r="B15" s="9">
        <f t="shared" ref="B15:B19" si="19">W5</f>
        <v>0.23400000000000001</v>
      </c>
      <c r="C15" s="9">
        <f t="shared" ref="C15:C19" si="20">X5</f>
        <v>0.436</v>
      </c>
      <c r="D15" s="9">
        <f t="shared" ref="D15:D19" si="21">Y5</f>
        <v>0.23400000000000001</v>
      </c>
      <c r="E15" s="9">
        <f t="shared" ref="E15:E19" si="22">Z5</f>
        <v>0.437</v>
      </c>
      <c r="F15" s="9">
        <f t="shared" ref="F15:F19" si="23">AA5</f>
        <v>0.23400000000000001</v>
      </c>
      <c r="G15" s="9">
        <f t="shared" ref="G15:G19" si="24">AB5</f>
        <v>0.437</v>
      </c>
      <c r="H15" s="9">
        <f t="shared" ref="H15:H19" si="25">AC5</f>
        <v>0.23400000000000001</v>
      </c>
      <c r="I15" s="9">
        <f t="shared" ref="I15:I19" si="26">AD5</f>
        <v>0.436</v>
      </c>
      <c r="N15" s="31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3</v>
      </c>
      <c r="B16" s="9">
        <f t="shared" si="19"/>
        <v>45.265999999999998</v>
      </c>
      <c r="C16" s="9">
        <f t="shared" si="20"/>
        <v>45.267000000000003</v>
      </c>
      <c r="D16" s="9">
        <f t="shared" si="21"/>
        <v>31.655999999999999</v>
      </c>
      <c r="E16" s="9">
        <f t="shared" si="22"/>
        <v>31.437999999999999</v>
      </c>
      <c r="F16" s="9">
        <f t="shared" si="23"/>
        <v>31.448</v>
      </c>
      <c r="G16" s="9">
        <f t="shared" si="24"/>
        <v>31.411999999999999</v>
      </c>
      <c r="H16" s="9">
        <f t="shared" si="25"/>
        <v>31.698</v>
      </c>
      <c r="I16" s="9">
        <f t="shared" si="26"/>
        <v>31.599</v>
      </c>
      <c r="N16" s="31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0</v>
      </c>
      <c r="B17" s="9">
        <f t="shared" si="19"/>
        <v>1.30000000000052E-2</v>
      </c>
      <c r="C17" s="9">
        <f t="shared" si="20"/>
        <v>1.4000000000002901E-2</v>
      </c>
      <c r="D17" s="9">
        <f t="shared" si="21"/>
        <v>1.30000000000052E-2</v>
      </c>
      <c r="E17" s="9">
        <f t="shared" si="22"/>
        <v>1.4000000000002901E-2</v>
      </c>
      <c r="F17" s="9">
        <f t="shared" si="23"/>
        <v>1.29999999999981E-2</v>
      </c>
      <c r="G17" s="9">
        <f t="shared" si="24"/>
        <v>1.3999999999995801E-2</v>
      </c>
      <c r="H17" s="9">
        <f t="shared" si="25"/>
        <v>1.30000000000052E-2</v>
      </c>
      <c r="I17" s="9">
        <f t="shared" si="26"/>
        <v>1.4000000000002901E-2</v>
      </c>
      <c r="N17" s="3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24</v>
      </c>
      <c r="B18" s="9">
        <f t="shared" si="19"/>
        <v>0.489999999999995</v>
      </c>
      <c r="C18" s="9">
        <f t="shared" si="20"/>
        <v>0.94799999999999995</v>
      </c>
      <c r="D18" s="9">
        <f t="shared" si="21"/>
        <v>0.49099999999999999</v>
      </c>
      <c r="E18" s="9">
        <f t="shared" si="22"/>
        <v>0.94799999999999995</v>
      </c>
      <c r="F18" s="9">
        <f t="shared" si="23"/>
        <v>0.49000000000000199</v>
      </c>
      <c r="G18" s="9">
        <f t="shared" si="24"/>
        <v>0.94799999999999995</v>
      </c>
      <c r="H18" s="9">
        <f t="shared" si="25"/>
        <v>0.489999999999995</v>
      </c>
      <c r="I18" s="9">
        <f t="shared" si="26"/>
        <v>0.94799999999999995</v>
      </c>
      <c r="N18" s="31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27" t="s">
        <v>0</v>
      </c>
      <c r="B19" s="9">
        <f t="shared" si="19"/>
        <v>4.984</v>
      </c>
      <c r="C19" s="9">
        <f t="shared" si="20"/>
        <v>4.3220000000000001</v>
      </c>
      <c r="D19" s="9">
        <f t="shared" si="21"/>
        <v>18.593</v>
      </c>
      <c r="E19" s="9">
        <f t="shared" si="22"/>
        <v>18.149999999999999</v>
      </c>
      <c r="F19" s="9">
        <f t="shared" si="23"/>
        <v>18.802</v>
      </c>
      <c r="G19" s="9">
        <f t="shared" si="24"/>
        <v>18.175999999999998</v>
      </c>
      <c r="H19" s="9">
        <f t="shared" si="25"/>
        <v>18.539000000000001</v>
      </c>
      <c r="I19" s="9">
        <f t="shared" si="26"/>
        <v>17.977</v>
      </c>
      <c r="N19" s="3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ht="15.75" x14ac:dyDescent="0.25">
      <c r="A20" s="8" t="s">
        <v>31</v>
      </c>
      <c r="B20" s="9">
        <f>W12</f>
        <v>45.989999999999995</v>
      </c>
      <c r="C20" s="9">
        <f t="shared" ref="C20:I20" si="27">X12</f>
        <v>46.651000000000003</v>
      </c>
      <c r="D20" s="9">
        <f t="shared" si="27"/>
        <v>32.381</v>
      </c>
      <c r="E20" s="9">
        <f t="shared" si="27"/>
        <v>32.823</v>
      </c>
      <c r="F20" s="9">
        <f t="shared" si="27"/>
        <v>32.172000000000004</v>
      </c>
      <c r="G20" s="9">
        <f t="shared" si="27"/>
        <v>32.796999999999997</v>
      </c>
      <c r="H20" s="9">
        <f t="shared" si="27"/>
        <v>32.421999999999997</v>
      </c>
      <c r="I20" s="9">
        <f t="shared" si="27"/>
        <v>32.983000000000004</v>
      </c>
      <c r="N20" s="3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5.75" x14ac:dyDescent="0.25">
      <c r="A21" s="8"/>
      <c r="B21" s="9"/>
      <c r="C21" s="9"/>
      <c r="D21" s="9"/>
      <c r="E21" s="9"/>
      <c r="F21" s="9"/>
      <c r="G21" s="9"/>
      <c r="H21" s="9"/>
      <c r="I21" s="9"/>
      <c r="N21" s="31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N22" s="31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A23" t="s">
        <v>19</v>
      </c>
      <c r="N23" s="31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A24" t="s">
        <v>7</v>
      </c>
      <c r="B24" s="1" t="s">
        <v>16</v>
      </c>
      <c r="C24" s="1" t="s">
        <v>17</v>
      </c>
      <c r="D24" s="1" t="s">
        <v>8</v>
      </c>
      <c r="E24" s="1" t="s">
        <v>13</v>
      </c>
      <c r="F24" s="1" t="s">
        <v>9</v>
      </c>
      <c r="G24" s="1" t="s">
        <v>14</v>
      </c>
      <c r="H24" s="1" t="s">
        <v>10</v>
      </c>
      <c r="I24" s="1" t="s">
        <v>15</v>
      </c>
      <c r="N24" s="31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 t="s">
        <v>0</v>
      </c>
      <c r="B25" s="5">
        <f t="shared" ref="B25:I32" si="28">($B3-B3)/$B3</f>
        <v>0</v>
      </c>
      <c r="C25" s="5">
        <f t="shared" si="28"/>
        <v>0.3056413527639148</v>
      </c>
      <c r="D25" s="5">
        <f t="shared" si="28"/>
        <v>-1.7965062921157855E-2</v>
      </c>
      <c r="E25" s="5">
        <f t="shared" si="28"/>
        <v>0.29792423258575851</v>
      </c>
      <c r="F25" s="5">
        <f t="shared" si="28"/>
        <v>-8.9130105012146486E-3</v>
      </c>
      <c r="G25" s="5">
        <f t="shared" si="28"/>
        <v>0.30289973382873714</v>
      </c>
      <c r="H25" s="5">
        <f t="shared" si="28"/>
        <v>-2.7396154266618761E-2</v>
      </c>
      <c r="I25" s="5">
        <f t="shared" si="28"/>
        <v>0.29306396024111148</v>
      </c>
      <c r="N25" s="31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 t="s">
        <v>2</v>
      </c>
      <c r="B26" s="5">
        <f t="shared" ref="B26:I26" si="29">($B4-B4)/$B4</f>
        <v>0</v>
      </c>
      <c r="C26" s="5">
        <f t="shared" si="29"/>
        <v>0.44056446502480601</v>
      </c>
      <c r="D26" s="5">
        <f t="shared" si="29"/>
        <v>-2.5143109537805091E-3</v>
      </c>
      <c r="E26" s="5">
        <f t="shared" si="29"/>
        <v>0.47175805138980825</v>
      </c>
      <c r="F26" s="5">
        <f t="shared" si="29"/>
        <v>1.1665614273899678E-2</v>
      </c>
      <c r="G26" s="5">
        <f t="shared" si="29"/>
        <v>0.4432933642557213</v>
      </c>
      <c r="H26" s="5">
        <f t="shared" si="29"/>
        <v>-1.5038490053727218E-3</v>
      </c>
      <c r="I26" s="5">
        <f t="shared" si="29"/>
        <v>0.43019844243554889</v>
      </c>
      <c r="N26" s="31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 t="s">
        <v>3</v>
      </c>
      <c r="B27" s="5">
        <f t="shared" ref="B27:I27" si="30">($B5-B5)/$B5</f>
        <v>0</v>
      </c>
      <c r="C27" s="5">
        <f t="shared" si="30"/>
        <v>0.29076900526955485</v>
      </c>
      <c r="D27" s="5">
        <f t="shared" si="30"/>
        <v>0.2202933105082861</v>
      </c>
      <c r="E27" s="5">
        <f t="shared" si="30"/>
        <v>0.63064796865209483</v>
      </c>
      <c r="F27" s="5">
        <f t="shared" si="30"/>
        <v>0.26280436309077193</v>
      </c>
      <c r="G27" s="5">
        <f t="shared" si="30"/>
        <v>0.47961174273691815</v>
      </c>
      <c r="H27" s="5">
        <f t="shared" si="30"/>
        <v>0.31384648899832596</v>
      </c>
      <c r="I27" s="5">
        <f t="shared" si="30"/>
        <v>0.51220643171211289</v>
      </c>
      <c r="N27" s="31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 t="s">
        <v>0</v>
      </c>
      <c r="B28" s="5">
        <f t="shared" ref="B28:I28" si="31">($B6-B6)/$B6</f>
        <v>0</v>
      </c>
      <c r="C28" s="5">
        <f t="shared" si="31"/>
        <v>0.34422786973275815</v>
      </c>
      <c r="D28" s="5">
        <f t="shared" si="31"/>
        <v>-0.15588206301523722</v>
      </c>
      <c r="E28" s="5">
        <f t="shared" si="31"/>
        <v>0.33913801255115433</v>
      </c>
      <c r="F28" s="5">
        <f t="shared" si="31"/>
        <v>-0.46918633885135486</v>
      </c>
      <c r="G28" s="5">
        <f t="shared" si="31"/>
        <v>-0.27408160627750228</v>
      </c>
      <c r="H28" s="5">
        <f t="shared" si="31"/>
        <v>-0.12726962459050911</v>
      </c>
      <c r="I28" s="5">
        <f t="shared" si="31"/>
        <v>0.30999780065085059</v>
      </c>
      <c r="N28" s="31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 t="s">
        <v>24</v>
      </c>
      <c r="B29" s="5">
        <f t="shared" ref="B29:I29" si="32">($B7-B7)/$B7</f>
        <v>0</v>
      </c>
      <c r="C29" s="5">
        <f t="shared" si="32"/>
        <v>5.8489568243634424E-2</v>
      </c>
      <c r="D29" s="5">
        <f t="shared" si="32"/>
        <v>-6.3608764148818442E-2</v>
      </c>
      <c r="E29" s="5">
        <f t="shared" si="32"/>
        <v>-0.10503214686945721</v>
      </c>
      <c r="F29" s="5">
        <f t="shared" si="32"/>
        <v>-0.20335207989549584</v>
      </c>
      <c r="G29" s="5">
        <f t="shared" si="32"/>
        <v>-0.17717014448093402</v>
      </c>
      <c r="H29" s="5">
        <f t="shared" si="32"/>
        <v>-5.3274560780512265E-2</v>
      </c>
      <c r="I29" s="5">
        <f t="shared" si="32"/>
        <v>-4.1166191627921775E-2</v>
      </c>
      <c r="J29" t="s">
        <v>21</v>
      </c>
      <c r="N29" s="31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 t="s">
        <v>0</v>
      </c>
      <c r="B30" s="5">
        <f t="shared" ref="B30:I31" si="33">($B8-B8)/$B8</f>
        <v>0</v>
      </c>
      <c r="C30" s="5">
        <f>($B8-C8)/$B8</f>
        <v>6.6384312174195409E-2</v>
      </c>
      <c r="D30" s="5">
        <f t="shared" si="33"/>
        <v>-2.7622308464095577</v>
      </c>
      <c r="E30" s="5">
        <f t="shared" si="33"/>
        <v>-1.978053709769499</v>
      </c>
      <c r="F30" s="5">
        <f t="shared" si="33"/>
        <v>-2.7925305868945092</v>
      </c>
      <c r="G30" s="5">
        <f t="shared" si="33"/>
        <v>-2.0179326261740531</v>
      </c>
      <c r="H30" s="5">
        <f t="shared" si="33"/>
        <v>-2.7560439158430046</v>
      </c>
      <c r="I30" s="5">
        <f t="shared" si="33"/>
        <v>-1.9816361694310551</v>
      </c>
      <c r="N30" s="31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15.75" x14ac:dyDescent="0.25">
      <c r="A31" s="8" t="s">
        <v>31</v>
      </c>
      <c r="B31" s="5">
        <f t="shared" si="33"/>
        <v>0</v>
      </c>
      <c r="C31" s="5">
        <f>($B9-C9)/$B9</f>
        <v>0.28959550086953051</v>
      </c>
      <c r="D31" s="5">
        <f t="shared" si="33"/>
        <v>0.21670484162018741</v>
      </c>
      <c r="E31" s="5">
        <f t="shared" si="33"/>
        <v>0.6235700403932084</v>
      </c>
      <c r="F31" s="5">
        <f t="shared" si="33"/>
        <v>0.25752098426543379</v>
      </c>
      <c r="G31" s="5">
        <f t="shared" si="33"/>
        <v>0.47385296463544052</v>
      </c>
      <c r="H31" s="5">
        <f t="shared" si="33"/>
        <v>0.30906162181057928</v>
      </c>
      <c r="I31" s="5">
        <f t="shared" si="33"/>
        <v>0.50708153228595398</v>
      </c>
      <c r="J31" t="s">
        <v>38</v>
      </c>
      <c r="N31" s="31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/>
      <c r="B32" s="5"/>
      <c r="C32" s="5"/>
      <c r="D32" s="5"/>
      <c r="E32" s="5"/>
      <c r="F32" s="5"/>
      <c r="G32" s="5"/>
      <c r="H32" s="5"/>
      <c r="I32" s="5"/>
      <c r="N32" s="3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N33" s="3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N34" s="3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A35" t="s">
        <v>40</v>
      </c>
      <c r="D35" s="7"/>
      <c r="N35" s="3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 t="s">
        <v>16</v>
      </c>
      <c r="C36" s="1" t="s">
        <v>17</v>
      </c>
      <c r="D36" s="1" t="s">
        <v>8</v>
      </c>
      <c r="E36" s="1" t="s">
        <v>13</v>
      </c>
      <c r="F36" s="1" t="s">
        <v>9</v>
      </c>
      <c r="G36" s="1" t="s">
        <v>14</v>
      </c>
      <c r="H36" s="1" t="s">
        <v>10</v>
      </c>
      <c r="I36" s="1" t="s">
        <v>15</v>
      </c>
      <c r="N36" s="31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>
        <v>0</v>
      </c>
      <c r="B37" s="10">
        <f t="shared" ref="B37:I37" si="34">B3/B14</f>
        <v>5.1281077059493185</v>
      </c>
      <c r="C37" s="10">
        <f t="shared" si="34"/>
        <v>3.5607459295839128</v>
      </c>
      <c r="D37" s="10">
        <f t="shared" si="34"/>
        <v>5.2202344835531722</v>
      </c>
      <c r="E37" s="10">
        <f t="shared" si="34"/>
        <v>3.6003201530372531</v>
      </c>
      <c r="F37" s="10">
        <f t="shared" si="34"/>
        <v>5.1738145837838045</v>
      </c>
      <c r="G37" s="10">
        <f t="shared" si="34"/>
        <v>3.5748052467721738</v>
      </c>
      <c r="H37" s="10">
        <f t="shared" si="34"/>
        <v>5.2017768911087128</v>
      </c>
      <c r="I37" s="10">
        <f t="shared" si="34"/>
        <v>3.5792654467688396</v>
      </c>
      <c r="N37" s="31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>
        <v>0.25</v>
      </c>
      <c r="B38" s="10">
        <f t="shared" ref="B38:I40" si="35">$A38*B$41+(1-$A38)*B$37</f>
        <v>7.2250060268542287</v>
      </c>
      <c r="C38" s="10">
        <f t="shared" si="35"/>
        <v>5.1016285347800103</v>
      </c>
      <c r="D38" s="10">
        <f t="shared" si="35"/>
        <v>6.9715564738665599</v>
      </c>
      <c r="E38" s="10">
        <f t="shared" si="35"/>
        <v>4.3299469679713258</v>
      </c>
      <c r="F38" s="10">
        <f t="shared" si="35"/>
        <v>6.8087420146966151</v>
      </c>
      <c r="G38" s="10">
        <f t="shared" si="35"/>
        <v>4.8017741881998379</v>
      </c>
      <c r="H38" s="10">
        <f t="shared" si="35"/>
        <v>6.6582209209588434</v>
      </c>
      <c r="I38" s="10">
        <f t="shared" si="35"/>
        <v>4.6927176930287171</v>
      </c>
      <c r="N38" s="31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>
        <v>0.5</v>
      </c>
      <c r="B39" s="10">
        <f t="shared" si="35"/>
        <v>9.3219043477591388</v>
      </c>
      <c r="C39" s="10">
        <f t="shared" si="35"/>
        <v>6.6425111399761079</v>
      </c>
      <c r="D39" s="10">
        <f t="shared" si="35"/>
        <v>8.7228784641799493</v>
      </c>
      <c r="E39" s="10">
        <f t="shared" si="35"/>
        <v>5.0595737829053986</v>
      </c>
      <c r="F39" s="10">
        <f t="shared" si="35"/>
        <v>8.4436694456094266</v>
      </c>
      <c r="G39" s="10">
        <f t="shared" si="35"/>
        <v>6.0287431296275029</v>
      </c>
      <c r="H39" s="10">
        <f t="shared" si="35"/>
        <v>8.1146649508089741</v>
      </c>
      <c r="I39" s="10">
        <f t="shared" si="35"/>
        <v>5.8061699392885942</v>
      </c>
      <c r="N39" s="31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>
        <v>0.75</v>
      </c>
      <c r="B40" s="10">
        <f t="shared" si="35"/>
        <v>11.41880266866405</v>
      </c>
      <c r="C40" s="10">
        <f t="shared" si="35"/>
        <v>8.1833937451722054</v>
      </c>
      <c r="D40" s="10">
        <f t="shared" si="35"/>
        <v>10.474200454493335</v>
      </c>
      <c r="E40" s="10">
        <f t="shared" si="35"/>
        <v>5.7892005978394714</v>
      </c>
      <c r="F40" s="10">
        <f t="shared" si="35"/>
        <v>10.078596876522235</v>
      </c>
      <c r="G40" s="10">
        <f t="shared" si="35"/>
        <v>7.2557120710551679</v>
      </c>
      <c r="H40" s="10">
        <f t="shared" si="35"/>
        <v>9.5711089806591048</v>
      </c>
      <c r="I40" s="10">
        <f t="shared" si="35"/>
        <v>6.9196221855484712</v>
      </c>
      <c r="N40" s="3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>
        <v>1</v>
      </c>
      <c r="B41" s="10">
        <f>SUM(B4:B9)/SUM(B15:B19)</f>
        <v>13.515700989568959</v>
      </c>
      <c r="C41" s="10">
        <f>SUM(C4:C9)/SUM(C15:C19)</f>
        <v>9.724276350368303</v>
      </c>
      <c r="D41" s="10">
        <f>SUM(D4:D9)/SUM(D15:D19)</f>
        <v>12.225522444806725</v>
      </c>
      <c r="E41" s="10">
        <f>SUM(E4:E9)/SUM(E15:E19)</f>
        <v>6.5188274127735442</v>
      </c>
      <c r="F41" s="10">
        <f>SUM(F4:F9)/SUM(F15:F19)</f>
        <v>11.713524307435048</v>
      </c>
      <c r="G41" s="10">
        <f>SUM(G4:G9)/SUM(G15:G19)</f>
        <v>8.482681012482832</v>
      </c>
      <c r="H41" s="10">
        <f>SUM(H4:H9)/SUM(H15:H19)</f>
        <v>11.027553010509235</v>
      </c>
      <c r="I41" s="10">
        <f>SUM(I4:I9)/SUM(I15:I19)</f>
        <v>8.0330744318083482</v>
      </c>
      <c r="J41" t="s">
        <v>39</v>
      </c>
      <c r="N41" s="3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N42" s="31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N43" s="31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5" spans="1:30" x14ac:dyDescent="0.25">
      <c r="A45" t="s">
        <v>20</v>
      </c>
    </row>
    <row r="46" spans="1:30" x14ac:dyDescent="0.25">
      <c r="A46" t="s">
        <v>7</v>
      </c>
      <c r="B46" s="1" t="s">
        <v>16</v>
      </c>
      <c r="C46" s="1" t="s">
        <v>17</v>
      </c>
      <c r="D46" s="1" t="s">
        <v>8</v>
      </c>
      <c r="E46" s="1" t="s">
        <v>13</v>
      </c>
      <c r="F46" s="1" t="s">
        <v>9</v>
      </c>
      <c r="G46" s="1" t="s">
        <v>14</v>
      </c>
      <c r="H46" s="1" t="s">
        <v>10</v>
      </c>
      <c r="I46" s="1" t="s">
        <v>15</v>
      </c>
    </row>
    <row r="47" spans="1:30" x14ac:dyDescent="0.25">
      <c r="A47" s="27" t="s">
        <v>0</v>
      </c>
      <c r="B47" s="5">
        <f>($B14-B14)/$B14</f>
        <v>0</v>
      </c>
      <c r="C47" s="5">
        <f>($B14-C14)/$B14</f>
        <v>0</v>
      </c>
      <c r="D47" s="5">
        <f t="shared" ref="D47:I47" si="36">($B14-D14)/$B14</f>
        <v>0</v>
      </c>
      <c r="E47" s="5">
        <f t="shared" si="36"/>
        <v>0</v>
      </c>
      <c r="F47" s="5">
        <f t="shared" si="36"/>
        <v>0</v>
      </c>
      <c r="G47" s="5">
        <f t="shared" si="36"/>
        <v>0</v>
      </c>
      <c r="H47" s="5">
        <f t="shared" si="36"/>
        <v>-1.2845849802371443E-2</v>
      </c>
      <c r="I47" s="5">
        <f t="shared" si="36"/>
        <v>-1.2845849802371443E-2</v>
      </c>
      <c r="O47" s="1" t="s">
        <v>16</v>
      </c>
      <c r="P47" s="1" t="s">
        <v>17</v>
      </c>
      <c r="Q47" s="1" t="s">
        <v>8</v>
      </c>
      <c r="R47" s="1" t="s">
        <v>13</v>
      </c>
      <c r="S47" s="1" t="s">
        <v>9</v>
      </c>
      <c r="T47" s="1" t="s">
        <v>14</v>
      </c>
      <c r="U47" s="1" t="s">
        <v>10</v>
      </c>
      <c r="V47" s="1" t="s">
        <v>15</v>
      </c>
      <c r="W47" s="1" t="s">
        <v>16</v>
      </c>
      <c r="X47" s="1" t="s">
        <v>17</v>
      </c>
      <c r="Y47" s="1" t="s">
        <v>8</v>
      </c>
      <c r="Z47" s="1" t="s">
        <v>13</v>
      </c>
      <c r="AA47" s="1" t="s">
        <v>9</v>
      </c>
      <c r="AB47" s="1" t="s">
        <v>14</v>
      </c>
      <c r="AC47" s="1" t="s">
        <v>10</v>
      </c>
      <c r="AD47" s="1" t="s">
        <v>15</v>
      </c>
    </row>
    <row r="48" spans="1:30" x14ac:dyDescent="0.25">
      <c r="A48" s="27" t="s">
        <v>2</v>
      </c>
      <c r="B48" s="5">
        <f t="shared" ref="B48:I54" si="37">($B15-B15)/$B15</f>
        <v>0</v>
      </c>
      <c r="C48" s="5">
        <f t="shared" si="37"/>
        <v>-0.86324786324786318</v>
      </c>
      <c r="D48" s="5">
        <f t="shared" ref="D48:I48" si="38">($B15-D15)/$B15</f>
        <v>0</v>
      </c>
      <c r="E48" s="5">
        <f t="shared" si="38"/>
        <v>-0.86752136752136744</v>
      </c>
      <c r="F48" s="5">
        <f t="shared" si="38"/>
        <v>0</v>
      </c>
      <c r="G48" s="5">
        <f t="shared" si="38"/>
        <v>-0.86752136752136744</v>
      </c>
      <c r="H48" s="5">
        <f t="shared" si="38"/>
        <v>0</v>
      </c>
      <c r="I48" s="5">
        <f t="shared" si="38"/>
        <v>-0.86324786324786318</v>
      </c>
      <c r="O48" t="s">
        <v>35</v>
      </c>
      <c r="Q48" t="s">
        <v>32</v>
      </c>
      <c r="R48" t="s">
        <v>33</v>
      </c>
      <c r="S48" t="s">
        <v>35</v>
      </c>
      <c r="U48" t="s">
        <v>32</v>
      </c>
      <c r="V48" t="s">
        <v>33</v>
      </c>
      <c r="W48" t="s">
        <v>34</v>
      </c>
      <c r="Y48" t="s">
        <v>34</v>
      </c>
      <c r="AA48" t="s">
        <v>34</v>
      </c>
      <c r="AC48" t="s">
        <v>34</v>
      </c>
    </row>
    <row r="49" spans="1:30" x14ac:dyDescent="0.25">
      <c r="A49" s="27" t="s">
        <v>3</v>
      </c>
      <c r="B49" s="5">
        <f t="shared" si="37"/>
        <v>0</v>
      </c>
      <c r="C49" s="5">
        <f t="shared" si="37"/>
        <v>-2.2091636106675538E-5</v>
      </c>
      <c r="D49" s="5">
        <f t="shared" ref="D49:I49" si="39">($B16-D16)/$B16</f>
        <v>0.30066716741041843</v>
      </c>
      <c r="E49" s="5">
        <f t="shared" si="39"/>
        <v>0.30548314408165067</v>
      </c>
      <c r="F49" s="5">
        <f t="shared" si="39"/>
        <v>0.30526222772058498</v>
      </c>
      <c r="G49" s="5">
        <f t="shared" si="39"/>
        <v>0.30605752662042152</v>
      </c>
      <c r="H49" s="5">
        <f t="shared" si="39"/>
        <v>0.29973931869394244</v>
      </c>
      <c r="I49" s="5">
        <f t="shared" si="39"/>
        <v>0.30192639066849286</v>
      </c>
    </row>
    <row r="50" spans="1:30" x14ac:dyDescent="0.25">
      <c r="A50" s="27" t="s">
        <v>0</v>
      </c>
      <c r="B50" s="5">
        <f t="shared" si="37"/>
        <v>0</v>
      </c>
      <c r="C50" s="5">
        <f t="shared" si="37"/>
        <v>-7.6923076922869274E-2</v>
      </c>
      <c r="D50" s="5">
        <f t="shared" ref="D50:I50" si="40">($B17-D17)/$B17</f>
        <v>0</v>
      </c>
      <c r="E50" s="5">
        <f t="shared" si="40"/>
        <v>-7.6923076922869274E-2</v>
      </c>
      <c r="F50" s="5">
        <f t="shared" si="40"/>
        <v>5.4617101439771011E-13</v>
      </c>
      <c r="G50" s="5">
        <f t="shared" si="40"/>
        <v>-7.6923076922323114E-2</v>
      </c>
      <c r="H50" s="5">
        <f t="shared" si="40"/>
        <v>0</v>
      </c>
      <c r="I50" s="5">
        <f t="shared" si="40"/>
        <v>-7.6923076922869274E-2</v>
      </c>
      <c r="N50" s="31" t="s">
        <v>0</v>
      </c>
      <c r="O50">
        <v>5.18964499842071</v>
      </c>
      <c r="P50">
        <v>3.6034748807389199</v>
      </c>
      <c r="Q50">
        <v>5.2828772973558102</v>
      </c>
      <c r="R50">
        <v>3.6435239948736999</v>
      </c>
      <c r="S50">
        <v>5.2359003587892099</v>
      </c>
      <c r="T50">
        <v>3.6177029097334401</v>
      </c>
      <c r="U50">
        <v>5.3318213133864303</v>
      </c>
      <c r="V50">
        <v>3.6687470829380602</v>
      </c>
      <c r="W50">
        <v>1.012</v>
      </c>
      <c r="X50">
        <v>1.012</v>
      </c>
      <c r="Y50">
        <v>1.012</v>
      </c>
      <c r="Z50">
        <v>1.012</v>
      </c>
      <c r="AA50">
        <v>1.012</v>
      </c>
      <c r="AB50">
        <v>1.012</v>
      </c>
      <c r="AC50">
        <v>1.0249999999999999</v>
      </c>
      <c r="AD50">
        <v>1.0249999999999999</v>
      </c>
    </row>
    <row r="51" spans="1:30" x14ac:dyDescent="0.25">
      <c r="A51" s="27" t="s">
        <v>24</v>
      </c>
      <c r="B51" s="5">
        <f t="shared" si="37"/>
        <v>0</v>
      </c>
      <c r="C51" s="5">
        <f t="shared" si="37"/>
        <v>-0.93469387755104005</v>
      </c>
      <c r="D51" s="5">
        <f t="shared" ref="D51:I51" si="41">($B18-D18)/$B18</f>
        <v>-2.0408163265408308E-3</v>
      </c>
      <c r="E51" s="5">
        <f t="shared" si="41"/>
        <v>-0.93469387755104005</v>
      </c>
      <c r="F51" s="5">
        <f t="shared" si="41"/>
        <v>-1.4274296030895016E-14</v>
      </c>
      <c r="G51" s="5">
        <f t="shared" si="41"/>
        <v>-0.93469387755104005</v>
      </c>
      <c r="H51" s="5">
        <f t="shared" si="41"/>
        <v>0</v>
      </c>
      <c r="I51" s="5">
        <f t="shared" si="41"/>
        <v>-0.93469387755104005</v>
      </c>
      <c r="J51" t="s">
        <v>21</v>
      </c>
      <c r="N51" s="31" t="s">
        <v>2</v>
      </c>
      <c r="O51">
        <v>1.75404726290077</v>
      </c>
      <c r="P51">
        <v>0.98127636889266701</v>
      </c>
      <c r="Q51">
        <v>1.7584574831473301</v>
      </c>
      <c r="R51">
        <v>0.92656134410907598</v>
      </c>
      <c r="S51">
        <v>1.7335852241135801</v>
      </c>
      <c r="T51">
        <v>0.97648975066594801</v>
      </c>
      <c r="U51">
        <v>1.75668508513246</v>
      </c>
      <c r="V51">
        <v>0.99945886244252102</v>
      </c>
      <c r="W51">
        <v>0.23400000000000001</v>
      </c>
      <c r="X51">
        <v>0.436</v>
      </c>
      <c r="Y51">
        <v>0.23400000000000001</v>
      </c>
      <c r="Z51">
        <v>0.437</v>
      </c>
      <c r="AA51">
        <v>0.23400000000000001</v>
      </c>
      <c r="AB51">
        <v>0.437</v>
      </c>
      <c r="AC51">
        <v>0.23400000000000001</v>
      </c>
      <c r="AD51">
        <v>0.436</v>
      </c>
    </row>
    <row r="52" spans="1:30" x14ac:dyDescent="0.25">
      <c r="A52" s="27" t="s">
        <v>0</v>
      </c>
      <c r="B52" s="5">
        <f t="shared" si="37"/>
        <v>0</v>
      </c>
      <c r="C52" s="5">
        <f t="shared" si="37"/>
        <v>0.1328250401284109</v>
      </c>
      <c r="D52" s="5">
        <f t="shared" ref="D52:I52" si="42">($B19-D19)/$B19</f>
        <v>-2.73053772070626</v>
      </c>
      <c r="E52" s="5">
        <f t="shared" si="42"/>
        <v>-2.6416532905296948</v>
      </c>
      <c r="F52" s="5">
        <f t="shared" si="42"/>
        <v>-2.7724719101123596</v>
      </c>
      <c r="G52" s="5">
        <f t="shared" si="42"/>
        <v>-2.6468699839486352</v>
      </c>
      <c r="H52" s="5">
        <f t="shared" si="42"/>
        <v>-2.7197030497592301</v>
      </c>
      <c r="I52" s="5">
        <f t="shared" si="42"/>
        <v>-2.6069422150882824</v>
      </c>
      <c r="N52" s="31" t="s">
        <v>3</v>
      </c>
      <c r="O52">
        <v>325.94851993149001</v>
      </c>
      <c r="P52">
        <v>231.17279302192699</v>
      </c>
      <c r="Q52">
        <v>254.14424142050601</v>
      </c>
      <c r="R52">
        <v>120.38974795153899</v>
      </c>
      <c r="S52">
        <v>240.28782675051499</v>
      </c>
      <c r="T52">
        <v>169.61978224462899</v>
      </c>
      <c r="U52">
        <v>223.650721356791</v>
      </c>
      <c r="V52">
        <v>158.99559161553699</v>
      </c>
      <c r="W52">
        <v>45.265999999999998</v>
      </c>
      <c r="X52">
        <v>45.267000000000003</v>
      </c>
      <c r="Y52">
        <v>31.655999999999999</v>
      </c>
      <c r="Z52">
        <v>31.437999999999999</v>
      </c>
      <c r="AA52">
        <v>31.448</v>
      </c>
      <c r="AB52">
        <v>31.411999999999999</v>
      </c>
      <c r="AC52">
        <v>31.698</v>
      </c>
      <c r="AD52">
        <v>31.599</v>
      </c>
    </row>
    <row r="53" spans="1:30" ht="15.75" x14ac:dyDescent="0.25">
      <c r="A53" s="8" t="s">
        <v>4</v>
      </c>
      <c r="B53" s="5">
        <f>($B20-B20)/$B20</f>
        <v>0</v>
      </c>
      <c r="C53" s="5">
        <f t="shared" ref="C53:I53" si="43">($B20-C20)/$B20</f>
        <v>-1.4372689715155654E-2</v>
      </c>
      <c r="D53" s="5">
        <f t="shared" si="43"/>
        <v>0.29591215481626432</v>
      </c>
      <c r="E53" s="5">
        <f t="shared" si="43"/>
        <v>0.28630136986301363</v>
      </c>
      <c r="F53" s="5">
        <f t="shared" si="43"/>
        <v>0.30045662100456605</v>
      </c>
      <c r="G53" s="5">
        <f t="shared" si="43"/>
        <v>0.28686671015438137</v>
      </c>
      <c r="H53" s="5">
        <f t="shared" si="43"/>
        <v>0.29502065666449229</v>
      </c>
      <c r="I53" s="5">
        <f t="shared" si="43"/>
        <v>0.28282235268536621</v>
      </c>
      <c r="N53" s="31" t="s">
        <v>0</v>
      </c>
      <c r="O53">
        <v>7.9628864306913794E-2</v>
      </c>
      <c r="P53">
        <v>5.2218389977305997E-2</v>
      </c>
      <c r="Q53">
        <v>9.2041575950635904E-2</v>
      </c>
      <c r="R53">
        <v>5.26236895241615E-2</v>
      </c>
      <c r="S53">
        <v>0.116989639617966</v>
      </c>
      <c r="T53">
        <v>0.10145367134220599</v>
      </c>
      <c r="U53">
        <v>8.9763199973823302E-2</v>
      </c>
      <c r="V53">
        <v>5.4944091503445501E-2</v>
      </c>
      <c r="W53">
        <v>1.30000000000052E-2</v>
      </c>
      <c r="X53">
        <v>1.4000000000002901E-2</v>
      </c>
      <c r="Y53">
        <v>1.30000000000052E-2</v>
      </c>
      <c r="Z53">
        <v>1.4000000000002901E-2</v>
      </c>
      <c r="AA53">
        <v>1.29999999999981E-2</v>
      </c>
      <c r="AB53">
        <v>1.3999999999995801E-2</v>
      </c>
      <c r="AC53">
        <v>1.30000000000052E-2</v>
      </c>
      <c r="AD53">
        <v>1.4000000000002901E-2</v>
      </c>
    </row>
    <row r="54" spans="1:30" x14ac:dyDescent="0.25">
      <c r="N54" s="31" t="s">
        <v>24</v>
      </c>
      <c r="O54">
        <v>2.80091780131134</v>
      </c>
      <c r="P54">
        <v>2.6370933284267299</v>
      </c>
      <c r="Q54">
        <v>2.9790807211351802</v>
      </c>
      <c r="R54">
        <v>3.0951042111879499</v>
      </c>
      <c r="S54">
        <v>3.3704902618243202</v>
      </c>
      <c r="T54">
        <v>3.2971568128488902</v>
      </c>
      <c r="U54">
        <v>2.9501354669585198</v>
      </c>
      <c r="V54">
        <v>2.91622092025418</v>
      </c>
      <c r="W54">
        <v>0.489999999999995</v>
      </c>
      <c r="X54">
        <v>0.94799999999999995</v>
      </c>
      <c r="Y54">
        <v>0.49099999999999999</v>
      </c>
      <c r="Z54">
        <v>0.94799999999999995</v>
      </c>
      <c r="AA54">
        <v>0.49000000000000199</v>
      </c>
      <c r="AB54">
        <v>0.94799999999999995</v>
      </c>
      <c r="AC54">
        <v>0.489999999999995</v>
      </c>
      <c r="AD54">
        <v>0.94799999999999995</v>
      </c>
    </row>
    <row r="55" spans="1:30" x14ac:dyDescent="0.25">
      <c r="N55" s="31" t="s">
        <v>0</v>
      </c>
      <c r="O55">
        <v>28.0384474994413</v>
      </c>
      <c r="P55">
        <v>26.177134447758601</v>
      </c>
      <c r="Q55">
        <v>105.487112067833</v>
      </c>
      <c r="R55">
        <v>83.500002591888503</v>
      </c>
      <c r="S55">
        <v>106.336669750667</v>
      </c>
      <c r="T55">
        <v>84.618145495832195</v>
      </c>
      <c r="U55">
        <v>105.31364013996</v>
      </c>
      <c r="V55">
        <v>83.600449199027906</v>
      </c>
      <c r="W55">
        <v>4.984</v>
      </c>
      <c r="X55">
        <v>4.3220000000000001</v>
      </c>
      <c r="Y55">
        <v>18.593</v>
      </c>
      <c r="Z55">
        <v>18.149999999999999</v>
      </c>
      <c r="AA55">
        <v>18.802</v>
      </c>
      <c r="AB55">
        <v>18.175999999999998</v>
      </c>
      <c r="AC55">
        <v>18.539000000000001</v>
      </c>
      <c r="AD55">
        <v>17.977</v>
      </c>
    </row>
    <row r="56" spans="1:30" x14ac:dyDescent="0.25">
      <c r="N56" s="31" t="s">
        <v>4</v>
      </c>
      <c r="O56">
        <v>363.81120635787101</v>
      </c>
      <c r="P56">
        <v>264.62399043772098</v>
      </c>
      <c r="Q56">
        <v>369.74381056592802</v>
      </c>
      <c r="R56">
        <v>211.607563783122</v>
      </c>
      <c r="S56">
        <v>357.08146198552703</v>
      </c>
      <c r="T56">
        <v>262.23073088505203</v>
      </c>
      <c r="U56">
        <v>339.092766562203</v>
      </c>
      <c r="V56">
        <v>250.23541177170301</v>
      </c>
    </row>
    <row r="57" spans="1:30" ht="15.75" x14ac:dyDescent="0.25">
      <c r="N57" s="32"/>
    </row>
    <row r="58" spans="1:30" x14ac:dyDescent="0.25">
      <c r="N58" s="31"/>
    </row>
    <row r="59" spans="1:30" x14ac:dyDescent="0.25">
      <c r="N59" s="31"/>
    </row>
    <row r="60" spans="1:30" x14ac:dyDescent="0.25">
      <c r="N60" s="31"/>
    </row>
    <row r="61" spans="1:30" x14ac:dyDescent="0.25">
      <c r="N61" s="31"/>
    </row>
    <row r="62" spans="1:30" x14ac:dyDescent="0.25">
      <c r="N62" s="31"/>
    </row>
    <row r="63" spans="1:30" x14ac:dyDescent="0.25">
      <c r="N63" s="31"/>
    </row>
    <row r="64" spans="1:30" x14ac:dyDescent="0.25">
      <c r="N64" s="31"/>
    </row>
    <row r="65" spans="14:14" x14ac:dyDescent="0.25">
      <c r="N65" s="31"/>
    </row>
    <row r="66" spans="14:14" x14ac:dyDescent="0.25">
      <c r="N66" s="31"/>
    </row>
    <row r="67" spans="14:14" x14ac:dyDescent="0.25">
      <c r="N67" s="31"/>
    </row>
    <row r="68" spans="14:14" x14ac:dyDescent="0.25">
      <c r="N68" s="31"/>
    </row>
    <row r="69" spans="14:14" x14ac:dyDescent="0.25">
      <c r="N69" s="31"/>
    </row>
    <row r="70" spans="14:14" x14ac:dyDescent="0.25">
      <c r="N70" s="31"/>
    </row>
    <row r="71" spans="14:14" x14ac:dyDescent="0.25">
      <c r="N71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EEPROM</vt:lpstr>
      <vt:lpstr>NOR FLASH</vt:lpstr>
      <vt:lpstr>NAND FLASH</vt:lpstr>
      <vt:lpstr>Sandisk</vt:lpstr>
      <vt:lpstr>HIH6130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2016-10-30T08:27:25Z</dcterms:created>
  <dcterms:modified xsi:type="dcterms:W3CDTF">2016-10-31T09:12:09Z</dcterms:modified>
</cp:coreProperties>
</file>