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3920" windowHeight="8505" firstSheet="1" activeTab="2"/>
  </bookViews>
  <sheets>
    <sheet name="Coincident Domains" sheetId="1" r:id="rId1"/>
    <sheet name="Shunt Resistors" sheetId="2" r:id="rId2"/>
    <sheet name="Domain Voltage Dividers" sheetId="3" r:id="rId3"/>
  </sheets>
  <calcPr calcId="145621"/>
  <fileRecoveryPr repairLoad="1"/>
</workbook>
</file>

<file path=xl/calcChain.xml><?xml version="1.0" encoding="utf-8"?>
<calcChain xmlns="http://schemas.openxmlformats.org/spreadsheetml/2006/main">
  <c r="F21" i="3" l="1"/>
  <c r="H16" i="3"/>
  <c r="H17" i="3" s="1"/>
  <c r="F16" i="3"/>
  <c r="F15" i="3"/>
  <c r="F14" i="3"/>
  <c r="F13" i="3"/>
  <c r="F12" i="3"/>
  <c r="F11" i="3"/>
  <c r="F10" i="3"/>
  <c r="F9" i="3"/>
  <c r="F8" i="3"/>
  <c r="A21" i="3"/>
  <c r="R16" i="3"/>
  <c r="P16" i="3" s="1"/>
  <c r="M16" i="3"/>
  <c r="K16" i="3" s="1"/>
  <c r="C16" i="3"/>
  <c r="A16" i="3" s="1"/>
  <c r="P15" i="3"/>
  <c r="K15" i="3"/>
  <c r="A15" i="3"/>
  <c r="P14" i="3"/>
  <c r="K14" i="3"/>
  <c r="A14" i="3"/>
  <c r="P13" i="3"/>
  <c r="K13" i="3"/>
  <c r="A13" i="3"/>
  <c r="P12" i="3"/>
  <c r="K12" i="3"/>
  <c r="A12" i="3"/>
  <c r="P11" i="3"/>
  <c r="K11" i="3"/>
  <c r="A11" i="3"/>
  <c r="P10" i="3"/>
  <c r="K10" i="3"/>
  <c r="A10" i="3"/>
  <c r="P9" i="3"/>
  <c r="K9" i="3"/>
  <c r="A9" i="3"/>
  <c r="P8" i="3"/>
  <c r="K8" i="3"/>
  <c r="A8" i="3"/>
  <c r="F17" i="3" l="1"/>
  <c r="H18" i="3"/>
  <c r="C17" i="3"/>
  <c r="M17" i="3"/>
  <c r="R17" i="3"/>
  <c r="F18" i="3" l="1"/>
  <c r="H19" i="3"/>
  <c r="P17" i="3"/>
  <c r="R18" i="3"/>
  <c r="A17" i="3"/>
  <c r="C18" i="3"/>
  <c r="K17" i="3"/>
  <c r="M18" i="3"/>
  <c r="F19" i="3" l="1"/>
  <c r="H20" i="3"/>
  <c r="K18" i="3"/>
  <c r="M19" i="3"/>
  <c r="A18" i="3"/>
  <c r="C19" i="3"/>
  <c r="P18" i="3"/>
  <c r="R19" i="3"/>
  <c r="H22" i="3" l="1"/>
  <c r="F20" i="3"/>
  <c r="P19" i="3"/>
  <c r="R20" i="3"/>
  <c r="A19" i="3"/>
  <c r="C20" i="3"/>
  <c r="K19" i="3"/>
  <c r="M20" i="3"/>
  <c r="H23" i="3" l="1"/>
  <c r="F22" i="3"/>
  <c r="M21" i="3"/>
  <c r="K20" i="3"/>
  <c r="C22" i="3"/>
  <c r="A20" i="3"/>
  <c r="R21" i="3"/>
  <c r="P20" i="3"/>
  <c r="H24" i="3" l="1"/>
  <c r="F23" i="3"/>
  <c r="R22" i="3"/>
  <c r="P21" i="3"/>
  <c r="C23" i="3"/>
  <c r="A22" i="3"/>
  <c r="M22" i="3"/>
  <c r="K21" i="3"/>
  <c r="H25" i="3" l="1"/>
  <c r="F24" i="3"/>
  <c r="M23" i="3"/>
  <c r="K22" i="3"/>
  <c r="C24" i="3"/>
  <c r="A23" i="3"/>
  <c r="R23" i="3"/>
  <c r="P22" i="3"/>
  <c r="H26" i="3" l="1"/>
  <c r="F25" i="3"/>
  <c r="R24" i="3"/>
  <c r="P23" i="3"/>
  <c r="C25" i="3"/>
  <c r="A24" i="3"/>
  <c r="M24" i="3"/>
  <c r="K23" i="3"/>
  <c r="H27" i="3" l="1"/>
  <c r="F27" i="3" s="1"/>
  <c r="F26" i="3"/>
  <c r="M25" i="3"/>
  <c r="K24" i="3"/>
  <c r="C26" i="3"/>
  <c r="A25" i="3"/>
  <c r="R25" i="3"/>
  <c r="P24" i="3"/>
  <c r="R26" i="3" l="1"/>
  <c r="P26" i="3" s="1"/>
  <c r="P25" i="3"/>
  <c r="C27" i="3"/>
  <c r="A27" i="3" s="1"/>
  <c r="A26" i="3"/>
  <c r="M26" i="3"/>
  <c r="K26" i="3" s="1"/>
  <c r="K25" i="3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G3" i="2" s="1"/>
  <c r="F4" i="2"/>
  <c r="F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E2" i="2"/>
  <c r="D9" i="2"/>
  <c r="E9" i="2" s="1"/>
  <c r="D8" i="2"/>
  <c r="E8" i="2" s="1"/>
  <c r="D7" i="2"/>
  <c r="E7" i="2" s="1"/>
  <c r="E6" i="2"/>
  <c r="D6" i="2"/>
  <c r="E5" i="2"/>
  <c r="D5" i="2"/>
  <c r="D4" i="2"/>
  <c r="E4" i="2" s="1"/>
  <c r="D3" i="2"/>
  <c r="E3" i="2" s="1"/>
  <c r="D2" i="2"/>
  <c r="E11" i="2"/>
  <c r="E12" i="2"/>
  <c r="E13" i="2"/>
  <c r="E14" i="2"/>
  <c r="E15" i="2"/>
  <c r="E16" i="2"/>
  <c r="E17" i="2"/>
  <c r="E10" i="2"/>
  <c r="D11" i="2"/>
  <c r="D12" i="2"/>
  <c r="D13" i="2"/>
  <c r="D15" i="2"/>
  <c r="D16" i="2"/>
  <c r="D10" i="2"/>
  <c r="B17" i="2"/>
  <c r="B16" i="2"/>
  <c r="B15" i="2"/>
  <c r="B13" i="2"/>
  <c r="B11" i="2"/>
</calcChain>
</file>

<file path=xl/sharedStrings.xml><?xml version="1.0" encoding="utf-8"?>
<sst xmlns="http://schemas.openxmlformats.org/spreadsheetml/2006/main" count="169" uniqueCount="108">
  <si>
    <t>Buck Regulators</t>
  </si>
  <si>
    <t>In Voltage</t>
  </si>
  <si>
    <t>In Current</t>
  </si>
  <si>
    <t>Out Voltage</t>
  </si>
  <si>
    <t>Out Current</t>
  </si>
  <si>
    <t>Boost Regulators</t>
  </si>
  <si>
    <t>B0INRAW</t>
  </si>
  <si>
    <t>BOOSTINCUR0</t>
  </si>
  <si>
    <t>BUSVOUT</t>
  </si>
  <si>
    <t>BOOSTOUTCUR0</t>
  </si>
  <si>
    <t>B3INRAW</t>
  </si>
  <si>
    <t>B2INRAW</t>
  </si>
  <si>
    <t>B1INRAW</t>
  </si>
  <si>
    <t>BOOSTINCUR1</t>
  </si>
  <si>
    <t>BOOSTINCUR2</t>
  </si>
  <si>
    <t>BOOSTINCUR3</t>
  </si>
  <si>
    <t>BOOSTOUTCUR1</t>
  </si>
  <si>
    <t>BOOSTOUTCUR2</t>
  </si>
  <si>
    <t>BOOSTOUTCUR3</t>
  </si>
  <si>
    <t>B4INRAW</t>
  </si>
  <si>
    <t>BOOSTINCUR4</t>
  </si>
  <si>
    <t>BOOSTINCUR5</t>
  </si>
  <si>
    <t>BOOSTINCUR6</t>
  </si>
  <si>
    <t>BOOSTINCUR7</t>
  </si>
  <si>
    <t>B6OUTRAW</t>
  </si>
  <si>
    <t>B7OUTRAW</t>
  </si>
  <si>
    <t>B5OUTRAW</t>
  </si>
  <si>
    <t>BOOSTOUTCUR5</t>
  </si>
  <si>
    <t>BOOSTOUTCUR4</t>
  </si>
  <si>
    <t>BOOSTOUTCUR6</t>
  </si>
  <si>
    <t>BOOSTOUTCUR7</t>
  </si>
  <si>
    <t>BUCKINCUR0</t>
  </si>
  <si>
    <t>BUCKINCUR1</t>
  </si>
  <si>
    <t>BUCKINCUR2</t>
  </si>
  <si>
    <t>BUCKINCUR3</t>
  </si>
  <si>
    <t>BUCKINCUR4</t>
  </si>
  <si>
    <t>BUCKINCUR5</t>
  </si>
  <si>
    <t>BUCKINCUR6</t>
  </si>
  <si>
    <t>BUCKINCUR7</t>
  </si>
  <si>
    <t>RAWV0</t>
  </si>
  <si>
    <t>RAWV1</t>
  </si>
  <si>
    <t>RAWV2</t>
  </si>
  <si>
    <t>RAWV3</t>
  </si>
  <si>
    <t>RAWV4</t>
  </si>
  <si>
    <t>RAWV5</t>
  </si>
  <si>
    <t>RAWV6</t>
  </si>
  <si>
    <t>RAWV7</t>
  </si>
  <si>
    <t>BUCKOUTCUR0</t>
  </si>
  <si>
    <t>BUCKOUTCUR1</t>
  </si>
  <si>
    <t>BUCKOUTCUR2</t>
  </si>
  <si>
    <t>BUCKOUTCUR3</t>
  </si>
  <si>
    <t>BUCKOUTCUR4</t>
  </si>
  <si>
    <t>BUCKOUTCUR5</t>
  </si>
  <si>
    <t>BUCKOUTCUR6</t>
  </si>
  <si>
    <t>BUCKOUTCUR7</t>
  </si>
  <si>
    <t>Coincidence</t>
  </si>
  <si>
    <t>BOOSTINCUR</t>
  </si>
  <si>
    <t>BOOSTOUTCUR</t>
  </si>
  <si>
    <t>BOUTRAW</t>
  </si>
  <si>
    <t>BOOST</t>
  </si>
  <si>
    <t>BUCK</t>
  </si>
  <si>
    <t>BUCKINCUR</t>
  </si>
  <si>
    <t>RAWV</t>
  </si>
  <si>
    <t>BUCKOUTCUR</t>
  </si>
  <si>
    <t>REFERENCE</t>
  </si>
  <si>
    <t>V0</t>
  </si>
  <si>
    <t>V1</t>
  </si>
  <si>
    <t>V2</t>
  </si>
  <si>
    <t>V3</t>
  </si>
  <si>
    <t>V4</t>
  </si>
  <si>
    <t>V5</t>
  </si>
  <si>
    <t>V6</t>
  </si>
  <si>
    <t>V7</t>
  </si>
  <si>
    <t>Domain</t>
  </si>
  <si>
    <t>Boost0</t>
  </si>
  <si>
    <t>Boost1</t>
  </si>
  <si>
    <t>Boost2</t>
  </si>
  <si>
    <t>Boost3</t>
  </si>
  <si>
    <t>Boost4</t>
  </si>
  <si>
    <t>Boost5</t>
  </si>
  <si>
    <t>Boost6</t>
  </si>
  <si>
    <t>Boost7</t>
  </si>
  <si>
    <t>Max Current (mA)</t>
  </si>
  <si>
    <t>Considerations</t>
  </si>
  <si>
    <t>Effective (mA)</t>
  </si>
  <si>
    <t>Max</t>
  </si>
  <si>
    <t>Buck Total</t>
  </si>
  <si>
    <t>Resolution (uA/bit)</t>
  </si>
  <si>
    <r>
      <t xml:space="preserve">Ideal Shunt </t>
    </r>
    <r>
      <rPr>
        <sz val="11"/>
        <color theme="1"/>
        <rFont val="Arial"/>
        <family val="2"/>
      </rPr>
      <t>Ω</t>
    </r>
  </si>
  <si>
    <r>
      <t xml:space="preserve">Actual Shunt </t>
    </r>
    <r>
      <rPr>
        <sz val="11"/>
        <color theme="1"/>
        <rFont val="Arial"/>
        <family val="2"/>
      </rPr>
      <t>Ω</t>
    </r>
  </si>
  <si>
    <t>Vin Min:</t>
  </si>
  <si>
    <t>Vin Max:</t>
  </si>
  <si>
    <t>10V</t>
  </si>
  <si>
    <t>Vout Min:</t>
  </si>
  <si>
    <t>1.24V</t>
  </si>
  <si>
    <t>Vout Max:</t>
  </si>
  <si>
    <t>14V</t>
  </si>
  <si>
    <t>Vin</t>
  </si>
  <si>
    <t>V0 = Vref*(1 + R1/R2)</t>
  </si>
  <si>
    <t>R1</t>
  </si>
  <si>
    <t>R2</t>
  </si>
  <si>
    <t>Rf</t>
  </si>
  <si>
    <t>Vref</t>
  </si>
  <si>
    <t>Vf</t>
  </si>
  <si>
    <t>CPU Buck Regulator 0</t>
  </si>
  <si>
    <t>Boost Regulators 0 - 4</t>
  </si>
  <si>
    <t>Boost Regulators 5 - 7</t>
  </si>
  <si>
    <t>Peripheral Buck Regulators 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</si>
</sst>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85" zoomScaleNormal="85" workbookViewId="0">
      <selection activeCell="F24" sqref="F24"/>
    </sheetView>
  </sheetViews>
  <sheetFormatPr defaultRowHeight="15" x14ac:dyDescent="0.25"/>
  <cols>
    <col min="1" max="5" width="16.7109375" customWidth="1"/>
  </cols>
  <sheetData>
    <row r="1" spans="1:5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>
        <v>1</v>
      </c>
      <c r="B3" t="s">
        <v>12</v>
      </c>
      <c r="C3" t="s">
        <v>13</v>
      </c>
      <c r="D3" t="s">
        <v>8</v>
      </c>
      <c r="E3" t="s">
        <v>16</v>
      </c>
    </row>
    <row r="4" spans="1:5" x14ac:dyDescent="0.25">
      <c r="A4">
        <v>2</v>
      </c>
      <c r="B4" t="s">
        <v>11</v>
      </c>
      <c r="C4" t="s">
        <v>14</v>
      </c>
      <c r="D4" t="s">
        <v>8</v>
      </c>
      <c r="E4" t="s">
        <v>17</v>
      </c>
    </row>
    <row r="5" spans="1:5" x14ac:dyDescent="0.25">
      <c r="A5">
        <v>3</v>
      </c>
      <c r="B5" t="s">
        <v>10</v>
      </c>
      <c r="C5" t="s">
        <v>15</v>
      </c>
      <c r="D5" t="s">
        <v>8</v>
      </c>
      <c r="E5" t="s">
        <v>18</v>
      </c>
    </row>
    <row r="6" spans="1:5" x14ac:dyDescent="0.25">
      <c r="A6">
        <v>4</v>
      </c>
      <c r="B6" t="s">
        <v>19</v>
      </c>
      <c r="C6" t="s">
        <v>20</v>
      </c>
      <c r="D6" t="s">
        <v>8</v>
      </c>
      <c r="E6" t="s">
        <v>28</v>
      </c>
    </row>
    <row r="7" spans="1:5" x14ac:dyDescent="0.25">
      <c r="A7">
        <v>5</v>
      </c>
      <c r="B7" t="s">
        <v>8</v>
      </c>
      <c r="C7" t="s">
        <v>21</v>
      </c>
      <c r="D7" t="s">
        <v>26</v>
      </c>
      <c r="E7" t="s">
        <v>27</v>
      </c>
    </row>
    <row r="8" spans="1:5" x14ac:dyDescent="0.25">
      <c r="A8">
        <v>6</v>
      </c>
      <c r="B8" t="s">
        <v>8</v>
      </c>
      <c r="C8" t="s">
        <v>22</v>
      </c>
      <c r="D8" t="s">
        <v>24</v>
      </c>
      <c r="E8" t="s">
        <v>29</v>
      </c>
    </row>
    <row r="9" spans="1:5" x14ac:dyDescent="0.25">
      <c r="A9">
        <v>7</v>
      </c>
      <c r="B9" t="s">
        <v>8</v>
      </c>
      <c r="C9" t="s">
        <v>23</v>
      </c>
      <c r="D9" t="s">
        <v>25</v>
      </c>
      <c r="E9" t="s">
        <v>30</v>
      </c>
    </row>
    <row r="11" spans="1:5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</row>
    <row r="12" spans="1:5" x14ac:dyDescent="0.25">
      <c r="A12">
        <v>0</v>
      </c>
      <c r="B12" t="s">
        <v>8</v>
      </c>
      <c r="C12" t="s">
        <v>31</v>
      </c>
      <c r="D12" t="s">
        <v>39</v>
      </c>
      <c r="E12" t="s">
        <v>47</v>
      </c>
    </row>
    <row r="13" spans="1:5" x14ac:dyDescent="0.25">
      <c r="A13">
        <v>1</v>
      </c>
      <c r="B13" t="s">
        <v>8</v>
      </c>
      <c r="C13" t="s">
        <v>32</v>
      </c>
      <c r="D13" t="s">
        <v>40</v>
      </c>
      <c r="E13" t="s">
        <v>48</v>
      </c>
    </row>
    <row r="14" spans="1:5" x14ac:dyDescent="0.25">
      <c r="A14">
        <v>2</v>
      </c>
      <c r="B14" t="s">
        <v>8</v>
      </c>
      <c r="C14" t="s">
        <v>33</v>
      </c>
      <c r="D14" t="s">
        <v>41</v>
      </c>
      <c r="E14" t="s">
        <v>49</v>
      </c>
    </row>
    <row r="15" spans="1:5" x14ac:dyDescent="0.25">
      <c r="A15">
        <v>3</v>
      </c>
      <c r="B15" t="s">
        <v>8</v>
      </c>
      <c r="C15" t="s">
        <v>34</v>
      </c>
      <c r="D15" t="s">
        <v>42</v>
      </c>
      <c r="E15" t="s">
        <v>50</v>
      </c>
    </row>
    <row r="16" spans="1:5" x14ac:dyDescent="0.25">
      <c r="A16">
        <v>4</v>
      </c>
      <c r="B16" t="s">
        <v>8</v>
      </c>
      <c r="C16" t="s">
        <v>35</v>
      </c>
      <c r="D16" t="s">
        <v>43</v>
      </c>
      <c r="E16" t="s">
        <v>51</v>
      </c>
    </row>
    <row r="17" spans="1:6" x14ac:dyDescent="0.25">
      <c r="A17">
        <v>5</v>
      </c>
      <c r="B17" t="s">
        <v>8</v>
      </c>
      <c r="C17" t="s">
        <v>36</v>
      </c>
      <c r="D17" t="s">
        <v>44</v>
      </c>
      <c r="E17" t="s">
        <v>52</v>
      </c>
    </row>
    <row r="18" spans="1:6" x14ac:dyDescent="0.25">
      <c r="A18">
        <v>6</v>
      </c>
      <c r="B18" t="s">
        <v>8</v>
      </c>
      <c r="C18" t="s">
        <v>37</v>
      </c>
      <c r="D18" t="s">
        <v>45</v>
      </c>
      <c r="E18" t="s">
        <v>53</v>
      </c>
    </row>
    <row r="19" spans="1:6" x14ac:dyDescent="0.25">
      <c r="A19">
        <v>7</v>
      </c>
      <c r="B19" t="s">
        <v>8</v>
      </c>
      <c r="C19" t="s">
        <v>38</v>
      </c>
      <c r="D19" t="s">
        <v>46</v>
      </c>
      <c r="E19" t="s">
        <v>54</v>
      </c>
    </row>
    <row r="21" spans="1:6" x14ac:dyDescent="0.25">
      <c r="A21" t="s">
        <v>55</v>
      </c>
    </row>
    <row r="22" spans="1:6" x14ac:dyDescent="0.25">
      <c r="A22" t="s">
        <v>59</v>
      </c>
      <c r="B22" t="s">
        <v>8</v>
      </c>
      <c r="C22" t="s">
        <v>56</v>
      </c>
      <c r="D22" t="s">
        <v>58</v>
      </c>
      <c r="E22" t="s">
        <v>57</v>
      </c>
      <c r="F22" t="s">
        <v>64</v>
      </c>
    </row>
    <row r="23" spans="1:6" x14ac:dyDescent="0.25">
      <c r="A23" t="s">
        <v>60</v>
      </c>
      <c r="B23" t="s">
        <v>8</v>
      </c>
      <c r="C23" t="s">
        <v>61</v>
      </c>
      <c r="D23" t="s">
        <v>62</v>
      </c>
      <c r="E23" t="s">
        <v>63</v>
      </c>
      <c r="F23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5" zoomScaleNormal="85" workbookViewId="0">
      <selection activeCell="F32" sqref="F32"/>
    </sheetView>
  </sheetViews>
  <sheetFormatPr defaultRowHeight="15" x14ac:dyDescent="0.25"/>
  <cols>
    <col min="1" max="1" width="10.7109375" customWidth="1"/>
    <col min="2" max="2" width="18.7109375" customWidth="1"/>
    <col min="3" max="3" width="15.140625" customWidth="1"/>
    <col min="4" max="4" width="18.42578125" customWidth="1"/>
    <col min="5" max="5" width="18.140625" customWidth="1"/>
    <col min="6" max="6" width="18.28515625" customWidth="1"/>
    <col min="7" max="7" width="18.7109375" customWidth="1"/>
  </cols>
  <sheetData>
    <row r="1" spans="1:7" x14ac:dyDescent="0.25">
      <c r="A1" t="s">
        <v>73</v>
      </c>
      <c r="B1" t="s">
        <v>82</v>
      </c>
      <c r="C1" t="s">
        <v>83</v>
      </c>
      <c r="D1" t="s">
        <v>84</v>
      </c>
      <c r="E1" t="s">
        <v>88</v>
      </c>
      <c r="F1" t="s">
        <v>89</v>
      </c>
      <c r="G1" t="s">
        <v>87</v>
      </c>
    </row>
    <row r="2" spans="1:7" x14ac:dyDescent="0.25">
      <c r="A2" t="s">
        <v>74</v>
      </c>
      <c r="B2">
        <v>1000</v>
      </c>
      <c r="C2" s="1">
        <v>1</v>
      </c>
      <c r="D2">
        <f t="shared" ref="D2:D10" si="0">B2*C2</f>
        <v>1000</v>
      </c>
      <c r="E2">
        <f t="shared" ref="E2:E8" si="1">3.3/(100*D2/1000)</f>
        <v>3.3000000000000002E-2</v>
      </c>
      <c r="F2">
        <f>E2</f>
        <v>3.3000000000000002E-2</v>
      </c>
      <c r="G2">
        <f>1000*(3.3/4096)/(F2/10)</f>
        <v>244.140625</v>
      </c>
    </row>
    <row r="3" spans="1:7" x14ac:dyDescent="0.25">
      <c r="A3" t="s">
        <v>75</v>
      </c>
      <c r="B3">
        <v>750</v>
      </c>
      <c r="C3" s="1">
        <v>1</v>
      </c>
      <c r="D3">
        <f t="shared" si="0"/>
        <v>750</v>
      </c>
      <c r="E3">
        <f t="shared" si="1"/>
        <v>4.3999999999999997E-2</v>
      </c>
      <c r="F3">
        <f t="shared" ref="F3:F17" si="2">E3</f>
        <v>4.3999999999999997E-2</v>
      </c>
      <c r="G3">
        <f t="shared" ref="G3:G17" si="3">1000*(3.3/4096)/(F3/10)</f>
        <v>183.10546875000003</v>
      </c>
    </row>
    <row r="4" spans="1:7" x14ac:dyDescent="0.25">
      <c r="A4" t="s">
        <v>76</v>
      </c>
      <c r="B4">
        <v>500</v>
      </c>
      <c r="C4" s="1">
        <v>1</v>
      </c>
      <c r="D4">
        <f t="shared" si="0"/>
        <v>500</v>
      </c>
      <c r="E4">
        <f t="shared" si="1"/>
        <v>6.6000000000000003E-2</v>
      </c>
      <c r="F4">
        <f t="shared" si="2"/>
        <v>6.6000000000000003E-2</v>
      </c>
      <c r="G4">
        <f t="shared" si="3"/>
        <v>122.0703125</v>
      </c>
    </row>
    <row r="5" spans="1:7" x14ac:dyDescent="0.25">
      <c r="A5" t="s">
        <v>77</v>
      </c>
      <c r="B5">
        <v>250</v>
      </c>
      <c r="C5" s="1">
        <v>1</v>
      </c>
      <c r="D5">
        <f t="shared" si="0"/>
        <v>250</v>
      </c>
      <c r="E5">
        <f t="shared" si="1"/>
        <v>0.13200000000000001</v>
      </c>
      <c r="F5">
        <f t="shared" si="2"/>
        <v>0.13200000000000001</v>
      </c>
      <c r="G5">
        <f t="shared" si="3"/>
        <v>61.03515625</v>
      </c>
    </row>
    <row r="6" spans="1:7" x14ac:dyDescent="0.25">
      <c r="A6" t="s">
        <v>78</v>
      </c>
      <c r="B6">
        <v>500</v>
      </c>
      <c r="C6" s="1">
        <v>1</v>
      </c>
      <c r="D6">
        <f t="shared" si="0"/>
        <v>500</v>
      </c>
      <c r="E6">
        <f t="shared" si="1"/>
        <v>6.6000000000000003E-2</v>
      </c>
      <c r="F6">
        <f t="shared" si="2"/>
        <v>6.6000000000000003E-2</v>
      </c>
      <c r="G6">
        <f t="shared" si="3"/>
        <v>122.0703125</v>
      </c>
    </row>
    <row r="7" spans="1:7" x14ac:dyDescent="0.25">
      <c r="A7" t="s">
        <v>79</v>
      </c>
      <c r="B7">
        <v>500</v>
      </c>
      <c r="C7" s="1">
        <v>1</v>
      </c>
      <c r="D7">
        <f t="shared" si="0"/>
        <v>500</v>
      </c>
      <c r="E7">
        <f t="shared" si="1"/>
        <v>6.6000000000000003E-2</v>
      </c>
      <c r="F7">
        <f t="shared" si="2"/>
        <v>6.6000000000000003E-2</v>
      </c>
      <c r="G7">
        <f t="shared" si="3"/>
        <v>122.0703125</v>
      </c>
    </row>
    <row r="8" spans="1:7" x14ac:dyDescent="0.25">
      <c r="A8" t="s">
        <v>80</v>
      </c>
      <c r="B8">
        <v>500</v>
      </c>
      <c r="C8" s="1">
        <v>1</v>
      </c>
      <c r="D8">
        <f t="shared" si="0"/>
        <v>500</v>
      </c>
      <c r="E8">
        <f t="shared" si="1"/>
        <v>6.6000000000000003E-2</v>
      </c>
      <c r="F8">
        <f t="shared" si="2"/>
        <v>6.6000000000000003E-2</v>
      </c>
      <c r="G8">
        <f t="shared" si="3"/>
        <v>122.0703125</v>
      </c>
    </row>
    <row r="9" spans="1:7" x14ac:dyDescent="0.25">
      <c r="A9" t="s">
        <v>81</v>
      </c>
      <c r="B9">
        <v>500</v>
      </c>
      <c r="C9" s="1">
        <v>1</v>
      </c>
      <c r="D9">
        <f t="shared" si="0"/>
        <v>500</v>
      </c>
      <c r="E9">
        <f t="shared" ref="E9:E17" si="4">3.3/(100*D9/1000)</f>
        <v>6.6000000000000003E-2</v>
      </c>
      <c r="F9">
        <f t="shared" si="2"/>
        <v>6.6000000000000003E-2</v>
      </c>
      <c r="G9">
        <f t="shared" si="3"/>
        <v>122.0703125</v>
      </c>
    </row>
    <row r="10" spans="1:7" x14ac:dyDescent="0.25">
      <c r="A10" t="s">
        <v>65</v>
      </c>
      <c r="B10">
        <v>120</v>
      </c>
      <c r="C10" s="1">
        <v>1.5</v>
      </c>
      <c r="D10">
        <f t="shared" si="0"/>
        <v>180</v>
      </c>
      <c r="E10">
        <f t="shared" si="4"/>
        <v>0.18333333333333332</v>
      </c>
      <c r="F10">
        <f t="shared" si="2"/>
        <v>0.18333333333333332</v>
      </c>
      <c r="G10">
        <f t="shared" si="3"/>
        <v>43.9453125</v>
      </c>
    </row>
    <row r="11" spans="1:7" x14ac:dyDescent="0.25">
      <c r="A11" t="s">
        <v>66</v>
      </c>
      <c r="B11">
        <f>2.2*24 + 16*1 + 5 + 5 + 5</f>
        <v>83.800000000000011</v>
      </c>
      <c r="C11" s="1">
        <v>1.5</v>
      </c>
      <c r="D11">
        <f t="shared" ref="D11:D16" si="5">B11*C11</f>
        <v>125.70000000000002</v>
      </c>
      <c r="E11">
        <f t="shared" si="4"/>
        <v>0.26252983293556081</v>
      </c>
      <c r="F11">
        <f t="shared" si="2"/>
        <v>0.26252983293556081</v>
      </c>
      <c r="G11">
        <f t="shared" si="3"/>
        <v>30.688476562500004</v>
      </c>
    </row>
    <row r="12" spans="1:7" x14ac:dyDescent="0.25">
      <c r="A12" t="s">
        <v>67</v>
      </c>
      <c r="B12">
        <v>100</v>
      </c>
      <c r="C12" s="1">
        <v>1.5</v>
      </c>
      <c r="D12">
        <f t="shared" si="5"/>
        <v>150</v>
      </c>
      <c r="E12">
        <f t="shared" si="4"/>
        <v>0.22</v>
      </c>
      <c r="F12">
        <f t="shared" si="2"/>
        <v>0.22</v>
      </c>
      <c r="G12">
        <f t="shared" si="3"/>
        <v>36.62109375</v>
      </c>
    </row>
    <row r="13" spans="1:7" x14ac:dyDescent="0.25">
      <c r="A13" t="s">
        <v>68</v>
      </c>
      <c r="B13">
        <f>10 + 10 + 1 + 50</f>
        <v>71</v>
      </c>
      <c r="C13" s="1">
        <v>1.5</v>
      </c>
      <c r="D13">
        <f t="shared" si="5"/>
        <v>106.5</v>
      </c>
      <c r="E13">
        <f t="shared" si="4"/>
        <v>0.30985915492957744</v>
      </c>
      <c r="F13">
        <f t="shared" si="2"/>
        <v>0.30985915492957744</v>
      </c>
      <c r="G13">
        <f t="shared" si="3"/>
        <v>26.000976562500004</v>
      </c>
    </row>
    <row r="14" spans="1:7" x14ac:dyDescent="0.25">
      <c r="A14" t="s">
        <v>69</v>
      </c>
      <c r="B14">
        <v>300</v>
      </c>
      <c r="C14" s="2" t="s">
        <v>85</v>
      </c>
      <c r="D14">
        <v>300</v>
      </c>
      <c r="E14">
        <f t="shared" si="4"/>
        <v>0.11</v>
      </c>
      <c r="F14">
        <f t="shared" si="2"/>
        <v>0.11</v>
      </c>
      <c r="G14">
        <f t="shared" si="3"/>
        <v>73.2421875</v>
      </c>
    </row>
    <row r="15" spans="1:7" x14ac:dyDescent="0.25">
      <c r="A15" t="s">
        <v>70</v>
      </c>
      <c r="B15">
        <f xml:space="preserve"> 100 + 50 + 20 + 20</f>
        <v>190</v>
      </c>
      <c r="C15" s="1">
        <v>1</v>
      </c>
      <c r="D15">
        <f t="shared" si="5"/>
        <v>190</v>
      </c>
      <c r="E15">
        <f t="shared" si="4"/>
        <v>0.17368421052631577</v>
      </c>
      <c r="F15">
        <f t="shared" si="2"/>
        <v>0.17368421052631577</v>
      </c>
      <c r="G15">
        <f t="shared" si="3"/>
        <v>46.38671875</v>
      </c>
    </row>
    <row r="16" spans="1:7" x14ac:dyDescent="0.25">
      <c r="A16" t="s">
        <v>71</v>
      </c>
      <c r="B16">
        <f xml:space="preserve"> 8 + 10 + 3</f>
        <v>21</v>
      </c>
      <c r="C16" s="1">
        <v>2</v>
      </c>
      <c r="D16">
        <f t="shared" si="5"/>
        <v>42</v>
      </c>
      <c r="E16">
        <f t="shared" si="4"/>
        <v>0.78571428571428559</v>
      </c>
      <c r="F16">
        <f t="shared" si="2"/>
        <v>0.78571428571428559</v>
      </c>
      <c r="G16">
        <f t="shared" si="3"/>
        <v>10.253906250000002</v>
      </c>
    </row>
    <row r="17" spans="1:7" x14ac:dyDescent="0.25">
      <c r="A17" t="s">
        <v>72</v>
      </c>
      <c r="B17">
        <f xml:space="preserve"> 45 * 4</f>
        <v>180</v>
      </c>
      <c r="C17" s="2" t="s">
        <v>85</v>
      </c>
      <c r="D17">
        <v>300</v>
      </c>
      <c r="E17">
        <f t="shared" si="4"/>
        <v>0.11</v>
      </c>
      <c r="F17">
        <f t="shared" si="2"/>
        <v>0.11</v>
      </c>
      <c r="G17">
        <f t="shared" si="3"/>
        <v>73.2421875</v>
      </c>
    </row>
    <row r="18" spans="1:7" x14ac:dyDescent="0.25">
      <c r="A18" t="s">
        <v>86</v>
      </c>
      <c r="B18">
        <v>1000</v>
      </c>
      <c r="C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I1" zoomScale="85" zoomScaleNormal="85" workbookViewId="0">
      <selection activeCell="H6" sqref="H6"/>
    </sheetView>
  </sheetViews>
  <sheetFormatPr defaultRowHeight="15" x14ac:dyDescent="0.25"/>
  <sheetData>
    <row r="1" spans="1:19" x14ac:dyDescent="0.25">
      <c r="A1" s="3" t="s">
        <v>105</v>
      </c>
      <c r="B1" s="3"/>
      <c r="C1" s="3"/>
      <c r="D1" s="3"/>
      <c r="F1" s="3" t="s">
        <v>106</v>
      </c>
      <c r="G1" s="3"/>
      <c r="H1" s="3"/>
      <c r="I1" s="3"/>
      <c r="K1" s="3" t="s">
        <v>104</v>
      </c>
      <c r="L1" s="3"/>
      <c r="M1" s="3"/>
      <c r="N1" s="3"/>
      <c r="P1" s="3" t="s">
        <v>107</v>
      </c>
      <c r="Q1" s="3"/>
      <c r="R1" s="3"/>
    </row>
    <row r="2" spans="1:19" x14ac:dyDescent="0.25">
      <c r="A2" s="3" t="s">
        <v>90</v>
      </c>
      <c r="B2" s="3">
        <v>1.1000000000000001</v>
      </c>
      <c r="C2" s="3" t="s">
        <v>91</v>
      </c>
      <c r="D2" s="3" t="s">
        <v>92</v>
      </c>
      <c r="F2" s="3" t="s">
        <v>90</v>
      </c>
      <c r="G2" s="3">
        <v>1.1000000000000001</v>
      </c>
      <c r="H2" s="3" t="s">
        <v>91</v>
      </c>
      <c r="I2" s="3" t="s">
        <v>92</v>
      </c>
      <c r="K2" s="3" t="s">
        <v>90</v>
      </c>
      <c r="L2" s="3">
        <v>2</v>
      </c>
      <c r="M2" s="3" t="s">
        <v>91</v>
      </c>
      <c r="N2" s="3">
        <v>6</v>
      </c>
      <c r="P2" s="3" t="s">
        <v>90</v>
      </c>
      <c r="Q2" s="3">
        <v>2</v>
      </c>
      <c r="R2" s="3" t="s">
        <v>91</v>
      </c>
      <c r="S2" s="3">
        <v>6</v>
      </c>
    </row>
    <row r="3" spans="1:19" x14ac:dyDescent="0.25">
      <c r="A3" s="3" t="s">
        <v>93</v>
      </c>
      <c r="B3" s="3" t="s">
        <v>94</v>
      </c>
      <c r="C3" s="3" t="s">
        <v>95</v>
      </c>
      <c r="D3" s="3" t="s">
        <v>96</v>
      </c>
      <c r="F3" s="3" t="s">
        <v>93</v>
      </c>
      <c r="G3" s="3" t="s">
        <v>94</v>
      </c>
      <c r="H3" s="3" t="s">
        <v>95</v>
      </c>
      <c r="I3" s="3" t="s">
        <v>96</v>
      </c>
      <c r="K3" s="3" t="s">
        <v>93</v>
      </c>
      <c r="L3" s="3">
        <v>0.6</v>
      </c>
      <c r="M3" s="3" t="s">
        <v>95</v>
      </c>
      <c r="N3" s="3" t="s">
        <v>97</v>
      </c>
      <c r="P3" s="3" t="s">
        <v>93</v>
      </c>
      <c r="Q3" s="3">
        <v>0.6</v>
      </c>
      <c r="R3" s="3" t="s">
        <v>95</v>
      </c>
      <c r="S3" s="3" t="s">
        <v>97</v>
      </c>
    </row>
    <row r="4" spans="1:19" x14ac:dyDescent="0.25">
      <c r="A4" s="3" t="s">
        <v>98</v>
      </c>
      <c r="B4" s="3"/>
      <c r="C4" s="3"/>
      <c r="D4" s="3"/>
      <c r="F4" s="3" t="s">
        <v>98</v>
      </c>
      <c r="G4" s="3"/>
      <c r="H4" s="3"/>
      <c r="I4" s="3"/>
      <c r="K4" s="3" t="s">
        <v>98</v>
      </c>
      <c r="L4" s="3"/>
      <c r="M4" s="3"/>
      <c r="N4" s="3"/>
      <c r="P4" s="3" t="s">
        <v>98</v>
      </c>
      <c r="Q4" s="3"/>
      <c r="R4" s="3"/>
    </row>
    <row r="5" spans="1:19" x14ac:dyDescent="0.25">
      <c r="A5" s="3" t="s">
        <v>99</v>
      </c>
      <c r="B5" s="3" t="s">
        <v>100</v>
      </c>
      <c r="C5" s="3" t="s">
        <v>101</v>
      </c>
      <c r="D5" s="3"/>
      <c r="F5" s="3" t="s">
        <v>99</v>
      </c>
      <c r="G5" s="3" t="s">
        <v>100</v>
      </c>
      <c r="H5" s="3" t="s">
        <v>101</v>
      </c>
      <c r="I5" s="3"/>
      <c r="K5" s="3" t="s">
        <v>99</v>
      </c>
      <c r="L5" s="3" t="s">
        <v>100</v>
      </c>
      <c r="M5" s="3" t="s">
        <v>101</v>
      </c>
      <c r="N5" s="3"/>
      <c r="P5" s="3" t="s">
        <v>99</v>
      </c>
      <c r="Q5" s="3" t="s">
        <v>100</v>
      </c>
      <c r="R5" s="3" t="s">
        <v>101</v>
      </c>
    </row>
    <row r="6" spans="1:19" x14ac:dyDescent="0.25">
      <c r="A6" s="3">
        <v>125000</v>
      </c>
      <c r="B6" s="3">
        <v>75000</v>
      </c>
      <c r="C6" s="3">
        <v>60000</v>
      </c>
      <c r="D6" s="3"/>
      <c r="F6" s="3">
        <v>180000</v>
      </c>
      <c r="G6" s="3">
        <v>75000</v>
      </c>
      <c r="H6" s="3">
        <v>22000</v>
      </c>
      <c r="I6" s="3"/>
      <c r="K6" s="3">
        <v>360000</v>
      </c>
      <c r="L6" s="3">
        <v>180000</v>
      </c>
      <c r="M6" s="3">
        <v>144000</v>
      </c>
      <c r="N6" s="3"/>
      <c r="P6" s="3">
        <v>360000</v>
      </c>
      <c r="Q6" s="3">
        <v>75000</v>
      </c>
      <c r="R6" s="3">
        <v>144000</v>
      </c>
    </row>
    <row r="7" spans="1:19" x14ac:dyDescent="0.25">
      <c r="A7" t="s">
        <v>65</v>
      </c>
      <c r="B7" t="s">
        <v>102</v>
      </c>
      <c r="C7" t="s">
        <v>103</v>
      </c>
      <c r="F7" t="s">
        <v>65</v>
      </c>
      <c r="G7" t="s">
        <v>102</v>
      </c>
      <c r="H7" t="s">
        <v>103</v>
      </c>
      <c r="K7" t="s">
        <v>65</v>
      </c>
      <c r="L7" t="s">
        <v>102</v>
      </c>
      <c r="M7" t="s">
        <v>103</v>
      </c>
      <c r="P7" t="s">
        <v>65</v>
      </c>
      <c r="Q7" t="s">
        <v>102</v>
      </c>
      <c r="R7" t="s">
        <v>103</v>
      </c>
    </row>
    <row r="8" spans="1:19" x14ac:dyDescent="0.25">
      <c r="A8">
        <f t="shared" ref="A8:A27" si="0">A$6*(B8*(1/B$6+1/C$6)-C8/C$6)+B8</f>
        <v>5.8900000000000006</v>
      </c>
      <c r="B8">
        <v>1.24</v>
      </c>
      <c r="C8">
        <v>0</v>
      </c>
      <c r="F8">
        <f t="shared" ref="F8:F27" si="1">F$6*(G8*(1/G$6+1/H$6)-H8/H$6)+G8</f>
        <v>14.361454545454546</v>
      </c>
      <c r="G8">
        <v>1.24</v>
      </c>
      <c r="H8">
        <v>0</v>
      </c>
      <c r="K8">
        <f t="shared" ref="K8:K26" si="2">K$6*(L8*(1/L$6+1/M$6)-M8/M$6)+L8</f>
        <v>3.3000000000000003</v>
      </c>
      <c r="L8">
        <v>0.6</v>
      </c>
      <c r="M8">
        <v>0</v>
      </c>
      <c r="P8">
        <f t="shared" ref="P8:P26" si="3">P$6*(Q8*(1/Q$6+1/R$6)-R8/R$6)+Q8</f>
        <v>4.9800000000000004</v>
      </c>
      <c r="Q8">
        <v>0.6</v>
      </c>
      <c r="R8">
        <v>0</v>
      </c>
    </row>
    <row r="9" spans="1:19" x14ac:dyDescent="0.25">
      <c r="A9">
        <f t="shared" si="0"/>
        <v>5.6816666666666666</v>
      </c>
      <c r="B9">
        <v>1.24</v>
      </c>
      <c r="C9">
        <v>0.1</v>
      </c>
      <c r="F9">
        <f t="shared" si="1"/>
        <v>13.543272727272727</v>
      </c>
      <c r="G9">
        <v>1.24</v>
      </c>
      <c r="H9">
        <v>0.1</v>
      </c>
      <c r="K9">
        <f t="shared" si="2"/>
        <v>3.0500000000000003</v>
      </c>
      <c r="L9">
        <v>0.6</v>
      </c>
      <c r="M9">
        <v>0.1</v>
      </c>
      <c r="P9">
        <f t="shared" si="3"/>
        <v>4.7299999999999995</v>
      </c>
      <c r="Q9">
        <v>0.6</v>
      </c>
      <c r="R9">
        <v>0.1</v>
      </c>
    </row>
    <row r="10" spans="1:19" x14ac:dyDescent="0.25">
      <c r="A10">
        <f t="shared" si="0"/>
        <v>5.4733333333333345</v>
      </c>
      <c r="B10">
        <v>1.24</v>
      </c>
      <c r="C10">
        <v>0.2</v>
      </c>
      <c r="F10">
        <f t="shared" si="1"/>
        <v>12.725090909090909</v>
      </c>
      <c r="G10">
        <v>1.24</v>
      </c>
      <c r="H10">
        <v>0.2</v>
      </c>
      <c r="K10">
        <f t="shared" si="2"/>
        <v>2.8000000000000003</v>
      </c>
      <c r="L10">
        <v>0.6</v>
      </c>
      <c r="M10">
        <v>0.2</v>
      </c>
      <c r="P10">
        <f t="shared" si="3"/>
        <v>4.4800000000000004</v>
      </c>
      <c r="Q10">
        <v>0.6</v>
      </c>
      <c r="R10">
        <v>0.2</v>
      </c>
    </row>
    <row r="11" spans="1:19" x14ac:dyDescent="0.25">
      <c r="A11">
        <f t="shared" si="0"/>
        <v>5.2650000000000006</v>
      </c>
      <c r="B11">
        <v>1.24</v>
      </c>
      <c r="C11">
        <v>0.3</v>
      </c>
      <c r="F11">
        <f t="shared" si="1"/>
        <v>11.906909090909091</v>
      </c>
      <c r="G11">
        <v>1.24</v>
      </c>
      <c r="H11">
        <v>0.3</v>
      </c>
      <c r="K11">
        <f t="shared" si="2"/>
        <v>2.5499999999999998</v>
      </c>
      <c r="L11">
        <v>0.6</v>
      </c>
      <c r="M11">
        <v>0.3</v>
      </c>
      <c r="P11">
        <f t="shared" si="3"/>
        <v>4.2300000000000004</v>
      </c>
      <c r="Q11">
        <v>0.6</v>
      </c>
      <c r="R11">
        <v>0.3</v>
      </c>
    </row>
    <row r="12" spans="1:19" x14ac:dyDescent="0.25">
      <c r="A12">
        <f t="shared" si="0"/>
        <v>5.0566666666666666</v>
      </c>
      <c r="B12">
        <v>1.24</v>
      </c>
      <c r="C12">
        <v>0.4</v>
      </c>
      <c r="F12">
        <f t="shared" si="1"/>
        <v>11.088727272727272</v>
      </c>
      <c r="G12">
        <v>1.24</v>
      </c>
      <c r="H12">
        <v>0.4</v>
      </c>
      <c r="K12">
        <f t="shared" si="2"/>
        <v>2.2999999999999998</v>
      </c>
      <c r="L12">
        <v>0.6</v>
      </c>
      <c r="M12">
        <v>0.4</v>
      </c>
      <c r="P12">
        <f t="shared" si="3"/>
        <v>3.9800000000000004</v>
      </c>
      <c r="Q12">
        <v>0.6</v>
      </c>
      <c r="R12">
        <v>0.4</v>
      </c>
    </row>
    <row r="13" spans="1:19" x14ac:dyDescent="0.25">
      <c r="A13">
        <f t="shared" si="0"/>
        <v>4.8483333333333336</v>
      </c>
      <c r="B13">
        <v>1.24</v>
      </c>
      <c r="C13">
        <v>0.5</v>
      </c>
      <c r="F13">
        <f t="shared" si="1"/>
        <v>10.270545454545454</v>
      </c>
      <c r="G13">
        <v>1.24</v>
      </c>
      <c r="H13">
        <v>0.5</v>
      </c>
      <c r="K13">
        <f t="shared" si="2"/>
        <v>2.0499999999999998</v>
      </c>
      <c r="L13">
        <v>0.6</v>
      </c>
      <c r="M13">
        <v>0.5</v>
      </c>
      <c r="P13">
        <f t="shared" si="3"/>
        <v>3.7300000000000004</v>
      </c>
      <c r="Q13">
        <v>0.6</v>
      </c>
      <c r="R13">
        <v>0.5</v>
      </c>
    </row>
    <row r="14" spans="1:19" x14ac:dyDescent="0.25">
      <c r="A14">
        <f t="shared" si="0"/>
        <v>4.6400000000000006</v>
      </c>
      <c r="B14">
        <v>1.24</v>
      </c>
      <c r="C14">
        <v>0.6</v>
      </c>
      <c r="F14">
        <f t="shared" si="1"/>
        <v>9.4523636363636356</v>
      </c>
      <c r="G14">
        <v>1.24</v>
      </c>
      <c r="H14">
        <v>0.6</v>
      </c>
      <c r="K14">
        <f t="shared" si="2"/>
        <v>1.7999999999999998</v>
      </c>
      <c r="L14">
        <v>0.6</v>
      </c>
      <c r="M14">
        <v>0.6</v>
      </c>
      <c r="P14">
        <f t="shared" si="3"/>
        <v>3.4800000000000004</v>
      </c>
      <c r="Q14">
        <v>0.6</v>
      </c>
      <c r="R14">
        <v>0.6</v>
      </c>
    </row>
    <row r="15" spans="1:19" x14ac:dyDescent="0.25">
      <c r="A15">
        <f t="shared" si="0"/>
        <v>4.4316666666666666</v>
      </c>
      <c r="B15">
        <v>1.24</v>
      </c>
      <c r="C15">
        <v>0.7</v>
      </c>
      <c r="F15">
        <f t="shared" si="1"/>
        <v>8.6341818181818191</v>
      </c>
      <c r="G15">
        <v>1.24</v>
      </c>
      <c r="H15">
        <v>0.7</v>
      </c>
      <c r="K15">
        <f t="shared" si="2"/>
        <v>1.5500000000000003</v>
      </c>
      <c r="L15">
        <v>0.6</v>
      </c>
      <c r="M15">
        <v>0.7</v>
      </c>
      <c r="P15">
        <f t="shared" si="3"/>
        <v>3.2300000000000009</v>
      </c>
      <c r="Q15">
        <v>0.6</v>
      </c>
      <c r="R15">
        <v>0.7</v>
      </c>
    </row>
    <row r="16" spans="1:19" x14ac:dyDescent="0.25">
      <c r="A16">
        <f t="shared" si="0"/>
        <v>4.2233333333333345</v>
      </c>
      <c r="B16">
        <v>1.24</v>
      </c>
      <c r="C16">
        <f>C15+0.1</f>
        <v>0.79999999999999993</v>
      </c>
      <c r="F16">
        <f t="shared" si="1"/>
        <v>7.8160000000000007</v>
      </c>
      <c r="G16">
        <v>1.24</v>
      </c>
      <c r="H16">
        <f>H15+0.1</f>
        <v>0.79999999999999993</v>
      </c>
      <c r="K16">
        <f t="shared" si="2"/>
        <v>1.3000000000000003</v>
      </c>
      <c r="L16">
        <v>0.6</v>
      </c>
      <c r="M16">
        <f t="shared" ref="M16:M26" si="4">M15+0.1</f>
        <v>0.79999999999999993</v>
      </c>
      <c r="P16">
        <f t="shared" si="3"/>
        <v>2.9800000000000009</v>
      </c>
      <c r="Q16">
        <v>0.6</v>
      </c>
      <c r="R16">
        <f t="shared" ref="R16:R22" si="5">R15+0.1</f>
        <v>0.79999999999999993</v>
      </c>
    </row>
    <row r="17" spans="1:18" x14ac:dyDescent="0.25">
      <c r="A17">
        <f t="shared" si="0"/>
        <v>4.0150000000000006</v>
      </c>
      <c r="B17">
        <v>1.24</v>
      </c>
      <c r="C17">
        <f>C16+0.1</f>
        <v>0.89999999999999991</v>
      </c>
      <c r="F17">
        <f t="shared" si="1"/>
        <v>6.9978181818181824</v>
      </c>
      <c r="G17">
        <v>1.24</v>
      </c>
      <c r="H17">
        <f>H16+0.1</f>
        <v>0.89999999999999991</v>
      </c>
      <c r="K17">
        <f t="shared" si="2"/>
        <v>1.0500000000000003</v>
      </c>
      <c r="L17">
        <v>0.6</v>
      </c>
      <c r="M17">
        <f t="shared" si="4"/>
        <v>0.89999999999999991</v>
      </c>
      <c r="P17">
        <f t="shared" si="3"/>
        <v>2.7300000000000009</v>
      </c>
      <c r="Q17">
        <v>0.6</v>
      </c>
      <c r="R17">
        <f t="shared" si="5"/>
        <v>0.89999999999999991</v>
      </c>
    </row>
    <row r="18" spans="1:18" x14ac:dyDescent="0.25">
      <c r="A18">
        <f t="shared" si="0"/>
        <v>3.8066666666666675</v>
      </c>
      <c r="B18">
        <v>1.24</v>
      </c>
      <c r="C18">
        <f>C17+0.1</f>
        <v>0.99999999999999989</v>
      </c>
      <c r="F18">
        <f t="shared" si="1"/>
        <v>6.179636363636364</v>
      </c>
      <c r="G18">
        <v>1.24</v>
      </c>
      <c r="H18">
        <f>H17+0.1</f>
        <v>0.99999999999999989</v>
      </c>
      <c r="K18">
        <f t="shared" si="2"/>
        <v>0.80000000000000027</v>
      </c>
      <c r="L18">
        <v>0.6</v>
      </c>
      <c r="M18">
        <f t="shared" si="4"/>
        <v>0.99999999999999989</v>
      </c>
      <c r="P18">
        <f t="shared" si="3"/>
        <v>2.4800000000000009</v>
      </c>
      <c r="Q18">
        <v>0.6</v>
      </c>
      <c r="R18">
        <f t="shared" si="5"/>
        <v>0.99999999999999989</v>
      </c>
    </row>
    <row r="19" spans="1:18" x14ac:dyDescent="0.25">
      <c r="A19">
        <f t="shared" si="0"/>
        <v>3.5983333333333345</v>
      </c>
      <c r="B19">
        <v>1.24</v>
      </c>
      <c r="C19">
        <f>C18+0.1</f>
        <v>1.0999999999999999</v>
      </c>
      <c r="F19">
        <f t="shared" si="1"/>
        <v>5.3614545454545466</v>
      </c>
      <c r="G19">
        <v>1.24</v>
      </c>
      <c r="H19">
        <f>H18+0.1</f>
        <v>1.0999999999999999</v>
      </c>
      <c r="K19">
        <f t="shared" si="2"/>
        <v>0.55000000000000027</v>
      </c>
      <c r="L19">
        <v>0.6</v>
      </c>
      <c r="M19">
        <f t="shared" si="4"/>
        <v>1.0999999999999999</v>
      </c>
      <c r="P19">
        <f t="shared" si="3"/>
        <v>2.2300000000000009</v>
      </c>
      <c r="Q19">
        <v>0.6</v>
      </c>
      <c r="R19">
        <f t="shared" si="5"/>
        <v>1.0999999999999999</v>
      </c>
    </row>
    <row r="20" spans="1:18" x14ac:dyDescent="0.25">
      <c r="A20">
        <f t="shared" si="0"/>
        <v>3.3900000000000006</v>
      </c>
      <c r="B20">
        <v>1.24</v>
      </c>
      <c r="C20">
        <f>C19+0.1</f>
        <v>1.2</v>
      </c>
      <c r="F20">
        <f t="shared" si="1"/>
        <v>4.5432727272727265</v>
      </c>
      <c r="G20">
        <v>1.24</v>
      </c>
      <c r="H20">
        <f>H19+0.1</f>
        <v>1.2</v>
      </c>
      <c r="K20">
        <f t="shared" si="2"/>
        <v>0.29999999999999988</v>
      </c>
      <c r="L20">
        <v>0.6</v>
      </c>
      <c r="M20">
        <f t="shared" si="4"/>
        <v>1.2</v>
      </c>
      <c r="P20">
        <f t="shared" si="3"/>
        <v>1.9800000000000004</v>
      </c>
      <c r="Q20">
        <v>0.6</v>
      </c>
      <c r="R20">
        <f t="shared" si="5"/>
        <v>1.2</v>
      </c>
    </row>
    <row r="21" spans="1:18" x14ac:dyDescent="0.25">
      <c r="A21">
        <f t="shared" si="0"/>
        <v>3.3066666666666666</v>
      </c>
      <c r="B21">
        <v>1.24</v>
      </c>
      <c r="C21">
        <v>1.24</v>
      </c>
      <c r="F21">
        <f t="shared" si="1"/>
        <v>4.2160000000000002</v>
      </c>
      <c r="G21">
        <v>1.24</v>
      </c>
      <c r="H21">
        <v>1.24</v>
      </c>
      <c r="K21">
        <f t="shared" si="2"/>
        <v>5.0000000000000155E-2</v>
      </c>
      <c r="L21">
        <v>0.6</v>
      </c>
      <c r="M21">
        <f t="shared" si="4"/>
        <v>1.3</v>
      </c>
      <c r="P21">
        <f t="shared" si="3"/>
        <v>1.7300000000000009</v>
      </c>
      <c r="Q21">
        <v>0.6</v>
      </c>
      <c r="R21">
        <f t="shared" si="5"/>
        <v>1.3</v>
      </c>
    </row>
    <row r="22" spans="1:18" x14ac:dyDescent="0.25">
      <c r="A22">
        <f t="shared" si="0"/>
        <v>3.1816666666666671</v>
      </c>
      <c r="B22">
        <v>1.24</v>
      </c>
      <c r="C22">
        <f>C20+0.1</f>
        <v>1.3</v>
      </c>
      <c r="F22">
        <f t="shared" si="1"/>
        <v>3.725090909090909</v>
      </c>
      <c r="G22">
        <v>1.24</v>
      </c>
      <c r="H22">
        <f>H20+0.1</f>
        <v>1.3</v>
      </c>
      <c r="K22">
        <f t="shared" si="2"/>
        <v>-0.20000000000000007</v>
      </c>
      <c r="L22">
        <v>0.6</v>
      </c>
      <c r="M22">
        <f t="shared" si="4"/>
        <v>1.4000000000000001</v>
      </c>
      <c r="P22">
        <f t="shared" si="3"/>
        <v>1.4800000000000004</v>
      </c>
      <c r="Q22">
        <v>0.6</v>
      </c>
      <c r="R22">
        <f t="shared" si="5"/>
        <v>1.4000000000000001</v>
      </c>
    </row>
    <row r="23" spans="1:18" x14ac:dyDescent="0.25">
      <c r="A23">
        <f t="shared" si="0"/>
        <v>2.9733333333333336</v>
      </c>
      <c r="B23">
        <v>1.24</v>
      </c>
      <c r="C23">
        <f>C22+0.1</f>
        <v>1.4000000000000001</v>
      </c>
      <c r="F23">
        <f t="shared" si="1"/>
        <v>2.9069090909090898</v>
      </c>
      <c r="G23">
        <v>1.24</v>
      </c>
      <c r="H23">
        <f>H22+0.1</f>
        <v>1.4000000000000001</v>
      </c>
      <c r="K23">
        <f t="shared" si="2"/>
        <v>-0.45000000000000051</v>
      </c>
      <c r="L23">
        <v>0.6</v>
      </c>
      <c r="M23">
        <f>M22+0.1</f>
        <v>1.5000000000000002</v>
      </c>
      <c r="P23">
        <f t="shared" si="3"/>
        <v>1.23</v>
      </c>
      <c r="Q23">
        <v>0.6</v>
      </c>
      <c r="R23">
        <f>R22+0.1</f>
        <v>1.5000000000000002</v>
      </c>
    </row>
    <row r="24" spans="1:18" x14ac:dyDescent="0.25">
      <c r="A24">
        <f t="shared" si="0"/>
        <v>2.7649999999999997</v>
      </c>
      <c r="B24">
        <v>1.24</v>
      </c>
      <c r="C24">
        <f>C23+0.1</f>
        <v>1.5000000000000002</v>
      </c>
      <c r="F24">
        <f t="shared" si="1"/>
        <v>2.0887272727272697</v>
      </c>
      <c r="G24">
        <v>1.24</v>
      </c>
      <c r="H24">
        <f>H23+0.1</f>
        <v>1.5000000000000002</v>
      </c>
      <c r="K24">
        <f t="shared" si="2"/>
        <v>-0.70000000000000073</v>
      </c>
      <c r="L24">
        <v>0.6</v>
      </c>
      <c r="M24">
        <f t="shared" si="4"/>
        <v>1.6000000000000003</v>
      </c>
      <c r="P24">
        <f t="shared" si="3"/>
        <v>0.97999999999999976</v>
      </c>
      <c r="Q24">
        <v>0.6</v>
      </c>
      <c r="R24">
        <f>R23+0.1</f>
        <v>1.6000000000000003</v>
      </c>
    </row>
    <row r="25" spans="1:18" x14ac:dyDescent="0.25">
      <c r="A25">
        <f t="shared" si="0"/>
        <v>2.5566666666666662</v>
      </c>
      <c r="B25">
        <v>1.24</v>
      </c>
      <c r="C25">
        <f>C24+0.1</f>
        <v>1.6000000000000003</v>
      </c>
      <c r="F25">
        <f t="shared" si="1"/>
        <v>1.2705454545454518</v>
      </c>
      <c r="G25">
        <v>1.24</v>
      </c>
      <c r="H25">
        <f>H24+0.1</f>
        <v>1.6000000000000003</v>
      </c>
      <c r="K25">
        <f t="shared" si="2"/>
        <v>-0.95000000000000118</v>
      </c>
      <c r="L25">
        <v>0.6</v>
      </c>
      <c r="M25">
        <f>M24+0.1</f>
        <v>1.7000000000000004</v>
      </c>
      <c r="P25">
        <f t="shared" si="3"/>
        <v>0.72999999999999943</v>
      </c>
      <c r="Q25">
        <v>0.6</v>
      </c>
      <c r="R25">
        <f>R24+0.1</f>
        <v>1.7000000000000004</v>
      </c>
    </row>
    <row r="26" spans="1:18" x14ac:dyDescent="0.25">
      <c r="A26">
        <f t="shared" si="0"/>
        <v>2.3483333333333327</v>
      </c>
      <c r="B26">
        <v>1.24</v>
      </c>
      <c r="C26">
        <f>C25+0.1</f>
        <v>1.7000000000000004</v>
      </c>
      <c r="F26">
        <f t="shared" si="1"/>
        <v>0.45236363636363375</v>
      </c>
      <c r="G26">
        <v>1.24</v>
      </c>
      <c r="H26">
        <f>H25+0.1</f>
        <v>1.7000000000000004</v>
      </c>
      <c r="K26">
        <f t="shared" si="2"/>
        <v>-1.2000000000000015</v>
      </c>
      <c r="L26">
        <v>0.6</v>
      </c>
      <c r="M26">
        <f t="shared" si="4"/>
        <v>1.8000000000000005</v>
      </c>
      <c r="P26">
        <f t="shared" si="3"/>
        <v>0.47999999999999909</v>
      </c>
      <c r="Q26">
        <v>0.6</v>
      </c>
      <c r="R26">
        <f>R25+0.1</f>
        <v>1.8000000000000005</v>
      </c>
    </row>
    <row r="27" spans="1:18" x14ac:dyDescent="0.25">
      <c r="A27">
        <f t="shared" si="0"/>
        <v>2.1399999999999997</v>
      </c>
      <c r="B27">
        <v>1.24</v>
      </c>
      <c r="C27">
        <f>C26+0.1</f>
        <v>1.8000000000000005</v>
      </c>
      <c r="F27">
        <f t="shared" si="1"/>
        <v>-0.36581818181818648</v>
      </c>
      <c r="G27">
        <v>1.24</v>
      </c>
      <c r="H27">
        <f>H26+0.1</f>
        <v>1.8000000000000005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Coincident Domains</vt:lpstr>
      <vt:lpstr>Shunt Resistors</vt:lpstr>
      <vt:lpstr>Domain Voltage Dividers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drmoore</cp:lastModifiedBy>
  <dcterms:created xsi:type="dcterms:W3CDTF">2013-07-04T20:23:52Z</dcterms:created>
  <dcterms:modified xsi:type="dcterms:W3CDTF">2013-07-11T12:36:00Z</dcterms:modified>
</cp:coreProperties>
</file>