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200" windowHeight="12960" tabRatio="500" activeTab="2"/>
  </bookViews>
  <sheets>
    <sheet name="EEPROM" sheetId="1" r:id="rId1"/>
    <sheet name="SerialFlash" sheetId="2" r:id="rId2"/>
    <sheet name="Sandisk" sheetId="3" r:id="rId3"/>
    <sheet name="Lexar" sheetId="9" r:id="rId4"/>
    <sheet name="SwissBit" sheetId="10" r:id="rId5"/>
    <sheet name="Kingston" sheetId="11" r:id="rId6"/>
    <sheet name="HIH6130" sheetId="5" r:id="rId7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0" l="1"/>
  <c r="G20" i="10"/>
  <c r="H19" i="10"/>
  <c r="G19" i="10"/>
  <c r="H19" i="3"/>
  <c r="G19" i="3"/>
  <c r="H18" i="3"/>
  <c r="G18" i="3"/>
  <c r="I16" i="3"/>
  <c r="I17" i="3"/>
  <c r="I18" i="3"/>
  <c r="I19" i="3"/>
  <c r="I15" i="3"/>
  <c r="I15" i="9"/>
  <c r="I16" i="9"/>
  <c r="I17" i="9"/>
  <c r="I18" i="9"/>
  <c r="I14" i="9"/>
  <c r="I17" i="10"/>
  <c r="I18" i="10"/>
  <c r="I19" i="10"/>
  <c r="I20" i="10"/>
  <c r="I16" i="10"/>
  <c r="I18" i="11"/>
  <c r="I19" i="11"/>
  <c r="I20" i="11"/>
  <c r="I21" i="11"/>
  <c r="I17" i="11"/>
  <c r="D13" i="5"/>
  <c r="D14" i="5"/>
  <c r="D15" i="5"/>
  <c r="D16" i="5"/>
  <c r="D17" i="5"/>
  <c r="C17" i="5"/>
  <c r="B17" i="5"/>
  <c r="H17" i="11"/>
  <c r="H18" i="11"/>
  <c r="H19" i="11"/>
  <c r="H20" i="11"/>
  <c r="H21" i="11"/>
  <c r="G17" i="11"/>
  <c r="G18" i="11"/>
  <c r="G19" i="11"/>
  <c r="G20" i="11"/>
  <c r="G21" i="11"/>
  <c r="H4" i="11"/>
  <c r="H5" i="11"/>
  <c r="H6" i="11"/>
  <c r="H7" i="11"/>
  <c r="H8" i="11"/>
  <c r="G4" i="11"/>
  <c r="G5" i="11"/>
  <c r="G6" i="11"/>
  <c r="G7" i="11"/>
  <c r="G8" i="11"/>
  <c r="I8" i="11"/>
  <c r="I7" i="11"/>
  <c r="I6" i="11"/>
  <c r="I5" i="11"/>
  <c r="I4" i="11"/>
  <c r="H18" i="10"/>
  <c r="G18" i="10"/>
  <c r="H17" i="10"/>
  <c r="G17" i="10"/>
  <c r="H16" i="10"/>
  <c r="G16" i="10"/>
  <c r="H8" i="10"/>
  <c r="G8" i="10"/>
  <c r="H7" i="10"/>
  <c r="G7" i="10"/>
  <c r="H6" i="10"/>
  <c r="G6" i="10"/>
  <c r="H5" i="10"/>
  <c r="G5" i="10"/>
  <c r="I8" i="10"/>
  <c r="I7" i="10"/>
  <c r="I6" i="10"/>
  <c r="I5" i="10"/>
  <c r="H4" i="10"/>
  <c r="G4" i="10"/>
  <c r="I4" i="10"/>
  <c r="H18" i="9"/>
  <c r="G18" i="9"/>
  <c r="H17" i="9"/>
  <c r="G17" i="9"/>
  <c r="H16" i="9"/>
  <c r="G16" i="9"/>
  <c r="H15" i="9"/>
  <c r="G15" i="9"/>
  <c r="H14" i="9"/>
  <c r="G14" i="9"/>
  <c r="H7" i="9"/>
  <c r="H8" i="9"/>
  <c r="G8" i="9"/>
  <c r="G7" i="9"/>
  <c r="I8" i="9"/>
  <c r="I7" i="9"/>
  <c r="H6" i="9"/>
  <c r="G6" i="9"/>
  <c r="I6" i="9"/>
  <c r="H5" i="9"/>
  <c r="G5" i="9"/>
  <c r="I5" i="9"/>
  <c r="H4" i="9"/>
  <c r="G4" i="9"/>
  <c r="I4" i="9"/>
  <c r="H17" i="3"/>
  <c r="G17" i="3"/>
  <c r="H16" i="3"/>
  <c r="G16" i="3"/>
  <c r="H15" i="3"/>
  <c r="G15" i="3"/>
  <c r="H8" i="3"/>
  <c r="G8" i="3"/>
  <c r="H5" i="3"/>
  <c r="H6" i="3"/>
  <c r="G5" i="3"/>
  <c r="G6" i="3"/>
  <c r="H4" i="3"/>
  <c r="G4" i="3"/>
  <c r="H7" i="3"/>
  <c r="I5" i="3"/>
  <c r="I6" i="3"/>
  <c r="I7" i="3"/>
  <c r="I8" i="3"/>
  <c r="I4" i="3"/>
  <c r="G7" i="3"/>
  <c r="C8" i="5"/>
  <c r="B8" i="5"/>
  <c r="D8" i="5"/>
  <c r="C7" i="5"/>
  <c r="B7" i="5"/>
  <c r="D7" i="5"/>
  <c r="C6" i="5"/>
  <c r="B6" i="5"/>
  <c r="D6" i="5"/>
  <c r="C5" i="5"/>
  <c r="B5" i="5"/>
  <c r="D5" i="5"/>
  <c r="C4" i="5"/>
  <c r="B4" i="5"/>
  <c r="D4" i="5"/>
  <c r="C3" i="5"/>
  <c r="B3" i="5"/>
  <c r="D3" i="5"/>
  <c r="C43" i="2"/>
  <c r="B43" i="2"/>
  <c r="D43" i="2"/>
  <c r="C42" i="2"/>
  <c r="B42" i="2"/>
  <c r="D42" i="2"/>
  <c r="C41" i="2"/>
  <c r="B41" i="2"/>
  <c r="D41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  <c r="C36" i="2"/>
  <c r="C38" i="2"/>
  <c r="C40" i="2"/>
  <c r="B8" i="2"/>
  <c r="B10" i="2"/>
  <c r="B12" i="2"/>
  <c r="B14" i="2"/>
  <c r="B16" i="2"/>
  <c r="B18" i="2"/>
  <c r="B20" i="2"/>
  <c r="B22" i="2"/>
  <c r="B24" i="2"/>
  <c r="B26" i="2"/>
  <c r="B28" i="2"/>
  <c r="B30" i="2"/>
  <c r="B32" i="2"/>
  <c r="B34" i="2"/>
  <c r="B36" i="2"/>
  <c r="B38" i="2"/>
  <c r="B40" i="2"/>
  <c r="D40" i="2"/>
  <c r="C7" i="2"/>
  <c r="C9" i="2"/>
  <c r="C11" i="2"/>
  <c r="C13" i="2"/>
  <c r="C15" i="2"/>
  <c r="C17" i="2"/>
  <c r="C19" i="2"/>
  <c r="C21" i="2"/>
  <c r="C23" i="2"/>
  <c r="C25" i="2"/>
  <c r="C27" i="2"/>
  <c r="C29" i="2"/>
  <c r="C31" i="2"/>
  <c r="C33" i="2"/>
  <c r="C35" i="2"/>
  <c r="C37" i="2"/>
  <c r="C39" i="2"/>
  <c r="B7" i="2"/>
  <c r="B9" i="2"/>
  <c r="B11" i="2"/>
  <c r="B13" i="2"/>
  <c r="B15" i="2"/>
  <c r="B17" i="2"/>
  <c r="B19" i="2"/>
  <c r="B21" i="2"/>
  <c r="B23" i="2"/>
  <c r="B25" i="2"/>
  <c r="B27" i="2"/>
  <c r="B29" i="2"/>
  <c r="B31" i="2"/>
  <c r="B33" i="2"/>
  <c r="B35" i="2"/>
  <c r="B37" i="2"/>
  <c r="B39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6" i="2"/>
  <c r="B6" i="2"/>
  <c r="D6" i="2"/>
  <c r="C5" i="2"/>
  <c r="B5" i="2"/>
  <c r="D5" i="2"/>
  <c r="C4" i="2"/>
  <c r="B4" i="2"/>
  <c r="D4" i="2"/>
  <c r="C3" i="2"/>
  <c r="B3" i="2"/>
  <c r="D3" i="2"/>
  <c r="C4" i="1"/>
  <c r="C5" i="1"/>
  <c r="C6" i="1"/>
  <c r="C7" i="1"/>
  <c r="C8" i="1"/>
  <c r="C3" i="1"/>
  <c r="B4" i="1"/>
  <c r="B5" i="1"/>
  <c r="B6" i="1"/>
  <c r="B7" i="1"/>
  <c r="B8" i="1"/>
  <c r="B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<sst xmlns="http://schemas.openxmlformats.org/spreadsheetml/2006/main" count="605" uniqueCount="33">
  <si>
    <t>Idle</t>
  </si>
  <si>
    <t>State</t>
  </si>
  <si>
    <t>Write</t>
  </si>
  <si>
    <t>Wait</t>
  </si>
  <si>
    <t>Verify</t>
  </si>
  <si>
    <t>Total</t>
  </si>
  <si>
    <t>Delta</t>
  </si>
  <si>
    <t>EEPROM Write Energy Consumption</t>
  </si>
  <si>
    <t>Static</t>
  </si>
  <si>
    <t>IODVS</t>
  </si>
  <si>
    <t>inEnergy</t>
  </si>
  <si>
    <t>=</t>
  </si>
  <si>
    <t>outEnergy</t>
  </si>
  <si>
    <t>inEnergyDelta</t>
  </si>
  <si>
    <t>outEnergyDelta</t>
  </si>
  <si>
    <t>SerialFlash Read/Modify/Write Energy Consumption</t>
  </si>
  <si>
    <t>HIH6130 Measure/Read Energy Consumption</t>
  </si>
  <si>
    <t>Reading</t>
  </si>
  <si>
    <t>Waiting</t>
  </si>
  <si>
    <t>Command</t>
  </si>
  <si>
    <t>Erase</t>
  </si>
  <si>
    <t>Writing</t>
  </si>
  <si>
    <t>Total Write</t>
  </si>
  <si>
    <t>Total Wait</t>
  </si>
  <si>
    <t>NaN</t>
  </si>
  <si>
    <t>Sandisk SDCard Read/Modify/Write Energy Consumption</t>
  </si>
  <si>
    <t>Lexar SDCard Read/Modify/Write Energy Consumption</t>
  </si>
  <si>
    <t>SwissBit SDCard Read/Modify/Write Energy Consumption</t>
  </si>
  <si>
    <t>Write Complete / Verify</t>
  </si>
  <si>
    <t>%Change</t>
  </si>
  <si>
    <t>Static (uJ)</t>
  </si>
  <si>
    <t>IODVS (uJ)</t>
  </si>
  <si>
    <t>Energy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</si>
</sst>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0" fontId="0" fillId="0" borderId="0" xfId="0" applyNumberFormat="1"/>
    <xf numFmtId="0" fontId="3" fillId="0" borderId="0" xfId="0" applyFont="1"/>
    <xf numFmtId="10" fontId="3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0" fontId="0" fillId="2" borderId="0" xfId="0" applyFill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2" fontId="3" fillId="0" borderId="1" xfId="0" applyNumberFormat="1" applyFont="1" applyBorder="1"/>
    <xf numFmtId="10" fontId="0" fillId="0" borderId="1" xfId="0" applyNumberFormat="1" applyBorder="1"/>
    <xf numFmtId="10" fontId="3" fillId="0" borderId="1" xfId="0" applyNumberFormat="1" applyFont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70" zoomScaleNormal="70" workbookViewId="0">
      <selection activeCell="C5" sqref="C5"/>
    </sheetView>
  </sheetViews>
  <sheetFormatPr defaultColWidth="11" defaultRowHeight="15.75"/>
  <cols>
    <col min="1" max="1" width="16.75" customWidth="1"/>
    <col min="2" max="3" width="9.5" customWidth="1"/>
    <col min="4" max="4" width="9.875" customWidth="1"/>
  </cols>
  <sheetData>
    <row r="1" spans="1:17">
      <c r="A1" t="s">
        <v>7</v>
      </c>
    </row>
    <row r="2" spans="1:17">
      <c r="A2" t="s">
        <v>1</v>
      </c>
      <c r="B2" t="s">
        <v>8</v>
      </c>
      <c r="C2" t="s">
        <v>9</v>
      </c>
      <c r="D2" t="s">
        <v>6</v>
      </c>
    </row>
    <row r="3" spans="1:17">
      <c r="A3" t="s">
        <v>0</v>
      </c>
      <c r="B3">
        <f t="shared" ref="B3:B8" si="0">B23</f>
        <v>10.240399999999999</v>
      </c>
      <c r="C3">
        <f t="shared" ref="C3:C8" si="1">D23</f>
        <v>3.4906000000000001</v>
      </c>
      <c r="D3" s="1">
        <f t="shared" ref="D3:D8" si="2">(C3-B3)/(ABS(B3))</f>
        <v>-0.65913440881215568</v>
      </c>
    </row>
    <row r="4" spans="1:17">
      <c r="A4" t="s">
        <v>2</v>
      </c>
      <c r="B4">
        <f t="shared" si="0"/>
        <v>13.7919</v>
      </c>
      <c r="C4">
        <f t="shared" si="1"/>
        <v>17.855799999999999</v>
      </c>
      <c r="D4" s="1">
        <f t="shared" si="2"/>
        <v>0.29465845895054332</v>
      </c>
      <c r="Q4" s="1"/>
    </row>
    <row r="5" spans="1:17">
      <c r="A5" t="s">
        <v>3</v>
      </c>
      <c r="B5">
        <f t="shared" si="0"/>
        <v>64.591300000000004</v>
      </c>
      <c r="C5">
        <f t="shared" si="1"/>
        <v>33.719000000000001</v>
      </c>
      <c r="D5" s="1">
        <f t="shared" si="2"/>
        <v>-0.47796375053606294</v>
      </c>
      <c r="Q5" s="1"/>
    </row>
    <row r="6" spans="1:17">
      <c r="A6" t="s">
        <v>4</v>
      </c>
      <c r="B6">
        <f t="shared" si="0"/>
        <v>17.584</v>
      </c>
      <c r="C6">
        <f t="shared" si="1"/>
        <v>17.404299999999999</v>
      </c>
      <c r="D6" s="1">
        <f t="shared" si="2"/>
        <v>-1.0219517743403118E-2</v>
      </c>
      <c r="Q6" s="1"/>
    </row>
    <row r="7" spans="1:17">
      <c r="A7" t="s">
        <v>0</v>
      </c>
      <c r="B7">
        <f t="shared" si="0"/>
        <v>8.8134999999999994</v>
      </c>
      <c r="C7">
        <f t="shared" si="1"/>
        <v>7.9698000000000002</v>
      </c>
      <c r="D7" s="1">
        <f t="shared" si="2"/>
        <v>-9.5728144324048248E-2</v>
      </c>
      <c r="Q7" s="1"/>
    </row>
    <row r="8" spans="1:17">
      <c r="A8" s="2" t="s">
        <v>5</v>
      </c>
      <c r="B8" s="2">
        <f t="shared" si="0"/>
        <v>115.0211</v>
      </c>
      <c r="C8" s="2">
        <f t="shared" si="1"/>
        <v>80.439599999999999</v>
      </c>
      <c r="D8" s="3">
        <f t="shared" si="2"/>
        <v>-0.30065353226494967</v>
      </c>
      <c r="Q8" s="1"/>
    </row>
    <row r="10" spans="1:17">
      <c r="Q10" s="1"/>
    </row>
    <row r="11" spans="1:17">
      <c r="A11" t="s">
        <v>10</v>
      </c>
      <c r="B11" t="s">
        <v>11</v>
      </c>
    </row>
    <row r="12" spans="1:17">
      <c r="J12" t="s">
        <v>10</v>
      </c>
      <c r="K12" t="s">
        <v>11</v>
      </c>
      <c r="N12" t="s">
        <v>13</v>
      </c>
      <c r="O12" t="s">
        <v>11</v>
      </c>
    </row>
    <row r="13" spans="1:17">
      <c r="B13">
        <v>7.4358000000000004</v>
      </c>
      <c r="C13">
        <v>3.5394000000000001</v>
      </c>
      <c r="D13">
        <v>1.5143</v>
      </c>
      <c r="E13">
        <v>0.66859999999999997</v>
      </c>
    </row>
    <row r="14" spans="1:17">
      <c r="B14">
        <v>10.621</v>
      </c>
      <c r="C14">
        <v>20.614899999999999</v>
      </c>
      <c r="D14">
        <v>27.640599999999999</v>
      </c>
      <c r="E14">
        <v>28.4208</v>
      </c>
      <c r="J14" t="s">
        <v>0</v>
      </c>
      <c r="K14">
        <v>6.9557765452600497</v>
      </c>
      <c r="L14">
        <v>0</v>
      </c>
      <c r="M14">
        <v>1.3364278468437001</v>
      </c>
      <c r="O14">
        <v>0</v>
      </c>
      <c r="P14">
        <v>100</v>
      </c>
      <c r="Q14">
        <v>80.786791551629094</v>
      </c>
    </row>
    <row r="15" spans="1:17">
      <c r="B15">
        <v>47.5518</v>
      </c>
      <c r="C15">
        <v>17.683599999999998</v>
      </c>
      <c r="D15">
        <v>7.8723000000000001</v>
      </c>
      <c r="E15">
        <v>5.8662999999999998</v>
      </c>
      <c r="J15" t="s">
        <v>2</v>
      </c>
      <c r="K15">
        <v>9.4872409268176199</v>
      </c>
      <c r="L15" t="s">
        <v>24</v>
      </c>
      <c r="M15">
        <v>24.824069928613</v>
      </c>
      <c r="O15">
        <v>0</v>
      </c>
      <c r="P15" t="s">
        <v>24</v>
      </c>
      <c r="Q15">
        <v>-161.657420951993</v>
      </c>
    </row>
    <row r="16" spans="1:17">
      <c r="B16">
        <v>13.463699999999999</v>
      </c>
      <c r="C16">
        <v>22.654199999999999</v>
      </c>
      <c r="D16">
        <v>26.919899999999998</v>
      </c>
      <c r="E16">
        <v>34.181399999999996</v>
      </c>
      <c r="J16" t="s">
        <v>3</v>
      </c>
      <c r="K16">
        <v>44.566361801095603</v>
      </c>
      <c r="L16" t="s">
        <v>24</v>
      </c>
      <c r="M16">
        <v>8.0283284414456109</v>
      </c>
      <c r="O16">
        <v>0</v>
      </c>
      <c r="P16" t="s">
        <v>24</v>
      </c>
      <c r="Q16">
        <v>81.985676826668296</v>
      </c>
    </row>
    <row r="17" spans="1:17">
      <c r="B17">
        <v>4.9633000000000003</v>
      </c>
      <c r="C17">
        <v>2.0813999999999999</v>
      </c>
      <c r="D17">
        <v>2.0859000000000001</v>
      </c>
      <c r="E17">
        <v>3.0547</v>
      </c>
      <c r="J17" t="s">
        <v>4</v>
      </c>
      <c r="K17">
        <v>11.521925472764099</v>
      </c>
      <c r="L17" t="s">
        <v>24</v>
      </c>
      <c r="M17">
        <v>28.130789472917002</v>
      </c>
      <c r="O17">
        <v>0</v>
      </c>
      <c r="P17" t="s">
        <v>24</v>
      </c>
      <c r="Q17">
        <v>-144.15007317495099</v>
      </c>
    </row>
    <row r="18" spans="1:17">
      <c r="B18">
        <v>84.035600000000002</v>
      </c>
      <c r="C18">
        <v>66.573599999999999</v>
      </c>
      <c r="D18">
        <v>66.033100000000005</v>
      </c>
      <c r="E18">
        <v>72.191699999999997</v>
      </c>
      <c r="J18" t="s">
        <v>0</v>
      </c>
      <c r="K18">
        <v>4.6164599013504501</v>
      </c>
      <c r="L18" t="s">
        <v>24</v>
      </c>
      <c r="M18">
        <v>2.94171031261321</v>
      </c>
      <c r="O18">
        <v>0</v>
      </c>
      <c r="P18" t="s">
        <v>24</v>
      </c>
      <c r="Q18">
        <v>36.277789139841197</v>
      </c>
    </row>
    <row r="19" spans="1:17">
      <c r="J19" t="s">
        <v>5</v>
      </c>
      <c r="K19">
        <v>77.1477646472879</v>
      </c>
      <c r="L19" t="s">
        <v>24</v>
      </c>
      <c r="M19">
        <v>65.261326002432497</v>
      </c>
      <c r="O19">
        <v>0</v>
      </c>
      <c r="P19" t="s">
        <v>24</v>
      </c>
      <c r="Q19">
        <v>15.407366239578201</v>
      </c>
    </row>
    <row r="21" spans="1:17">
      <c r="A21" t="s">
        <v>12</v>
      </c>
      <c r="B21" t="s">
        <v>11</v>
      </c>
    </row>
    <row r="22" spans="1:17">
      <c r="J22" t="s">
        <v>12</v>
      </c>
      <c r="K22" t="s">
        <v>11</v>
      </c>
      <c r="N22" t="s">
        <v>14</v>
      </c>
      <c r="O22" t="s">
        <v>11</v>
      </c>
    </row>
    <row r="23" spans="1:17">
      <c r="B23">
        <v>10.240399999999999</v>
      </c>
      <c r="C23">
        <v>6.2316000000000003</v>
      </c>
      <c r="D23">
        <v>3.4906000000000001</v>
      </c>
      <c r="E23">
        <v>1.7076</v>
      </c>
    </row>
    <row r="24" spans="1:17">
      <c r="B24">
        <v>13.7919</v>
      </c>
      <c r="C24">
        <v>13.577400000000001</v>
      </c>
      <c r="D24">
        <v>17.855799999999999</v>
      </c>
      <c r="E24">
        <v>17.6371</v>
      </c>
      <c r="K24">
        <v>9.8417995214909908</v>
      </c>
      <c r="L24">
        <v>0</v>
      </c>
      <c r="M24">
        <v>3.27742253921752</v>
      </c>
      <c r="O24">
        <v>0</v>
      </c>
      <c r="P24">
        <v>100</v>
      </c>
      <c r="Q24">
        <v>66.698950409822999</v>
      </c>
    </row>
    <row r="25" spans="1:17">
      <c r="B25">
        <v>64.591300000000004</v>
      </c>
      <c r="C25">
        <v>41.250300000000003</v>
      </c>
      <c r="D25">
        <v>33.719000000000001</v>
      </c>
      <c r="E25">
        <v>32.230600000000003</v>
      </c>
      <c r="K25">
        <v>13.2776663066194</v>
      </c>
      <c r="L25" t="s">
        <v>24</v>
      </c>
      <c r="M25">
        <v>17.076578064595601</v>
      </c>
      <c r="O25">
        <v>0</v>
      </c>
      <c r="P25" t="s">
        <v>24</v>
      </c>
      <c r="Q25">
        <v>-28.611291097761001</v>
      </c>
    </row>
    <row r="26" spans="1:17">
      <c r="B26">
        <v>17.584</v>
      </c>
      <c r="C26">
        <v>17.4847</v>
      </c>
      <c r="D26">
        <v>17.404299999999999</v>
      </c>
      <c r="E26">
        <v>25.5242</v>
      </c>
      <c r="K26">
        <v>62.027458475111303</v>
      </c>
      <c r="L26" t="s">
        <v>24</v>
      </c>
      <c r="M26">
        <v>31.826609238634799</v>
      </c>
      <c r="O26">
        <v>0</v>
      </c>
      <c r="P26" t="s">
        <v>24</v>
      </c>
      <c r="Q26">
        <v>48.689483623764197</v>
      </c>
    </row>
    <row r="27" spans="1:17">
      <c r="B27">
        <v>8.8134999999999994</v>
      </c>
      <c r="C27">
        <v>7.9751000000000003</v>
      </c>
      <c r="D27">
        <v>7.9698000000000002</v>
      </c>
      <c r="E27">
        <v>10.7059</v>
      </c>
      <c r="K27">
        <v>16.118716056020698</v>
      </c>
      <c r="L27" t="s">
        <v>24</v>
      </c>
      <c r="M27">
        <v>22.075720143458501</v>
      </c>
      <c r="O27">
        <v>0</v>
      </c>
      <c r="P27" t="s">
        <v>24</v>
      </c>
      <c r="Q27">
        <v>-36.957063247061399</v>
      </c>
    </row>
    <row r="28" spans="1:17">
      <c r="B28">
        <v>115.0211</v>
      </c>
      <c r="C28">
        <v>86.519000000000005</v>
      </c>
      <c r="D28">
        <v>80.439599999999999</v>
      </c>
      <c r="E28">
        <v>87.805400000000006</v>
      </c>
      <c r="K28">
        <v>6.5271032278378396</v>
      </c>
      <c r="L28" t="s">
        <v>24</v>
      </c>
      <c r="M28">
        <v>7.6017464550894802</v>
      </c>
      <c r="O28">
        <v>0</v>
      </c>
      <c r="P28" t="s">
        <v>24</v>
      </c>
      <c r="Q28">
        <v>-16.464320997227802</v>
      </c>
    </row>
    <row r="29" spans="1:17">
      <c r="K29">
        <v>107.79274358708</v>
      </c>
      <c r="L29" t="s">
        <v>24</v>
      </c>
      <c r="M29">
        <v>81.858076440995902</v>
      </c>
      <c r="O29">
        <v>0</v>
      </c>
      <c r="P29" t="s">
        <v>24</v>
      </c>
      <c r="Q29">
        <v>24.059752338647002</v>
      </c>
    </row>
    <row r="31" spans="1:17">
      <c r="A31" t="s">
        <v>13</v>
      </c>
      <c r="B31" t="s">
        <v>11</v>
      </c>
    </row>
    <row r="33" spans="1:5">
      <c r="B33">
        <v>0</v>
      </c>
      <c r="C33">
        <v>52.400100000000002</v>
      </c>
      <c r="D33">
        <v>79.634299999999996</v>
      </c>
      <c r="E33">
        <v>91.007900000000006</v>
      </c>
    </row>
    <row r="34" spans="1:5">
      <c r="B34">
        <v>0</v>
      </c>
      <c r="C34">
        <v>-94.095399999999998</v>
      </c>
      <c r="D34">
        <v>-160.24469999999999</v>
      </c>
      <c r="E34">
        <v>-167.59010000000001</v>
      </c>
    </row>
    <row r="35" spans="1:5">
      <c r="B35">
        <v>0</v>
      </c>
      <c r="C35">
        <v>62.811900000000001</v>
      </c>
      <c r="D35">
        <v>83.444800000000001</v>
      </c>
      <c r="E35">
        <v>87.663399999999996</v>
      </c>
    </row>
    <row r="36" spans="1:5">
      <c r="B36">
        <v>0</v>
      </c>
      <c r="C36">
        <v>-68.260999999999996</v>
      </c>
      <c r="D36">
        <v>-99.943600000000004</v>
      </c>
      <c r="E36">
        <v>-153.87729999999999</v>
      </c>
    </row>
    <row r="37" spans="1:5">
      <c r="B37">
        <v>0</v>
      </c>
      <c r="C37">
        <v>58.063400000000001</v>
      </c>
      <c r="D37">
        <v>57.973100000000002</v>
      </c>
      <c r="E37">
        <v>38.455100000000002</v>
      </c>
    </row>
    <row r="38" spans="1:5">
      <c r="B38">
        <v>0</v>
      </c>
      <c r="C38">
        <v>20.779299999999999</v>
      </c>
      <c r="D38">
        <v>21.422499999999999</v>
      </c>
      <c r="E38">
        <v>14.0939</v>
      </c>
    </row>
    <row r="41" spans="1:5">
      <c r="A41" t="s">
        <v>14</v>
      </c>
      <c r="B41" t="s">
        <v>11</v>
      </c>
    </row>
    <row r="43" spans="1:5">
      <c r="B43">
        <v>0</v>
      </c>
      <c r="C43">
        <v>39.146999999999998</v>
      </c>
      <c r="D43">
        <v>65.913799999999995</v>
      </c>
      <c r="E43">
        <v>83.3249</v>
      </c>
    </row>
    <row r="44" spans="1:5">
      <c r="B44">
        <v>0</v>
      </c>
      <c r="C44">
        <v>1.5557000000000001</v>
      </c>
      <c r="D44">
        <v>-29.465299999999999</v>
      </c>
      <c r="E44">
        <v>-27.88</v>
      </c>
    </row>
    <row r="45" spans="1:5">
      <c r="B45">
        <v>0</v>
      </c>
      <c r="C45">
        <v>36.136499999999998</v>
      </c>
      <c r="D45">
        <v>47.796300000000002</v>
      </c>
      <c r="E45">
        <v>50.1008</v>
      </c>
    </row>
    <row r="46" spans="1:5">
      <c r="B46">
        <v>0</v>
      </c>
      <c r="C46">
        <v>0.56479999999999997</v>
      </c>
      <c r="D46">
        <v>1.0215000000000001</v>
      </c>
      <c r="E46">
        <v>-45.155999999999999</v>
      </c>
    </row>
    <row r="47" spans="1:5">
      <c r="B47">
        <v>0</v>
      </c>
      <c r="C47">
        <v>9.5121000000000002</v>
      </c>
      <c r="D47">
        <v>9.5722000000000005</v>
      </c>
      <c r="E47">
        <v>-21.472000000000001</v>
      </c>
    </row>
    <row r="48" spans="1:5">
      <c r="B48">
        <v>0</v>
      </c>
      <c r="C48">
        <v>24.779900000000001</v>
      </c>
      <c r="D48">
        <v>30.0654</v>
      </c>
      <c r="E48">
        <v>23.6615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zoomScale="70" zoomScaleNormal="70" workbookViewId="0">
      <selection activeCell="H86" sqref="H86"/>
    </sheetView>
  </sheetViews>
  <sheetFormatPr defaultRowHeight="15.75"/>
  <cols>
    <col min="1" max="1" width="13.375" customWidth="1"/>
    <col min="2" max="2" width="22.125" customWidth="1"/>
    <col min="3" max="3" width="19.625" customWidth="1"/>
    <col min="4" max="4" width="22" customWidth="1"/>
  </cols>
  <sheetData>
    <row r="1" spans="1:17">
      <c r="A1" t="s">
        <v>15</v>
      </c>
    </row>
    <row r="2" spans="1:17">
      <c r="B2" t="s">
        <v>8</v>
      </c>
      <c r="C2" t="s">
        <v>9</v>
      </c>
      <c r="D2" t="s">
        <v>6</v>
      </c>
      <c r="H2" t="s">
        <v>10</v>
      </c>
      <c r="I2" t="s">
        <v>11</v>
      </c>
      <c r="M2" t="s">
        <v>13</v>
      </c>
      <c r="N2" t="s">
        <v>11</v>
      </c>
    </row>
    <row r="3" spans="1:17">
      <c r="A3" t="s">
        <v>0</v>
      </c>
      <c r="B3">
        <f t="shared" ref="B3:B38" si="0">B48</f>
        <v>10.7328959439632</v>
      </c>
      <c r="C3">
        <f t="shared" ref="C3:C38" si="1">E48</f>
        <v>5.6265775954835702</v>
      </c>
      <c r="D3" s="1">
        <f t="shared" ref="D3:D43" si="2">(C3-B3)/(ABS(B3))</f>
        <v>-0.4757633331339356</v>
      </c>
    </row>
    <row r="4" spans="1:17">
      <c r="A4" t="s">
        <v>17</v>
      </c>
      <c r="B4">
        <f t="shared" si="0"/>
        <v>71.5126143304321</v>
      </c>
      <c r="C4">
        <f t="shared" si="1"/>
        <v>72.362691718504294</v>
      </c>
      <c r="D4" s="1">
        <f t="shared" si="2"/>
        <v>1.1887097067159581E-2</v>
      </c>
      <c r="I4">
        <v>7.2541089663834999</v>
      </c>
      <c r="J4">
        <v>0</v>
      </c>
      <c r="K4">
        <v>0</v>
      </c>
      <c r="L4">
        <v>2.7840142623096198</v>
      </c>
      <c r="N4">
        <v>0</v>
      </c>
      <c r="O4">
        <v>100</v>
      </c>
      <c r="P4">
        <v>100</v>
      </c>
      <c r="Q4">
        <v>61.6215544154201</v>
      </c>
    </row>
    <row r="5" spans="1:17">
      <c r="A5" t="s">
        <v>20</v>
      </c>
      <c r="B5">
        <f t="shared" si="0"/>
        <v>2.4706148723044699</v>
      </c>
      <c r="C5">
        <f t="shared" si="1"/>
        <v>2.4674010805812698</v>
      </c>
      <c r="D5" s="1">
        <f t="shared" si="2"/>
        <v>-1.3008064345546306E-3</v>
      </c>
      <c r="I5">
        <v>62.582005475026598</v>
      </c>
      <c r="J5" t="s">
        <v>24</v>
      </c>
      <c r="K5" t="s">
        <v>24</v>
      </c>
      <c r="L5">
        <v>76.685734163829295</v>
      </c>
      <c r="N5">
        <v>0</v>
      </c>
      <c r="O5" t="s">
        <v>24</v>
      </c>
      <c r="P5" t="s">
        <v>24</v>
      </c>
      <c r="Q5">
        <v>-22.536396176103299</v>
      </c>
    </row>
    <row r="6" spans="1:17">
      <c r="A6" t="s">
        <v>18</v>
      </c>
      <c r="B6">
        <f t="shared" si="0"/>
        <v>1794.4411317443801</v>
      </c>
      <c r="C6">
        <f t="shared" si="1"/>
        <v>978.238711043075</v>
      </c>
      <c r="D6" s="1">
        <f t="shared" si="2"/>
        <v>-0.45485048590469668</v>
      </c>
      <c r="I6">
        <v>1.8313505884044501</v>
      </c>
      <c r="J6" t="s">
        <v>24</v>
      </c>
      <c r="K6" t="s">
        <v>24</v>
      </c>
      <c r="L6">
        <v>1.86345747575527</v>
      </c>
      <c r="N6">
        <v>0</v>
      </c>
      <c r="O6" t="s">
        <v>24</v>
      </c>
      <c r="P6" t="s">
        <v>24</v>
      </c>
      <c r="Q6">
        <v>-1.75318082480278</v>
      </c>
    </row>
    <row r="7" spans="1:17">
      <c r="A7" t="s">
        <v>21</v>
      </c>
      <c r="B7">
        <f t="shared" si="0"/>
        <v>5.5638378891337696</v>
      </c>
      <c r="C7">
        <f t="shared" si="1"/>
        <v>6.6967803152293097</v>
      </c>
      <c r="D7" s="1">
        <f t="shared" si="2"/>
        <v>0.20362606687520279</v>
      </c>
      <c r="I7">
        <v>1252.3258050074801</v>
      </c>
      <c r="J7" t="s">
        <v>24</v>
      </c>
      <c r="K7" t="s">
        <v>24</v>
      </c>
      <c r="L7">
        <v>482.29240471235698</v>
      </c>
      <c r="N7">
        <v>0</v>
      </c>
      <c r="O7" t="s">
        <v>24</v>
      </c>
      <c r="P7" t="s">
        <v>24</v>
      </c>
      <c r="Q7">
        <v>61.488264253288698</v>
      </c>
    </row>
    <row r="8" spans="1:17">
      <c r="A8" t="s">
        <v>18</v>
      </c>
      <c r="B8">
        <f t="shared" si="0"/>
        <v>40.227479633915003</v>
      </c>
      <c r="C8">
        <f t="shared" si="1"/>
        <v>25.2951241925076</v>
      </c>
      <c r="D8" s="1">
        <f t="shared" si="2"/>
        <v>-0.37119788704878803</v>
      </c>
      <c r="I8">
        <v>3.3282429698069</v>
      </c>
      <c r="J8" t="s">
        <v>24</v>
      </c>
      <c r="K8" t="s">
        <v>24</v>
      </c>
      <c r="L8">
        <v>15.1018503367618</v>
      </c>
      <c r="N8">
        <v>0</v>
      </c>
      <c r="O8" t="s">
        <v>24</v>
      </c>
      <c r="P8" t="s">
        <v>24</v>
      </c>
      <c r="Q8">
        <v>-353.74843344559002</v>
      </c>
    </row>
    <row r="9" spans="1:17">
      <c r="A9" t="s">
        <v>21</v>
      </c>
      <c r="B9">
        <f t="shared" si="0"/>
        <v>6.3484558693051003</v>
      </c>
      <c r="C9">
        <f t="shared" si="1"/>
        <v>6.81498709414437</v>
      </c>
      <c r="D9" s="1">
        <f t="shared" si="2"/>
        <v>7.3487354160396173E-2</v>
      </c>
      <c r="I9">
        <v>27.3527413472858</v>
      </c>
      <c r="J9" t="s">
        <v>24</v>
      </c>
      <c r="K9" t="s">
        <v>24</v>
      </c>
      <c r="L9">
        <v>6.8601177652610899</v>
      </c>
      <c r="N9">
        <v>0</v>
      </c>
      <c r="O9" t="s">
        <v>24</v>
      </c>
      <c r="P9" t="s">
        <v>24</v>
      </c>
      <c r="Q9">
        <v>74.919816342496802</v>
      </c>
    </row>
    <row r="10" spans="1:17">
      <c r="A10" t="s">
        <v>18</v>
      </c>
      <c r="B10">
        <f t="shared" si="0"/>
        <v>35.368208023467602</v>
      </c>
      <c r="C10">
        <f t="shared" si="1"/>
        <v>22.4143988649449</v>
      </c>
      <c r="D10" s="1">
        <f t="shared" si="2"/>
        <v>-0.36625573876764006</v>
      </c>
      <c r="I10">
        <v>3.86919741560749</v>
      </c>
      <c r="J10" t="s">
        <v>24</v>
      </c>
      <c r="K10" t="s">
        <v>24</v>
      </c>
      <c r="L10">
        <v>15.0903258415956</v>
      </c>
      <c r="N10">
        <v>0</v>
      </c>
      <c r="O10" t="s">
        <v>24</v>
      </c>
      <c r="P10" t="s">
        <v>24</v>
      </c>
      <c r="Q10">
        <v>-290.01178334102599</v>
      </c>
    </row>
    <row r="11" spans="1:17">
      <c r="A11" t="s">
        <v>21</v>
      </c>
      <c r="B11">
        <f t="shared" si="0"/>
        <v>5.3985127273913598</v>
      </c>
      <c r="C11">
        <f t="shared" si="1"/>
        <v>6.5642534258666396</v>
      </c>
      <c r="D11" s="1">
        <f t="shared" si="2"/>
        <v>0.21593738078275918</v>
      </c>
      <c r="I11">
        <v>24.213783143962001</v>
      </c>
      <c r="J11" t="s">
        <v>24</v>
      </c>
      <c r="K11" t="s">
        <v>24</v>
      </c>
      <c r="L11">
        <v>5.6127968410529396</v>
      </c>
      <c r="N11">
        <v>0</v>
      </c>
      <c r="O11" t="s">
        <v>24</v>
      </c>
      <c r="P11" t="s">
        <v>24</v>
      </c>
      <c r="Q11">
        <v>76.819826923854393</v>
      </c>
    </row>
    <row r="12" spans="1:17">
      <c r="A12" t="s">
        <v>18</v>
      </c>
      <c r="B12">
        <f t="shared" si="0"/>
        <v>35.727752166026903</v>
      </c>
      <c r="C12">
        <f t="shared" si="1"/>
        <v>22.824899985721299</v>
      </c>
      <c r="D12" s="1">
        <f t="shared" si="2"/>
        <v>-0.3611436879752758</v>
      </c>
      <c r="I12">
        <v>3.70957848113814</v>
      </c>
      <c r="J12" t="s">
        <v>24</v>
      </c>
      <c r="K12" t="s">
        <v>24</v>
      </c>
      <c r="L12">
        <v>12.049505692533099</v>
      </c>
      <c r="N12">
        <v>0</v>
      </c>
      <c r="O12" t="s">
        <v>24</v>
      </c>
      <c r="P12" t="s">
        <v>24</v>
      </c>
      <c r="Q12">
        <v>-224.821425232016</v>
      </c>
    </row>
    <row r="13" spans="1:17">
      <c r="A13" t="s">
        <v>21</v>
      </c>
      <c r="B13">
        <f t="shared" si="0"/>
        <v>6.0306441130110802</v>
      </c>
      <c r="C13">
        <f t="shared" si="1"/>
        <v>6.5652373750340898</v>
      </c>
      <c r="D13" s="1">
        <f t="shared" si="2"/>
        <v>8.8646129999551404E-2</v>
      </c>
      <c r="I13">
        <v>24.427792111491101</v>
      </c>
      <c r="J13" t="s">
        <v>24</v>
      </c>
      <c r="K13" t="s">
        <v>24</v>
      </c>
      <c r="L13">
        <v>5.9835097486663704</v>
      </c>
      <c r="N13">
        <v>0</v>
      </c>
      <c r="O13" t="s">
        <v>24</v>
      </c>
      <c r="P13" t="s">
        <v>24</v>
      </c>
      <c r="Q13">
        <v>75.505319017957106</v>
      </c>
    </row>
    <row r="14" spans="1:17">
      <c r="A14" t="s">
        <v>18</v>
      </c>
      <c r="B14">
        <f t="shared" si="0"/>
        <v>35.349015144250799</v>
      </c>
      <c r="C14">
        <f t="shared" si="1"/>
        <v>22.3796903638356</v>
      </c>
      <c r="D14" s="1">
        <f t="shared" si="2"/>
        <v>-0.36689352525071817</v>
      </c>
      <c r="I14">
        <v>3.7776068717897302</v>
      </c>
      <c r="J14" t="s">
        <v>24</v>
      </c>
      <c r="K14" t="s">
        <v>24</v>
      </c>
      <c r="L14">
        <v>16.213149963814299</v>
      </c>
      <c r="N14">
        <v>0</v>
      </c>
      <c r="O14" t="s">
        <v>24</v>
      </c>
      <c r="P14" t="s">
        <v>24</v>
      </c>
      <c r="Q14">
        <v>-329.19103321444902</v>
      </c>
    </row>
    <row r="15" spans="1:17">
      <c r="A15" t="s">
        <v>21</v>
      </c>
      <c r="B15">
        <f t="shared" si="0"/>
        <v>5.75134787318206</v>
      </c>
      <c r="C15">
        <f t="shared" si="1"/>
        <v>6.6492313314214204</v>
      </c>
      <c r="D15" s="1">
        <f t="shared" si="2"/>
        <v>0.15611704908793608</v>
      </c>
      <c r="I15">
        <v>24.304075626352901</v>
      </c>
      <c r="J15" t="s">
        <v>24</v>
      </c>
      <c r="K15" t="s">
        <v>24</v>
      </c>
      <c r="L15">
        <v>5.6166880356922597</v>
      </c>
      <c r="N15">
        <v>0</v>
      </c>
      <c r="O15" t="s">
        <v>24</v>
      </c>
      <c r="P15" t="s">
        <v>24</v>
      </c>
      <c r="Q15">
        <v>76.889933515504396</v>
      </c>
    </row>
    <row r="16" spans="1:17">
      <c r="A16" t="s">
        <v>18</v>
      </c>
      <c r="B16">
        <f t="shared" si="0"/>
        <v>35.747679835966203</v>
      </c>
      <c r="C16">
        <f t="shared" si="1"/>
        <v>22.733917484848199</v>
      </c>
      <c r="D16" s="1">
        <f t="shared" si="2"/>
        <v>-0.36404495091244188</v>
      </c>
      <c r="I16">
        <v>4.3550869405533099</v>
      </c>
      <c r="J16" t="s">
        <v>24</v>
      </c>
      <c r="K16" t="s">
        <v>24</v>
      </c>
      <c r="L16">
        <v>13.5446976944376</v>
      </c>
      <c r="N16">
        <v>0</v>
      </c>
      <c r="O16" t="s">
        <v>24</v>
      </c>
      <c r="P16" t="s">
        <v>24</v>
      </c>
      <c r="Q16">
        <v>-211.00866364603101</v>
      </c>
    </row>
    <row r="17" spans="1:17">
      <c r="A17" t="s">
        <v>21</v>
      </c>
      <c r="B17">
        <f t="shared" si="0"/>
        <v>5.7663513522972103</v>
      </c>
      <c r="C17">
        <f t="shared" si="1"/>
        <v>6.29690825290775</v>
      </c>
      <c r="D17" s="1">
        <f t="shared" si="2"/>
        <v>9.2009117758524273E-2</v>
      </c>
      <c r="I17">
        <v>24.409618004063798</v>
      </c>
      <c r="J17" t="s">
        <v>24</v>
      </c>
      <c r="K17" t="s">
        <v>24</v>
      </c>
      <c r="L17">
        <v>5.8104240434358196</v>
      </c>
      <c r="N17">
        <v>0</v>
      </c>
      <c r="O17" t="s">
        <v>24</v>
      </c>
      <c r="P17" t="s">
        <v>24</v>
      </c>
      <c r="Q17">
        <v>76.196169712821899</v>
      </c>
    </row>
    <row r="18" spans="1:17">
      <c r="A18" t="s">
        <v>18</v>
      </c>
      <c r="B18">
        <f t="shared" si="0"/>
        <v>35.488825183120902</v>
      </c>
      <c r="C18">
        <f t="shared" si="1"/>
        <v>22.514065866750499</v>
      </c>
      <c r="D18" s="1">
        <f t="shared" si="2"/>
        <v>-0.36560126319823688</v>
      </c>
      <c r="I18">
        <v>3.4469003170322901</v>
      </c>
      <c r="J18" t="s">
        <v>24</v>
      </c>
      <c r="K18" t="s">
        <v>24</v>
      </c>
      <c r="L18">
        <v>13.3851693036644</v>
      </c>
      <c r="N18">
        <v>0</v>
      </c>
      <c r="O18" t="s">
        <v>24</v>
      </c>
      <c r="P18" t="s">
        <v>24</v>
      </c>
      <c r="Q18">
        <v>-288.32481570539602</v>
      </c>
    </row>
    <row r="19" spans="1:17">
      <c r="A19" t="s">
        <v>21</v>
      </c>
      <c r="B19">
        <f t="shared" si="0"/>
        <v>5.4661075658038101</v>
      </c>
      <c r="C19">
        <f t="shared" si="1"/>
        <v>5.7438175343530702</v>
      </c>
      <c r="D19" s="1">
        <f t="shared" si="2"/>
        <v>5.0805800143163098E-2</v>
      </c>
      <c r="I19">
        <v>24.502672069805499</v>
      </c>
      <c r="J19" t="s">
        <v>24</v>
      </c>
      <c r="K19" t="s">
        <v>24</v>
      </c>
      <c r="L19">
        <v>6.2146298714958599</v>
      </c>
      <c r="N19">
        <v>0</v>
      </c>
      <c r="O19" t="s">
        <v>24</v>
      </c>
      <c r="P19" t="s">
        <v>24</v>
      </c>
      <c r="Q19">
        <v>74.6369299895496</v>
      </c>
    </row>
    <row r="20" spans="1:17">
      <c r="A20" t="s">
        <v>18</v>
      </c>
      <c r="B20">
        <f t="shared" si="0"/>
        <v>35.862522777025298</v>
      </c>
      <c r="C20">
        <f t="shared" si="1"/>
        <v>22.827678048648</v>
      </c>
      <c r="D20" s="1">
        <f t="shared" si="2"/>
        <v>-0.36346703240653905</v>
      </c>
      <c r="I20">
        <v>4.09929782966422</v>
      </c>
      <c r="J20" t="s">
        <v>24</v>
      </c>
      <c r="K20" t="s">
        <v>24</v>
      </c>
      <c r="L20">
        <v>14.9213104658243</v>
      </c>
      <c r="N20">
        <v>0</v>
      </c>
      <c r="O20" t="s">
        <v>24</v>
      </c>
      <c r="P20" t="s">
        <v>24</v>
      </c>
      <c r="Q20">
        <v>-263.99674007210399</v>
      </c>
    </row>
    <row r="21" spans="1:17">
      <c r="A21" t="s">
        <v>21</v>
      </c>
      <c r="B21">
        <f t="shared" si="0"/>
        <v>5.1781021221354102</v>
      </c>
      <c r="C21">
        <f t="shared" si="1"/>
        <v>5.8227145998409204</v>
      </c>
      <c r="D21" s="1">
        <f t="shared" si="2"/>
        <v>0.12448817394889015</v>
      </c>
      <c r="I21">
        <v>24.189403214598201</v>
      </c>
      <c r="J21" t="s">
        <v>24</v>
      </c>
      <c r="K21" t="s">
        <v>24</v>
      </c>
      <c r="L21">
        <v>5.5655195536939104</v>
      </c>
      <c r="N21">
        <v>0</v>
      </c>
      <c r="O21" t="s">
        <v>24</v>
      </c>
      <c r="P21" t="s">
        <v>24</v>
      </c>
      <c r="Q21">
        <v>76.991910448062896</v>
      </c>
    </row>
    <row r="22" spans="1:17">
      <c r="A22" t="s">
        <v>18</v>
      </c>
      <c r="B22">
        <f t="shared" si="0"/>
        <v>35.464156944071298</v>
      </c>
      <c r="C22">
        <f t="shared" si="1"/>
        <v>22.578114752471802</v>
      </c>
      <c r="D22" s="1">
        <f t="shared" si="2"/>
        <v>-0.36335396924622831</v>
      </c>
      <c r="I22">
        <v>3.51323480355058</v>
      </c>
      <c r="J22" t="s">
        <v>24</v>
      </c>
      <c r="K22" t="s">
        <v>24</v>
      </c>
      <c r="L22">
        <v>12.731061972642699</v>
      </c>
      <c r="N22">
        <v>0</v>
      </c>
      <c r="O22" t="s">
        <v>24</v>
      </c>
      <c r="P22" t="s">
        <v>24</v>
      </c>
      <c r="Q22">
        <v>-262.37435538826901</v>
      </c>
    </row>
    <row r="23" spans="1:17">
      <c r="A23" t="s">
        <v>21</v>
      </c>
      <c r="B23">
        <f t="shared" si="0"/>
        <v>5.7422702157383299</v>
      </c>
      <c r="C23">
        <f t="shared" si="1"/>
        <v>5.7639650079024003</v>
      </c>
      <c r="D23" s="1">
        <f t="shared" si="2"/>
        <v>3.7780862531703358E-3</v>
      </c>
      <c r="I23">
        <v>24.506695772463001</v>
      </c>
      <c r="J23" t="s">
        <v>24</v>
      </c>
      <c r="K23" t="s">
        <v>24</v>
      </c>
      <c r="L23">
        <v>5.6792238061809099</v>
      </c>
      <c r="N23">
        <v>0</v>
      </c>
      <c r="O23" t="s">
        <v>24</v>
      </c>
      <c r="P23" t="s">
        <v>24</v>
      </c>
      <c r="Q23">
        <v>76.825828096489502</v>
      </c>
    </row>
    <row r="24" spans="1:17">
      <c r="A24" t="s">
        <v>18</v>
      </c>
      <c r="B24">
        <f t="shared" si="0"/>
        <v>35.914913601561302</v>
      </c>
      <c r="C24">
        <f t="shared" si="1"/>
        <v>22.788847596193801</v>
      </c>
      <c r="D24" s="1">
        <f t="shared" si="2"/>
        <v>-0.3654767529441274</v>
      </c>
      <c r="I24">
        <v>3.7415533469361102</v>
      </c>
      <c r="J24" t="s">
        <v>24</v>
      </c>
      <c r="K24" t="s">
        <v>24</v>
      </c>
      <c r="L24">
        <v>15.415689029965</v>
      </c>
      <c r="N24">
        <v>0</v>
      </c>
      <c r="O24" t="s">
        <v>24</v>
      </c>
      <c r="P24" t="s">
        <v>24</v>
      </c>
      <c r="Q24">
        <v>-312.01307586830501</v>
      </c>
    </row>
    <row r="25" spans="1:17">
      <c r="A25" t="s">
        <v>21</v>
      </c>
      <c r="B25">
        <f t="shared" si="0"/>
        <v>5.5923028456199599</v>
      </c>
      <c r="C25">
        <f t="shared" si="1"/>
        <v>6.8432280688244198</v>
      </c>
      <c r="D25" s="1">
        <f t="shared" si="2"/>
        <v>0.22368696004799127</v>
      </c>
      <c r="I25">
        <v>24.257627766171499</v>
      </c>
      <c r="J25" t="s">
        <v>24</v>
      </c>
      <c r="K25" t="s">
        <v>24</v>
      </c>
      <c r="L25">
        <v>5.8506189144666703</v>
      </c>
      <c r="N25">
        <v>0</v>
      </c>
      <c r="O25" t="s">
        <v>24</v>
      </c>
      <c r="P25" t="s">
        <v>24</v>
      </c>
      <c r="Q25">
        <v>75.881322894130406</v>
      </c>
    </row>
    <row r="26" spans="1:17">
      <c r="A26" t="s">
        <v>18</v>
      </c>
      <c r="B26">
        <f t="shared" si="0"/>
        <v>35.500245858191199</v>
      </c>
      <c r="C26">
        <f t="shared" si="1"/>
        <v>22.492718489112701</v>
      </c>
      <c r="D26" s="1">
        <f t="shared" si="2"/>
        <v>-0.36640668408433541</v>
      </c>
      <c r="I26">
        <v>4.3282157285758602</v>
      </c>
      <c r="J26" t="s">
        <v>24</v>
      </c>
      <c r="K26" t="s">
        <v>24</v>
      </c>
      <c r="L26">
        <v>14.396652014908</v>
      </c>
      <c r="N26">
        <v>0</v>
      </c>
      <c r="O26" t="s">
        <v>24</v>
      </c>
      <c r="P26" t="s">
        <v>24</v>
      </c>
      <c r="Q26">
        <v>-232.623254424636</v>
      </c>
    </row>
    <row r="27" spans="1:17">
      <c r="A27" t="s">
        <v>21</v>
      </c>
      <c r="B27">
        <f t="shared" si="0"/>
        <v>5.4644389703628802</v>
      </c>
      <c r="C27">
        <f t="shared" si="1"/>
        <v>5.9142964000375899</v>
      </c>
      <c r="D27" s="1">
        <f t="shared" si="2"/>
        <v>8.2324540929923834E-2</v>
      </c>
      <c r="I27">
        <v>24.404757278507699</v>
      </c>
      <c r="J27" t="s">
        <v>24</v>
      </c>
      <c r="K27" t="s">
        <v>24</v>
      </c>
      <c r="L27">
        <v>6.5458158427466504</v>
      </c>
      <c r="N27">
        <v>0</v>
      </c>
      <c r="O27" t="s">
        <v>24</v>
      </c>
      <c r="P27" t="s">
        <v>24</v>
      </c>
      <c r="Q27">
        <v>73.178115364780595</v>
      </c>
    </row>
    <row r="28" spans="1:17">
      <c r="A28" t="s">
        <v>18</v>
      </c>
      <c r="B28">
        <f t="shared" si="0"/>
        <v>35.904369498447799</v>
      </c>
      <c r="C28">
        <f t="shared" si="1"/>
        <v>22.8666331296103</v>
      </c>
      <c r="D28" s="1">
        <f t="shared" si="2"/>
        <v>-0.36312394705611362</v>
      </c>
      <c r="I28">
        <v>3.4600240502050701</v>
      </c>
      <c r="J28" t="s">
        <v>24</v>
      </c>
      <c r="K28" t="s">
        <v>24</v>
      </c>
      <c r="L28">
        <v>10.618491084438199</v>
      </c>
      <c r="N28">
        <v>0</v>
      </c>
      <c r="O28" t="s">
        <v>24</v>
      </c>
      <c r="P28" t="s">
        <v>24</v>
      </c>
      <c r="Q28">
        <v>-206.89067273416401</v>
      </c>
    </row>
    <row r="29" spans="1:17">
      <c r="A29" t="s">
        <v>21</v>
      </c>
      <c r="B29">
        <f t="shared" si="0"/>
        <v>5.1843202621932498</v>
      </c>
      <c r="C29">
        <f t="shared" si="1"/>
        <v>6.8814182778661603</v>
      </c>
      <c r="D29" s="1">
        <f t="shared" si="2"/>
        <v>0.32735207893096974</v>
      </c>
      <c r="I29">
        <v>24.522361722014502</v>
      </c>
      <c r="J29" t="s">
        <v>24</v>
      </c>
      <c r="K29" t="s">
        <v>24</v>
      </c>
      <c r="L29">
        <v>6.0965075974779204</v>
      </c>
      <c r="N29">
        <v>0</v>
      </c>
      <c r="O29" t="s">
        <v>24</v>
      </c>
      <c r="P29" t="s">
        <v>24</v>
      </c>
      <c r="Q29">
        <v>75.138986747736894</v>
      </c>
    </row>
    <row r="30" spans="1:17">
      <c r="A30" t="s">
        <v>18</v>
      </c>
      <c r="B30">
        <f t="shared" si="0"/>
        <v>35.468367013192101</v>
      </c>
      <c r="C30">
        <f t="shared" si="1"/>
        <v>22.537598302411499</v>
      </c>
      <c r="D30" s="1">
        <f t="shared" si="2"/>
        <v>-0.3645718650078007</v>
      </c>
      <c r="I30">
        <v>4.0572691422375904</v>
      </c>
      <c r="J30" t="s">
        <v>24</v>
      </c>
      <c r="K30" t="s">
        <v>24</v>
      </c>
      <c r="L30">
        <v>15.7514735133032</v>
      </c>
      <c r="N30">
        <v>0</v>
      </c>
      <c r="O30" t="s">
        <v>24</v>
      </c>
      <c r="P30" t="s">
        <v>24</v>
      </c>
      <c r="Q30">
        <v>-288.228460106944</v>
      </c>
    </row>
    <row r="31" spans="1:17">
      <c r="A31" t="s">
        <v>21</v>
      </c>
      <c r="B31">
        <f t="shared" si="0"/>
        <v>5.7227458144297598</v>
      </c>
      <c r="C31">
        <f t="shared" si="1"/>
        <v>5.1716049830608197</v>
      </c>
      <c r="D31" s="1">
        <f t="shared" si="2"/>
        <v>-9.630706119766011E-2</v>
      </c>
      <c r="I31">
        <v>24.1454564076491</v>
      </c>
      <c r="J31" t="s">
        <v>24</v>
      </c>
      <c r="K31" t="s">
        <v>24</v>
      </c>
      <c r="L31">
        <v>5.47208896177436</v>
      </c>
      <c r="N31">
        <v>0</v>
      </c>
      <c r="O31" t="s">
        <v>24</v>
      </c>
      <c r="P31" t="s">
        <v>24</v>
      </c>
      <c r="Q31">
        <v>77.336982704369802</v>
      </c>
    </row>
    <row r="32" spans="1:17">
      <c r="A32" t="s">
        <v>18</v>
      </c>
      <c r="B32">
        <f t="shared" si="0"/>
        <v>35.908281288395898</v>
      </c>
      <c r="C32">
        <f t="shared" si="1"/>
        <v>22.930253865235901</v>
      </c>
      <c r="D32" s="1">
        <f t="shared" si="2"/>
        <v>-0.36142157066576086</v>
      </c>
      <c r="I32">
        <v>3.4833793433828202</v>
      </c>
      <c r="J32" t="s">
        <v>24</v>
      </c>
      <c r="K32" t="s">
        <v>24</v>
      </c>
      <c r="L32">
        <v>12.7223325727077</v>
      </c>
      <c r="N32">
        <v>0</v>
      </c>
      <c r="O32" t="s">
        <v>24</v>
      </c>
      <c r="P32" t="s">
        <v>24</v>
      </c>
      <c r="Q32">
        <v>-265.22960374314601</v>
      </c>
    </row>
    <row r="33" spans="1:17">
      <c r="A33" t="s">
        <v>21</v>
      </c>
      <c r="B33">
        <f t="shared" si="0"/>
        <v>5.6253586253864603</v>
      </c>
      <c r="C33">
        <f t="shared" si="1"/>
        <v>6.2992339002832498</v>
      </c>
      <c r="D33" s="1">
        <f t="shared" si="2"/>
        <v>0.11979241143056804</v>
      </c>
      <c r="I33">
        <v>24.434212387879299</v>
      </c>
      <c r="J33" t="s">
        <v>24</v>
      </c>
      <c r="K33" t="s">
        <v>24</v>
      </c>
      <c r="L33">
        <v>5.6786208474647699</v>
      </c>
      <c r="N33">
        <v>0</v>
      </c>
      <c r="O33" t="s">
        <v>24</v>
      </c>
      <c r="P33" t="s">
        <v>24</v>
      </c>
      <c r="Q33">
        <v>76.759550267797195</v>
      </c>
    </row>
    <row r="34" spans="1:17">
      <c r="A34" t="s">
        <v>18</v>
      </c>
      <c r="B34">
        <f t="shared" si="0"/>
        <v>35.496439767826203</v>
      </c>
      <c r="C34">
        <f t="shared" si="1"/>
        <v>22.836313930590599</v>
      </c>
      <c r="D34" s="1">
        <f t="shared" si="2"/>
        <v>-0.35665903172381475</v>
      </c>
      <c r="I34">
        <v>3.776213711254</v>
      </c>
      <c r="J34" t="s">
        <v>24</v>
      </c>
      <c r="K34" t="s">
        <v>24</v>
      </c>
      <c r="L34">
        <v>15.306961684289901</v>
      </c>
      <c r="N34">
        <v>0</v>
      </c>
      <c r="O34" t="s">
        <v>24</v>
      </c>
      <c r="P34" t="s">
        <v>24</v>
      </c>
      <c r="Q34">
        <v>-305.35210278675697</v>
      </c>
    </row>
    <row r="35" spans="1:17">
      <c r="A35" t="s">
        <v>21</v>
      </c>
      <c r="B35">
        <f t="shared" si="0"/>
        <v>5.4772093098218804</v>
      </c>
      <c r="C35">
        <f t="shared" si="1"/>
        <v>5.3864788933752399</v>
      </c>
      <c r="D35" s="1">
        <f t="shared" si="2"/>
        <v>-1.6565081105069372E-2</v>
      </c>
      <c r="I35">
        <v>24.246598722902</v>
      </c>
      <c r="J35" t="s">
        <v>24</v>
      </c>
      <c r="K35" t="s">
        <v>24</v>
      </c>
      <c r="L35">
        <v>5.9944758232439499</v>
      </c>
      <c r="N35">
        <v>0</v>
      </c>
      <c r="O35" t="s">
        <v>24</v>
      </c>
      <c r="P35" t="s">
        <v>24</v>
      </c>
      <c r="Q35">
        <v>75.277044455798702</v>
      </c>
    </row>
    <row r="36" spans="1:17">
      <c r="A36" t="s">
        <v>18</v>
      </c>
      <c r="B36">
        <f t="shared" si="0"/>
        <v>35.926162253986099</v>
      </c>
      <c r="C36">
        <f t="shared" si="1"/>
        <v>22.8904626493857</v>
      </c>
      <c r="D36" s="1">
        <f t="shared" si="2"/>
        <v>-0.36284698355594758</v>
      </c>
      <c r="I36">
        <v>4.3307101949267901</v>
      </c>
      <c r="J36" t="s">
        <v>24</v>
      </c>
      <c r="K36" t="s">
        <v>24</v>
      </c>
      <c r="L36">
        <v>14.801695290382799</v>
      </c>
      <c r="N36">
        <v>0</v>
      </c>
      <c r="O36" t="s">
        <v>24</v>
      </c>
      <c r="P36" t="s">
        <v>24</v>
      </c>
      <c r="Q36">
        <v>-241.78447931524499</v>
      </c>
    </row>
    <row r="37" spans="1:17">
      <c r="A37" t="s">
        <v>21</v>
      </c>
      <c r="B37">
        <f t="shared" si="0"/>
        <v>5.16464759334304</v>
      </c>
      <c r="C37">
        <f t="shared" si="1"/>
        <v>5.7425907495556698</v>
      </c>
      <c r="D37" s="1">
        <f t="shared" si="2"/>
        <v>0.11190369638338311</v>
      </c>
      <c r="I37">
        <v>24.307271443912501</v>
      </c>
      <c r="J37" t="s">
        <v>24</v>
      </c>
      <c r="K37" t="s">
        <v>24</v>
      </c>
      <c r="L37">
        <v>6.0479943060155898</v>
      </c>
      <c r="N37">
        <v>0</v>
      </c>
      <c r="O37" t="s">
        <v>24</v>
      </c>
      <c r="P37" t="s">
        <v>24</v>
      </c>
      <c r="Q37">
        <v>75.118579969080599</v>
      </c>
    </row>
    <row r="38" spans="1:17">
      <c r="A38" t="s">
        <v>18</v>
      </c>
      <c r="B38">
        <f t="shared" si="0"/>
        <v>35.486034318441398</v>
      </c>
      <c r="C38">
        <f t="shared" si="1"/>
        <v>22.837918638843998</v>
      </c>
      <c r="D38" s="1">
        <f t="shared" si="2"/>
        <v>-0.35642516619628078</v>
      </c>
      <c r="I38">
        <v>3.44670099311017</v>
      </c>
      <c r="J38" t="s">
        <v>24</v>
      </c>
      <c r="K38" t="s">
        <v>24</v>
      </c>
      <c r="L38">
        <v>11.881710311603801</v>
      </c>
      <c r="N38">
        <v>0</v>
      </c>
      <c r="O38" t="s">
        <v>24</v>
      </c>
      <c r="P38" t="s">
        <v>24</v>
      </c>
      <c r="Q38">
        <v>-244.72704001173599</v>
      </c>
    </row>
    <row r="39" spans="1:17">
      <c r="A39" s="2" t="s">
        <v>22</v>
      </c>
      <c r="B39" s="2">
        <f>SUM(B7,B9,B11,B13,B15,B17,B19,B21,B23,B25,B27,B29,B31,B33,B35,B37)</f>
        <v>89.476653149155339</v>
      </c>
      <c r="C39" s="2">
        <f>SUM(C7,C9,C11,C13,C15,C17,C19,C21,C23,C25,C27,C29,C31,C33,C35,C37)</f>
        <v>99.156746209703115</v>
      </c>
      <c r="D39" s="3">
        <f t="shared" si="2"/>
        <v>0.10818568553755921</v>
      </c>
      <c r="I39">
        <v>24.4741650836982</v>
      </c>
      <c r="J39" t="s">
        <v>24</v>
      </c>
      <c r="K39" t="s">
        <v>24</v>
      </c>
      <c r="L39">
        <v>5.86745112814652</v>
      </c>
      <c r="N39">
        <v>0</v>
      </c>
      <c r="O39" t="s">
        <v>24</v>
      </c>
      <c r="P39" t="s">
        <v>24</v>
      </c>
      <c r="Q39">
        <v>76.025939564922098</v>
      </c>
    </row>
    <row r="40" spans="1:17">
      <c r="A40" s="2" t="s">
        <v>23</v>
      </c>
      <c r="B40" s="2">
        <f>SUM(B8,B10,B12,B14,B16,B18,B20,B22,B24,B26,B28,B30,B32,B34,B36,B38)</f>
        <v>574.84045330788604</v>
      </c>
      <c r="C40" s="2">
        <f>SUM(C8,C10,C12,C14,C16,C18,C20,C22,C24,C26,C28,C30,C32,C34,C36,C38)</f>
        <v>365.74863616111242</v>
      </c>
      <c r="D40" s="3">
        <f t="shared" si="2"/>
        <v>-0.36373887040059011</v>
      </c>
      <c r="I40">
        <v>42.429030305404801</v>
      </c>
      <c r="J40" t="s">
        <v>24</v>
      </c>
      <c r="K40" t="s">
        <v>24</v>
      </c>
      <c r="L40">
        <v>62.710134462238798</v>
      </c>
      <c r="N40">
        <v>0</v>
      </c>
      <c r="O40" t="s">
        <v>24</v>
      </c>
      <c r="P40" t="s">
        <v>24</v>
      </c>
      <c r="Q40">
        <v>-47.800065216787402</v>
      </c>
    </row>
    <row r="41" spans="1:17">
      <c r="A41" t="s">
        <v>17</v>
      </c>
      <c r="B41">
        <f>B84</f>
        <v>83.778830391752507</v>
      </c>
      <c r="C41">
        <f>E84</f>
        <v>52.767153135742099</v>
      </c>
      <c r="D41" s="1">
        <f t="shared" si="2"/>
        <v>-0.3701612580528853</v>
      </c>
      <c r="I41">
        <v>10.227535577518299</v>
      </c>
      <c r="J41" t="s">
        <v>24</v>
      </c>
      <c r="K41" t="s">
        <v>24</v>
      </c>
      <c r="L41">
        <v>10.207966072620801</v>
      </c>
      <c r="N41">
        <v>0</v>
      </c>
      <c r="O41" t="s">
        <v>24</v>
      </c>
      <c r="P41" t="s">
        <v>24</v>
      </c>
      <c r="Q41">
        <v>0.19134135246171599</v>
      </c>
    </row>
    <row r="42" spans="1:17">
      <c r="A42" t="s">
        <v>0</v>
      </c>
      <c r="B42">
        <f>B85</f>
        <v>38.923393358619499</v>
      </c>
      <c r="C42">
        <f>E85</f>
        <v>38.204568043735499</v>
      </c>
      <c r="D42" s="1">
        <f t="shared" si="2"/>
        <v>-1.8467693920237768E-2</v>
      </c>
      <c r="I42">
        <v>1830.0722801627501</v>
      </c>
      <c r="J42" t="s">
        <v>24</v>
      </c>
      <c r="K42" t="s">
        <v>24</v>
      </c>
      <c r="L42">
        <v>955.37227100879795</v>
      </c>
      <c r="N42">
        <v>0</v>
      </c>
      <c r="O42" t="s">
        <v>24</v>
      </c>
      <c r="P42" t="s">
        <v>24</v>
      </c>
      <c r="Q42">
        <v>47.795926895093103</v>
      </c>
    </row>
    <row r="43" spans="1:17">
      <c r="A43" s="2" t="s">
        <v>5</v>
      </c>
      <c r="B43" s="2">
        <f>B86</f>
        <v>2666.17658709849</v>
      </c>
      <c r="C43" s="2">
        <f>E86</f>
        <v>1614.57248498794</v>
      </c>
      <c r="D43" s="3">
        <f t="shared" si="2"/>
        <v>-0.39442402547498751</v>
      </c>
    </row>
    <row r="46" spans="1:17">
      <c r="A46" t="s">
        <v>12</v>
      </c>
      <c r="B46" t="s">
        <v>11</v>
      </c>
      <c r="H46" t="s">
        <v>12</v>
      </c>
      <c r="I46" t="s">
        <v>11</v>
      </c>
      <c r="M46" t="s">
        <v>14</v>
      </c>
      <c r="N46" t="s">
        <v>11</v>
      </c>
    </row>
    <row r="48" spans="1:17">
      <c r="B48">
        <v>10.7328959439632</v>
      </c>
      <c r="C48">
        <v>9.0053131488520108</v>
      </c>
      <c r="D48">
        <v>7.4786529786229003</v>
      </c>
      <c r="E48">
        <v>5.6265775954835702</v>
      </c>
      <c r="I48">
        <v>10.265882601842099</v>
      </c>
      <c r="J48">
        <v>0</v>
      </c>
      <c r="K48">
        <v>0</v>
      </c>
      <c r="L48">
        <v>5.2706638230191301</v>
      </c>
      <c r="N48">
        <v>0</v>
      </c>
      <c r="O48">
        <v>100</v>
      </c>
      <c r="P48">
        <v>100</v>
      </c>
      <c r="Q48">
        <v>48.658444408146998</v>
      </c>
    </row>
    <row r="49" spans="2:17">
      <c r="B49">
        <v>71.5126143304321</v>
      </c>
      <c r="C49">
        <v>71.525303147228996</v>
      </c>
      <c r="D49">
        <v>104.066840976893</v>
      </c>
      <c r="E49">
        <v>72.362691718504294</v>
      </c>
      <c r="I49">
        <v>89.845229400050997</v>
      </c>
      <c r="J49" t="s">
        <v>24</v>
      </c>
      <c r="K49" t="s">
        <v>24</v>
      </c>
      <c r="L49">
        <v>90.857735415003503</v>
      </c>
      <c r="N49">
        <v>0</v>
      </c>
      <c r="O49" t="s">
        <v>24</v>
      </c>
      <c r="P49" t="s">
        <v>24</v>
      </c>
      <c r="Q49">
        <v>-1.12694465995986</v>
      </c>
    </row>
    <row r="50" spans="2:17">
      <c r="B50">
        <v>2.4706148723044699</v>
      </c>
      <c r="C50">
        <v>2.4655922004303501</v>
      </c>
      <c r="D50">
        <v>2.4590081833867599</v>
      </c>
      <c r="E50">
        <v>2.4674010805812698</v>
      </c>
      <c r="I50">
        <v>2.35505368369525</v>
      </c>
      <c r="J50" t="s">
        <v>24</v>
      </c>
      <c r="K50" t="s">
        <v>24</v>
      </c>
      <c r="L50">
        <v>2.3414275397686399</v>
      </c>
      <c r="N50">
        <v>0</v>
      </c>
      <c r="O50" t="s">
        <v>24</v>
      </c>
      <c r="P50" t="s">
        <v>24</v>
      </c>
      <c r="Q50">
        <v>0.57859164829005005</v>
      </c>
    </row>
    <row r="51" spans="2:17">
      <c r="B51">
        <v>1794.4411317443801</v>
      </c>
      <c r="C51">
        <v>1519.87888993767</v>
      </c>
      <c r="D51">
        <v>1273.54037882185</v>
      </c>
      <c r="E51">
        <v>978.238711043075</v>
      </c>
      <c r="I51">
        <v>1725.52550583539</v>
      </c>
      <c r="J51" t="s">
        <v>24</v>
      </c>
      <c r="K51" t="s">
        <v>24</v>
      </c>
      <c r="L51">
        <v>925.22375788085196</v>
      </c>
      <c r="N51">
        <v>0</v>
      </c>
      <c r="O51" t="s">
        <v>24</v>
      </c>
      <c r="P51" t="s">
        <v>24</v>
      </c>
      <c r="Q51">
        <v>46.380174923411602</v>
      </c>
    </row>
    <row r="52" spans="2:17">
      <c r="B52">
        <v>5.5638378891337696</v>
      </c>
      <c r="C52">
        <v>5.6238067702802397</v>
      </c>
      <c r="D52">
        <v>6.1055147953798903</v>
      </c>
      <c r="E52">
        <v>6.6967803152293097</v>
      </c>
      <c r="I52">
        <v>4.4587791520769704</v>
      </c>
      <c r="J52" t="s">
        <v>24</v>
      </c>
      <c r="K52" t="s">
        <v>24</v>
      </c>
      <c r="L52">
        <v>6.0995060232773204</v>
      </c>
      <c r="N52">
        <v>0</v>
      </c>
      <c r="O52" t="s">
        <v>24</v>
      </c>
      <c r="P52" t="s">
        <v>24</v>
      </c>
      <c r="Q52">
        <v>-36.797670735409</v>
      </c>
    </row>
    <row r="53" spans="2:17">
      <c r="B53">
        <v>40.227479633915003</v>
      </c>
      <c r="C53">
        <v>34.399144729785597</v>
      </c>
      <c r="D53">
        <v>29.542568059603202</v>
      </c>
      <c r="E53">
        <v>25.2951241925076</v>
      </c>
      <c r="I53">
        <v>37.962756072977598</v>
      </c>
      <c r="J53" t="s">
        <v>24</v>
      </c>
      <c r="K53" t="s">
        <v>24</v>
      </c>
      <c r="L53">
        <v>23.226865524020099</v>
      </c>
      <c r="N53">
        <v>0</v>
      </c>
      <c r="O53" t="s">
        <v>24</v>
      </c>
      <c r="P53" t="s">
        <v>24</v>
      </c>
      <c r="Q53">
        <v>38.816703720430603</v>
      </c>
    </row>
    <row r="54" spans="2:17">
      <c r="B54">
        <v>6.3484558693051003</v>
      </c>
      <c r="C54">
        <v>6.0350905586577701</v>
      </c>
      <c r="D54">
        <v>6.3935266485297699</v>
      </c>
      <c r="E54">
        <v>6.81498709414437</v>
      </c>
      <c r="I54">
        <v>4.9670171157828999</v>
      </c>
      <c r="J54" t="s">
        <v>24</v>
      </c>
      <c r="K54" t="s">
        <v>24</v>
      </c>
      <c r="L54">
        <v>5.8283636808232302</v>
      </c>
      <c r="N54">
        <v>0</v>
      </c>
      <c r="O54" t="s">
        <v>24</v>
      </c>
      <c r="P54" t="s">
        <v>24</v>
      </c>
      <c r="Q54">
        <v>-17.341324681635701</v>
      </c>
    </row>
    <row r="55" spans="2:17">
      <c r="B55">
        <v>35.368208023467602</v>
      </c>
      <c r="C55">
        <v>29.926628505724398</v>
      </c>
      <c r="D55">
        <v>25.826104783944299</v>
      </c>
      <c r="E55">
        <v>22.4143988649449</v>
      </c>
      <c r="I55">
        <v>34.049753192000097</v>
      </c>
      <c r="J55" t="s">
        <v>24</v>
      </c>
      <c r="K55" t="s">
        <v>24</v>
      </c>
      <c r="L55">
        <v>21.239937073601901</v>
      </c>
      <c r="N55">
        <v>0</v>
      </c>
      <c r="O55" t="s">
        <v>24</v>
      </c>
      <c r="P55" t="s">
        <v>24</v>
      </c>
      <c r="Q55">
        <v>37.620878031526502</v>
      </c>
    </row>
    <row r="56" spans="2:17">
      <c r="B56">
        <v>5.3985127273913598</v>
      </c>
      <c r="C56">
        <v>5.7979986540545099</v>
      </c>
      <c r="D56">
        <v>6.0668147312522596</v>
      </c>
      <c r="E56">
        <v>6.5642534258666396</v>
      </c>
      <c r="I56">
        <v>4.7912137729325899</v>
      </c>
      <c r="J56" t="s">
        <v>24</v>
      </c>
      <c r="K56" t="s">
        <v>24</v>
      </c>
      <c r="L56">
        <v>5.1015975077987203</v>
      </c>
      <c r="N56">
        <v>0</v>
      </c>
      <c r="O56" t="s">
        <v>24</v>
      </c>
      <c r="P56" t="s">
        <v>24</v>
      </c>
      <c r="Q56">
        <v>-6.4781858955992098</v>
      </c>
    </row>
    <row r="57" spans="2:17">
      <c r="B57">
        <v>35.727752166026903</v>
      </c>
      <c r="C57">
        <v>30.2021381697907</v>
      </c>
      <c r="D57">
        <v>26.047830705212</v>
      </c>
      <c r="E57">
        <v>22.824899985721299</v>
      </c>
      <c r="I57">
        <v>34.370906827445999</v>
      </c>
      <c r="J57" t="s">
        <v>24</v>
      </c>
      <c r="K57" t="s">
        <v>24</v>
      </c>
      <c r="L57">
        <v>21.585668713167902</v>
      </c>
      <c r="N57">
        <v>0</v>
      </c>
      <c r="O57" t="s">
        <v>24</v>
      </c>
      <c r="P57" t="s">
        <v>24</v>
      </c>
      <c r="Q57">
        <v>37.197849269629302</v>
      </c>
    </row>
    <row r="58" spans="2:17">
      <c r="B58">
        <v>6.0306441130110802</v>
      </c>
      <c r="C58">
        <v>6.0851962513843203</v>
      </c>
      <c r="D58">
        <v>5.5429889813021296</v>
      </c>
      <c r="E58">
        <v>6.5652373750340898</v>
      </c>
      <c r="I58">
        <v>5.3695453757378599</v>
      </c>
      <c r="J58" t="s">
        <v>24</v>
      </c>
      <c r="K58" t="s">
        <v>24</v>
      </c>
      <c r="L58">
        <v>6.1166567481074203</v>
      </c>
      <c r="N58">
        <v>0</v>
      </c>
      <c r="O58" t="s">
        <v>24</v>
      </c>
      <c r="P58" t="s">
        <v>24</v>
      </c>
      <c r="Q58">
        <v>-13.913866446596399</v>
      </c>
    </row>
    <row r="59" spans="2:17">
      <c r="B59">
        <v>35.349015144250799</v>
      </c>
      <c r="C59">
        <v>29.911411909206301</v>
      </c>
      <c r="D59">
        <v>25.802736302294299</v>
      </c>
      <c r="E59">
        <v>22.3796903638356</v>
      </c>
      <c r="I59">
        <v>34.134708713136199</v>
      </c>
      <c r="J59" t="s">
        <v>24</v>
      </c>
      <c r="K59" t="s">
        <v>24</v>
      </c>
      <c r="L59">
        <v>21.2624500881508</v>
      </c>
      <c r="N59">
        <v>0</v>
      </c>
      <c r="O59" t="s">
        <v>24</v>
      </c>
      <c r="P59" t="s">
        <v>24</v>
      </c>
      <c r="Q59">
        <v>37.710175684117402</v>
      </c>
    </row>
    <row r="60" spans="2:17">
      <c r="B60">
        <v>5.75134787318206</v>
      </c>
      <c r="C60">
        <v>5.27121411319267</v>
      </c>
      <c r="D60">
        <v>5.4854495835031303</v>
      </c>
      <c r="E60">
        <v>6.6492313314214204</v>
      </c>
      <c r="I60">
        <v>5.0634041700120704</v>
      </c>
      <c r="J60" t="s">
        <v>24</v>
      </c>
      <c r="K60" t="s">
        <v>24</v>
      </c>
      <c r="L60">
        <v>5.1412439460531498</v>
      </c>
      <c r="N60">
        <v>0</v>
      </c>
      <c r="O60" t="s">
        <v>24</v>
      </c>
      <c r="P60" t="s">
        <v>24</v>
      </c>
      <c r="Q60">
        <v>-1.53730125874771</v>
      </c>
    </row>
    <row r="61" spans="2:17">
      <c r="B61">
        <v>35.747679835966203</v>
      </c>
      <c r="C61">
        <v>30.2863704785956</v>
      </c>
      <c r="D61">
        <v>26.173353239085699</v>
      </c>
      <c r="E61">
        <v>22.733917484848199</v>
      </c>
      <c r="I61">
        <v>34.434179217889998</v>
      </c>
      <c r="J61" t="s">
        <v>24</v>
      </c>
      <c r="K61" t="s">
        <v>24</v>
      </c>
      <c r="L61">
        <v>21.611531887217801</v>
      </c>
      <c r="N61">
        <v>0</v>
      </c>
      <c r="O61" t="s">
        <v>24</v>
      </c>
      <c r="P61" t="s">
        <v>24</v>
      </c>
      <c r="Q61">
        <v>37.238138448237699</v>
      </c>
    </row>
    <row r="62" spans="2:17">
      <c r="B62">
        <v>5.7663513522972103</v>
      </c>
      <c r="C62">
        <v>5.6770413942535596</v>
      </c>
      <c r="D62">
        <v>6.0988704569926702</v>
      </c>
      <c r="E62">
        <v>6.29690825290775</v>
      </c>
      <c r="I62">
        <v>4.9767295265503098</v>
      </c>
      <c r="J62" t="s">
        <v>24</v>
      </c>
      <c r="K62" t="s">
        <v>24</v>
      </c>
      <c r="L62">
        <v>5.5413275529382204</v>
      </c>
      <c r="N62">
        <v>0</v>
      </c>
      <c r="O62" t="s">
        <v>24</v>
      </c>
      <c r="P62" t="s">
        <v>24</v>
      </c>
      <c r="Q62">
        <v>-11.344760115570701</v>
      </c>
    </row>
    <row r="63" spans="2:17">
      <c r="B63">
        <v>35.488825183120902</v>
      </c>
      <c r="C63">
        <v>29.8969881089164</v>
      </c>
      <c r="D63">
        <v>25.787985801339399</v>
      </c>
      <c r="E63">
        <v>22.514065866750499</v>
      </c>
      <c r="I63">
        <v>34.111739005699498</v>
      </c>
      <c r="J63" t="s">
        <v>24</v>
      </c>
      <c r="K63" t="s">
        <v>24</v>
      </c>
      <c r="L63">
        <v>21.4687277083253</v>
      </c>
      <c r="N63">
        <v>0</v>
      </c>
      <c r="O63" t="s">
        <v>24</v>
      </c>
      <c r="P63" t="s">
        <v>24</v>
      </c>
      <c r="Q63">
        <v>37.063520259878104</v>
      </c>
    </row>
    <row r="64" spans="2:17">
      <c r="B64">
        <v>5.4661075658038101</v>
      </c>
      <c r="C64">
        <v>5.6109710804601702</v>
      </c>
      <c r="D64">
        <v>5.5842284340766497</v>
      </c>
      <c r="E64">
        <v>5.7438175343530702</v>
      </c>
      <c r="I64">
        <v>5.3965559010661801</v>
      </c>
      <c r="J64" t="s">
        <v>24</v>
      </c>
      <c r="K64" t="s">
        <v>24</v>
      </c>
      <c r="L64">
        <v>5.7402493169096998</v>
      </c>
      <c r="N64">
        <v>0</v>
      </c>
      <c r="O64" t="s">
        <v>24</v>
      </c>
      <c r="P64" t="s">
        <v>24</v>
      </c>
      <c r="Q64">
        <v>-6.3687548529909499</v>
      </c>
    </row>
    <row r="65" spans="2:17">
      <c r="B65">
        <v>35.862522777025298</v>
      </c>
      <c r="C65">
        <v>30.427226824626398</v>
      </c>
      <c r="D65">
        <v>26.2831597626373</v>
      </c>
      <c r="E65">
        <v>22.827678048648</v>
      </c>
      <c r="I65">
        <v>34.082421829964403</v>
      </c>
      <c r="J65" t="s">
        <v>24</v>
      </c>
      <c r="K65" t="s">
        <v>24</v>
      </c>
      <c r="L65">
        <v>21.1604425411285</v>
      </c>
      <c r="N65">
        <v>0</v>
      </c>
      <c r="O65" t="s">
        <v>24</v>
      </c>
      <c r="P65" t="s">
        <v>24</v>
      </c>
      <c r="Q65">
        <v>37.913911614917097</v>
      </c>
    </row>
    <row r="66" spans="2:17">
      <c r="B66">
        <v>5.1781021221354102</v>
      </c>
      <c r="C66">
        <v>5.5308920107473396</v>
      </c>
      <c r="D66">
        <v>5.5629124842017701</v>
      </c>
      <c r="E66">
        <v>5.8227145998409204</v>
      </c>
      <c r="I66">
        <v>4.5587967267716998</v>
      </c>
      <c r="J66" t="s">
        <v>24</v>
      </c>
      <c r="K66" t="s">
        <v>24</v>
      </c>
      <c r="L66">
        <v>5.5855800660604098</v>
      </c>
      <c r="N66">
        <v>0</v>
      </c>
      <c r="O66" t="s">
        <v>24</v>
      </c>
      <c r="P66" t="s">
        <v>24</v>
      </c>
      <c r="Q66">
        <v>-22.523121797883601</v>
      </c>
    </row>
    <row r="67" spans="2:17">
      <c r="B67">
        <v>35.464156944071298</v>
      </c>
      <c r="C67">
        <v>29.945177635903899</v>
      </c>
      <c r="D67">
        <v>25.893988559244701</v>
      </c>
      <c r="E67">
        <v>22.578114752471802</v>
      </c>
      <c r="I67">
        <v>34.391163043667198</v>
      </c>
      <c r="J67" t="s">
        <v>24</v>
      </c>
      <c r="K67" t="s">
        <v>24</v>
      </c>
      <c r="L67">
        <v>21.539817091883801</v>
      </c>
      <c r="N67">
        <v>0</v>
      </c>
      <c r="O67" t="s">
        <v>24</v>
      </c>
      <c r="P67" t="s">
        <v>24</v>
      </c>
      <c r="Q67">
        <v>37.368163255967097</v>
      </c>
    </row>
    <row r="68" spans="2:17">
      <c r="B68">
        <v>5.7422702157383299</v>
      </c>
      <c r="C68">
        <v>5.3523199093787497</v>
      </c>
      <c r="D68">
        <v>5.6785354938510997</v>
      </c>
      <c r="E68">
        <v>5.7639650079024003</v>
      </c>
      <c r="I68">
        <v>5.3511440168629596</v>
      </c>
      <c r="J68" t="s">
        <v>24</v>
      </c>
      <c r="K68" t="s">
        <v>24</v>
      </c>
      <c r="L68">
        <v>5.9226377276731599</v>
      </c>
      <c r="N68">
        <v>0</v>
      </c>
      <c r="O68" t="s">
        <v>24</v>
      </c>
      <c r="P68" t="s">
        <v>24</v>
      </c>
      <c r="Q68">
        <v>-10.6798417125245</v>
      </c>
    </row>
    <row r="69" spans="2:17">
      <c r="B69">
        <v>35.914913601561302</v>
      </c>
      <c r="C69">
        <v>30.468569494101601</v>
      </c>
      <c r="D69">
        <v>26.1965505430082</v>
      </c>
      <c r="E69">
        <v>22.788847596193801</v>
      </c>
      <c r="I69">
        <v>34.109269751884099</v>
      </c>
      <c r="J69" t="s">
        <v>24</v>
      </c>
      <c r="K69" t="s">
        <v>24</v>
      </c>
      <c r="L69">
        <v>21.253167358831998</v>
      </c>
      <c r="N69">
        <v>0</v>
      </c>
      <c r="O69" t="s">
        <v>24</v>
      </c>
      <c r="P69" t="s">
        <v>24</v>
      </c>
      <c r="Q69">
        <v>37.6909341260289</v>
      </c>
    </row>
    <row r="70" spans="2:17">
      <c r="B70">
        <v>5.5923028456199599</v>
      </c>
      <c r="C70">
        <v>5.5623924701408596</v>
      </c>
      <c r="D70">
        <v>6.5530546369542604</v>
      </c>
      <c r="E70">
        <v>6.8432280688244198</v>
      </c>
      <c r="I70">
        <v>5.0687285234600203</v>
      </c>
      <c r="J70" t="s">
        <v>24</v>
      </c>
      <c r="K70" t="s">
        <v>24</v>
      </c>
      <c r="L70">
        <v>5.0637757610942504</v>
      </c>
      <c r="N70">
        <v>0</v>
      </c>
      <c r="O70" t="s">
        <v>24</v>
      </c>
      <c r="P70" t="s">
        <v>24</v>
      </c>
      <c r="Q70">
        <v>9.7712125296212093E-2</v>
      </c>
    </row>
    <row r="71" spans="2:17">
      <c r="B71">
        <v>35.500245858191199</v>
      </c>
      <c r="C71">
        <v>29.945422206425199</v>
      </c>
      <c r="D71">
        <v>25.796279869929201</v>
      </c>
      <c r="E71">
        <v>22.492718489112701</v>
      </c>
      <c r="I71">
        <v>34.395150487087299</v>
      </c>
      <c r="J71" t="s">
        <v>24</v>
      </c>
      <c r="K71" t="s">
        <v>24</v>
      </c>
      <c r="L71">
        <v>21.793308863603698</v>
      </c>
      <c r="N71">
        <v>0</v>
      </c>
      <c r="O71" t="s">
        <v>24</v>
      </c>
      <c r="P71" t="s">
        <v>24</v>
      </c>
      <c r="Q71">
        <v>36.638425606582402</v>
      </c>
    </row>
    <row r="72" spans="2:17">
      <c r="B72">
        <v>5.4644389703628802</v>
      </c>
      <c r="C72">
        <v>5.0512107167480096</v>
      </c>
      <c r="D72">
        <v>5.8015936253513898</v>
      </c>
      <c r="E72">
        <v>5.9142964000375899</v>
      </c>
      <c r="I72">
        <v>4.99333161938742</v>
      </c>
      <c r="J72" t="s">
        <v>24</v>
      </c>
      <c r="K72" t="s">
        <v>24</v>
      </c>
      <c r="L72">
        <v>5.1244907385096701</v>
      </c>
      <c r="N72">
        <v>0</v>
      </c>
      <c r="O72" t="s">
        <v>24</v>
      </c>
      <c r="P72" t="s">
        <v>24</v>
      </c>
      <c r="Q72">
        <v>-2.6266855302180798</v>
      </c>
    </row>
    <row r="73" spans="2:17">
      <c r="B73">
        <v>35.904369498447799</v>
      </c>
      <c r="C73">
        <v>30.371694713503999</v>
      </c>
      <c r="D73">
        <v>26.252387429950801</v>
      </c>
      <c r="E73">
        <v>22.8666331296103</v>
      </c>
      <c r="I73">
        <v>34.104484969396999</v>
      </c>
      <c r="J73" t="s">
        <v>24</v>
      </c>
      <c r="K73" t="s">
        <v>24</v>
      </c>
      <c r="L73">
        <v>21.591701455174299</v>
      </c>
      <c r="N73">
        <v>0</v>
      </c>
      <c r="O73" t="s">
        <v>24</v>
      </c>
      <c r="P73" t="s">
        <v>24</v>
      </c>
      <c r="Q73">
        <v>36.689554249099103</v>
      </c>
    </row>
    <row r="74" spans="2:17">
      <c r="B74">
        <v>5.1843202621932498</v>
      </c>
      <c r="C74">
        <v>5.7252239897669801</v>
      </c>
      <c r="D74">
        <v>6.4270871039475104</v>
      </c>
      <c r="E74">
        <v>6.8814182778661603</v>
      </c>
      <c r="I74">
        <v>5.3746587050600603</v>
      </c>
      <c r="J74" t="s">
        <v>24</v>
      </c>
      <c r="K74" t="s">
        <v>24</v>
      </c>
      <c r="L74">
        <v>5.9124715257357696</v>
      </c>
      <c r="N74">
        <v>0</v>
      </c>
      <c r="O74" t="s">
        <v>24</v>
      </c>
      <c r="P74" t="s">
        <v>24</v>
      </c>
      <c r="Q74">
        <v>-10.006455296768401</v>
      </c>
    </row>
    <row r="75" spans="2:17">
      <c r="B75">
        <v>35.468367013192101</v>
      </c>
      <c r="C75">
        <v>29.974713274641701</v>
      </c>
      <c r="D75">
        <v>25.814328831939001</v>
      </c>
      <c r="E75">
        <v>22.537598302411499</v>
      </c>
      <c r="I75">
        <v>34.0723778508764</v>
      </c>
      <c r="J75" t="s">
        <v>24</v>
      </c>
      <c r="K75" t="s">
        <v>24</v>
      </c>
      <c r="L75">
        <v>21.1191987117429</v>
      </c>
      <c r="N75">
        <v>0</v>
      </c>
      <c r="O75" t="s">
        <v>24</v>
      </c>
      <c r="P75" t="s">
        <v>24</v>
      </c>
      <c r="Q75">
        <v>38.016657351668599</v>
      </c>
    </row>
    <row r="76" spans="2:17">
      <c r="B76">
        <v>5.7227458144297598</v>
      </c>
      <c r="C76">
        <v>5.3657742925354901</v>
      </c>
      <c r="D76">
        <v>5.5198917211647496</v>
      </c>
      <c r="E76">
        <v>5.1716049830608197</v>
      </c>
      <c r="I76">
        <v>4.5779692467634403</v>
      </c>
      <c r="J76" t="s">
        <v>24</v>
      </c>
      <c r="K76" t="s">
        <v>24</v>
      </c>
      <c r="L76">
        <v>5.3396344613905802</v>
      </c>
      <c r="N76">
        <v>0</v>
      </c>
      <c r="O76" t="s">
        <v>24</v>
      </c>
      <c r="P76" t="s">
        <v>24</v>
      </c>
      <c r="Q76">
        <v>-16.637621914250001</v>
      </c>
    </row>
    <row r="77" spans="2:17">
      <c r="B77">
        <v>35.908281288395898</v>
      </c>
      <c r="C77">
        <v>30.422352658250901</v>
      </c>
      <c r="D77">
        <v>26.297267638262198</v>
      </c>
      <c r="E77">
        <v>22.930253865235901</v>
      </c>
      <c r="I77">
        <v>34.3860547896792</v>
      </c>
      <c r="J77" t="s">
        <v>24</v>
      </c>
      <c r="K77" t="s">
        <v>24</v>
      </c>
      <c r="L77">
        <v>21.469709633947399</v>
      </c>
      <c r="N77">
        <v>0</v>
      </c>
      <c r="O77" t="s">
        <v>24</v>
      </c>
      <c r="P77" t="s">
        <v>24</v>
      </c>
      <c r="Q77">
        <v>37.562742323113397</v>
      </c>
    </row>
    <row r="78" spans="2:17">
      <c r="B78">
        <v>5.6253586253864603</v>
      </c>
      <c r="C78">
        <v>5.5676625566121496</v>
      </c>
      <c r="D78">
        <v>5.95896886589576</v>
      </c>
      <c r="E78">
        <v>6.2992339002832498</v>
      </c>
      <c r="I78">
        <v>5.3652949169485096</v>
      </c>
      <c r="J78" t="s">
        <v>24</v>
      </c>
      <c r="K78" t="s">
        <v>24</v>
      </c>
      <c r="L78">
        <v>6.1188451332135196</v>
      </c>
      <c r="N78">
        <v>0</v>
      </c>
      <c r="O78" t="s">
        <v>24</v>
      </c>
      <c r="P78" t="s">
        <v>24</v>
      </c>
      <c r="Q78">
        <v>-14.044898331396499</v>
      </c>
    </row>
    <row r="79" spans="2:17">
      <c r="B79">
        <v>35.496439767826203</v>
      </c>
      <c r="C79">
        <v>29.967565659579801</v>
      </c>
      <c r="D79">
        <v>26.1879625805513</v>
      </c>
      <c r="E79">
        <v>22.836313930590599</v>
      </c>
      <c r="I79">
        <v>34.095244916648902</v>
      </c>
      <c r="J79" t="s">
        <v>24</v>
      </c>
      <c r="K79" t="s">
        <v>24</v>
      </c>
      <c r="L79">
        <v>21.220046742185701</v>
      </c>
      <c r="N79">
        <v>0</v>
      </c>
      <c r="O79" t="s">
        <v>24</v>
      </c>
      <c r="P79" t="s">
        <v>24</v>
      </c>
      <c r="Q79">
        <v>37.762445191224103</v>
      </c>
    </row>
    <row r="80" spans="2:17">
      <c r="B80">
        <v>5.4772093098218804</v>
      </c>
      <c r="C80">
        <v>5.0695040100998501</v>
      </c>
      <c r="D80">
        <v>4.9569425581940703</v>
      </c>
      <c r="E80">
        <v>5.3864788933752399</v>
      </c>
      <c r="I80">
        <v>5.0683028041106803</v>
      </c>
      <c r="J80" t="s">
        <v>24</v>
      </c>
      <c r="K80" t="s">
        <v>24</v>
      </c>
      <c r="L80">
        <v>5.37134792653071</v>
      </c>
      <c r="N80">
        <v>0</v>
      </c>
      <c r="O80" t="s">
        <v>24</v>
      </c>
      <c r="P80" t="s">
        <v>24</v>
      </c>
      <c r="Q80">
        <v>-5.9792229101670999</v>
      </c>
    </row>
    <row r="81" spans="2:17">
      <c r="B81">
        <v>35.926162253986099</v>
      </c>
      <c r="C81">
        <v>30.417611829250099</v>
      </c>
      <c r="D81">
        <v>26.357683695110701</v>
      </c>
      <c r="E81">
        <v>22.8904626493857</v>
      </c>
      <c r="I81">
        <v>34.3796704944982</v>
      </c>
      <c r="J81" t="s">
        <v>24</v>
      </c>
      <c r="K81" t="s">
        <v>24</v>
      </c>
      <c r="L81">
        <v>21.855215386956001</v>
      </c>
      <c r="N81">
        <v>0</v>
      </c>
      <c r="O81" t="s">
        <v>24</v>
      </c>
      <c r="P81" t="s">
        <v>24</v>
      </c>
      <c r="Q81">
        <v>36.429828812776201</v>
      </c>
    </row>
    <row r="82" spans="2:17">
      <c r="B82">
        <v>5.16464759334304</v>
      </c>
      <c r="C82">
        <v>5.6940882893823597</v>
      </c>
      <c r="D82">
        <v>5.7377515250578099</v>
      </c>
      <c r="E82">
        <v>5.7425907495556698</v>
      </c>
      <c r="I82">
        <v>4.9669769612791601</v>
      </c>
      <c r="J82" t="s">
        <v>24</v>
      </c>
      <c r="K82" t="s">
        <v>24</v>
      </c>
      <c r="L82">
        <v>5.1946242330385104</v>
      </c>
      <c r="N82">
        <v>0</v>
      </c>
      <c r="O82" t="s">
        <v>24</v>
      </c>
      <c r="P82" t="s">
        <v>24</v>
      </c>
      <c r="Q82">
        <v>-4.5832157776049902</v>
      </c>
    </row>
    <row r="83" spans="2:17">
      <c r="B83">
        <v>35.486034318441398</v>
      </c>
      <c r="C83">
        <v>29.977398691033699</v>
      </c>
      <c r="D83">
        <v>26.1808441293554</v>
      </c>
      <c r="E83">
        <v>22.837918638843998</v>
      </c>
      <c r="I83">
        <v>34.100470324510901</v>
      </c>
      <c r="J83" t="s">
        <v>24</v>
      </c>
      <c r="K83" t="s">
        <v>24</v>
      </c>
      <c r="L83">
        <v>21.5212414087238</v>
      </c>
      <c r="N83">
        <v>0</v>
      </c>
      <c r="O83" t="s">
        <v>24</v>
      </c>
      <c r="P83" t="s">
        <v>24</v>
      </c>
      <c r="Q83">
        <v>36.888725569117199</v>
      </c>
    </row>
    <row r="84" spans="2:17">
      <c r="B84">
        <v>83.778830391752507</v>
      </c>
      <c r="C84">
        <v>114.33058173970301</v>
      </c>
      <c r="D84">
        <v>52.625193124520003</v>
      </c>
      <c r="E84">
        <v>52.767153135742099</v>
      </c>
      <c r="I84">
        <v>57.519573127231503</v>
      </c>
      <c r="J84" t="s">
        <v>24</v>
      </c>
      <c r="K84" t="s">
        <v>24</v>
      </c>
      <c r="L84">
        <v>72.452974923056203</v>
      </c>
      <c r="N84">
        <v>0</v>
      </c>
      <c r="O84" t="s">
        <v>24</v>
      </c>
      <c r="P84" t="s">
        <v>24</v>
      </c>
      <c r="Q84">
        <v>-25.962295934972499</v>
      </c>
    </row>
    <row r="85" spans="2:17">
      <c r="B85">
        <v>38.923393358619499</v>
      </c>
      <c r="C85">
        <v>38.275994853619103</v>
      </c>
      <c r="D85">
        <v>38.204942564398799</v>
      </c>
      <c r="E85">
        <v>38.204568043735499</v>
      </c>
      <c r="I85">
        <v>34.818872564499102</v>
      </c>
      <c r="J85" t="s">
        <v>24</v>
      </c>
      <c r="K85" t="s">
        <v>24</v>
      </c>
      <c r="L85">
        <v>34.580824348469399</v>
      </c>
      <c r="N85">
        <v>0</v>
      </c>
      <c r="O85" t="s">
        <v>24</v>
      </c>
      <c r="P85" t="s">
        <v>24</v>
      </c>
      <c r="Q85">
        <v>0.68367583007964405</v>
      </c>
    </row>
    <row r="86" spans="2:17">
      <c r="B86">
        <v>2666.17658709849</v>
      </c>
      <c r="C86">
        <v>2331.0424769845299</v>
      </c>
      <c r="D86">
        <v>1992.2901802268</v>
      </c>
      <c r="E86">
        <v>1614.57248498794</v>
      </c>
      <c r="I86">
        <v>2551.8589172348802</v>
      </c>
      <c r="J86" t="s">
        <v>24</v>
      </c>
      <c r="K86" t="s">
        <v>24</v>
      </c>
      <c r="L86">
        <v>1564.8487664679899</v>
      </c>
      <c r="N86">
        <v>0</v>
      </c>
      <c r="O86" t="s">
        <v>24</v>
      </c>
      <c r="P86" t="s">
        <v>24</v>
      </c>
      <c r="Q86">
        <v>38.678084595538202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85" zoomScaleNormal="85" workbookViewId="0">
      <selection activeCell="I19" sqref="F14:I19"/>
    </sheetView>
  </sheetViews>
  <sheetFormatPr defaultRowHeight="15.75"/>
  <cols>
    <col min="1" max="1" width="19.375" customWidth="1"/>
    <col min="6" max="6" width="13.5" customWidth="1"/>
    <col min="7" max="7" width="10" customWidth="1"/>
    <col min="8" max="8" width="10.5" customWidth="1"/>
    <col min="9" max="9" width="8.75" customWidth="1"/>
  </cols>
  <sheetData>
    <row r="1" spans="1:9">
      <c r="A1" t="s">
        <v>25</v>
      </c>
      <c r="E1" s="6"/>
    </row>
    <row r="2" spans="1:9">
      <c r="A2" t="s">
        <v>10</v>
      </c>
      <c r="B2" t="s">
        <v>11</v>
      </c>
      <c r="E2" s="6"/>
    </row>
    <row r="3" spans="1:9">
      <c r="E3" s="6"/>
      <c r="I3" t="s">
        <v>29</v>
      </c>
    </row>
    <row r="4" spans="1:9">
      <c r="A4" t="s">
        <v>0</v>
      </c>
      <c r="B4">
        <v>114.68728810717801</v>
      </c>
      <c r="C4">
        <v>0</v>
      </c>
      <c r="D4">
        <v>102.608352567336</v>
      </c>
      <c r="E4" s="6"/>
      <c r="F4" t="s">
        <v>0</v>
      </c>
      <c r="G4">
        <f>B4</f>
        <v>114.68728810717801</v>
      </c>
      <c r="H4">
        <f>D4</f>
        <v>102.608352567336</v>
      </c>
      <c r="I4">
        <f>100*((H4/G4)-1)</f>
        <v>-10.532061346287968</v>
      </c>
    </row>
    <row r="5" spans="1:9">
      <c r="A5" t="s">
        <v>21</v>
      </c>
      <c r="B5">
        <v>20.022635268297901</v>
      </c>
      <c r="C5" t="s">
        <v>24</v>
      </c>
      <c r="D5">
        <v>18.916046009165498</v>
      </c>
      <c r="E5" s="6"/>
      <c r="F5" t="s">
        <v>21</v>
      </c>
      <c r="G5">
        <f t="shared" ref="G5:G6" si="0">B5</f>
        <v>20.022635268297901</v>
      </c>
      <c r="H5">
        <f t="shared" ref="H5:H6" si="1">D5</f>
        <v>18.916046009165498</v>
      </c>
      <c r="I5">
        <f t="shared" ref="I5:I8" si="2">100*((H5/G5)-1)</f>
        <v>-5.526691388543048</v>
      </c>
    </row>
    <row r="6" spans="1:9">
      <c r="A6" t="s">
        <v>18</v>
      </c>
      <c r="B6">
        <v>10899.2687815564</v>
      </c>
      <c r="C6" t="s">
        <v>24</v>
      </c>
      <c r="D6">
        <v>6553.0588152423497</v>
      </c>
      <c r="E6" s="6"/>
      <c r="F6" t="s">
        <v>18</v>
      </c>
      <c r="G6">
        <f t="shared" si="0"/>
        <v>10899.2687815564</v>
      </c>
      <c r="H6">
        <f t="shared" si="1"/>
        <v>6553.0588152423497</v>
      </c>
      <c r="I6">
        <f t="shared" si="2"/>
        <v>-39.876160992273633</v>
      </c>
    </row>
    <row r="7" spans="1:9">
      <c r="A7" t="s">
        <v>17</v>
      </c>
      <c r="B7">
        <v>66.878091309646706</v>
      </c>
      <c r="C7" t="s">
        <v>24</v>
      </c>
      <c r="D7">
        <v>66.143239129507407</v>
      </c>
      <c r="E7" s="6"/>
      <c r="F7" t="s">
        <v>28</v>
      </c>
      <c r="G7">
        <f>B7+B8+B9</f>
        <v>75.524086204635751</v>
      </c>
      <c r="H7">
        <f>SUM(D7:D9)</f>
        <v>86.331451885661437</v>
      </c>
      <c r="I7">
        <f t="shared" si="2"/>
        <v>14.30982647276613</v>
      </c>
    </row>
    <row r="8" spans="1:9">
      <c r="B8">
        <v>1.4942931745308401</v>
      </c>
      <c r="C8" t="s">
        <v>24</v>
      </c>
      <c r="D8">
        <v>3.0594014915445298</v>
      </c>
      <c r="E8" s="6"/>
      <c r="F8" t="s">
        <v>5</v>
      </c>
      <c r="G8">
        <f>B10</f>
        <v>11109.5027911365</v>
      </c>
      <c r="H8">
        <f>D10</f>
        <v>6760.9146657045103</v>
      </c>
      <c r="I8">
        <f>100*((H8/G8)-1)</f>
        <v>-39.142959025145807</v>
      </c>
    </row>
    <row r="9" spans="1:9">
      <c r="B9">
        <v>7.1517017204581999</v>
      </c>
      <c r="C9" t="s">
        <v>24</v>
      </c>
      <c r="D9">
        <v>17.128811264609499</v>
      </c>
      <c r="E9" s="6"/>
    </row>
    <row r="10" spans="1:9">
      <c r="B10">
        <v>11109.5027911365</v>
      </c>
      <c r="C10" t="s">
        <v>24</v>
      </c>
      <c r="D10">
        <v>6760.9146657045103</v>
      </c>
      <c r="E10" s="6"/>
    </row>
    <row r="11" spans="1:9">
      <c r="E11" s="6"/>
    </row>
    <row r="12" spans="1:9">
      <c r="E12" s="6"/>
    </row>
    <row r="13" spans="1:9">
      <c r="A13" t="s">
        <v>12</v>
      </c>
      <c r="B13" t="s">
        <v>11</v>
      </c>
      <c r="E13" s="6"/>
      <c r="F13" t="s">
        <v>12</v>
      </c>
      <c r="G13" t="s">
        <v>11</v>
      </c>
    </row>
    <row r="14" spans="1:9">
      <c r="E14" s="6"/>
      <c r="F14" s="7" t="s">
        <v>32</v>
      </c>
      <c r="G14" s="9" t="s">
        <v>30</v>
      </c>
      <c r="H14" s="9" t="s">
        <v>31</v>
      </c>
      <c r="I14" s="9" t="s">
        <v>6</v>
      </c>
    </row>
    <row r="15" spans="1:9">
      <c r="B15">
        <v>157.07123335679501</v>
      </c>
      <c r="C15">
        <v>0</v>
      </c>
      <c r="D15">
        <v>138.952913872838</v>
      </c>
      <c r="E15" s="6"/>
      <c r="F15" s="7" t="s">
        <v>0</v>
      </c>
      <c r="G15" s="10">
        <f>B15</f>
        <v>157.07123335679501</v>
      </c>
      <c r="H15" s="10">
        <f>D15</f>
        <v>138.952913872838</v>
      </c>
      <c r="I15" s="12">
        <f>((H15/G15)-1)</f>
        <v>-0.11535097227383684</v>
      </c>
    </row>
    <row r="16" spans="1:9">
      <c r="B16">
        <v>26.4798983715189</v>
      </c>
      <c r="C16" t="s">
        <v>24</v>
      </c>
      <c r="D16">
        <v>26.234707562508699</v>
      </c>
      <c r="E16" s="6"/>
      <c r="F16" s="7" t="s">
        <v>21</v>
      </c>
      <c r="G16" s="10">
        <f t="shared" ref="G16:G17" si="3">B16</f>
        <v>26.4798983715189</v>
      </c>
      <c r="H16" s="10">
        <f t="shared" ref="H16:H17" si="4">D16</f>
        <v>26.234707562508699</v>
      </c>
      <c r="I16" s="12">
        <f t="shared" ref="I16:I19" si="5">((H16/G16)-1)</f>
        <v>-9.2595071767315185E-3</v>
      </c>
    </row>
    <row r="17" spans="2:9">
      <c r="B17">
        <v>14021.9688782512</v>
      </c>
      <c r="C17" t="s">
        <v>24</v>
      </c>
      <c r="D17">
        <v>10126.954813652201</v>
      </c>
      <c r="E17" s="6"/>
      <c r="F17" s="7" t="s">
        <v>18</v>
      </c>
      <c r="G17" s="10">
        <f t="shared" si="3"/>
        <v>14021.9688782512</v>
      </c>
      <c r="H17" s="10">
        <f t="shared" si="4"/>
        <v>10126.954813652201</v>
      </c>
      <c r="I17" s="12">
        <f t="shared" si="5"/>
        <v>-0.27777939734557311</v>
      </c>
    </row>
    <row r="18" spans="2:9">
      <c r="B18">
        <v>87.264044543905499</v>
      </c>
      <c r="C18" t="s">
        <v>24</v>
      </c>
      <c r="D18">
        <v>87.822739176491694</v>
      </c>
      <c r="E18" s="6"/>
      <c r="F18" s="7" t="s">
        <v>4</v>
      </c>
      <c r="G18" s="10">
        <f>B18+B19</f>
        <v>89.85558882025876</v>
      </c>
      <c r="H18" s="10">
        <f>SUM(D18:D19)</f>
        <v>91.87934878285337</v>
      </c>
      <c r="I18" s="12">
        <f t="shared" si="5"/>
        <v>2.2522360480468295E-2</v>
      </c>
    </row>
    <row r="19" spans="2:9">
      <c r="B19">
        <v>2.5915442763532601</v>
      </c>
      <c r="C19" t="s">
        <v>24</v>
      </c>
      <c r="D19">
        <v>4.0566096063616799</v>
      </c>
      <c r="E19" s="6"/>
      <c r="F19" s="8" t="s">
        <v>5</v>
      </c>
      <c r="G19" s="11">
        <f>SUM(G15:G18)</f>
        <v>14295.375598799774</v>
      </c>
      <c r="H19" s="11">
        <f>SUM(H15:H18)</f>
        <v>10384.021783870401</v>
      </c>
      <c r="I19" s="13">
        <f t="shared" si="5"/>
        <v>-0.27360972699855235</v>
      </c>
    </row>
    <row r="20" spans="2:9">
      <c r="B20">
        <v>32.723085833136999</v>
      </c>
      <c r="C20" t="s">
        <v>24</v>
      </c>
      <c r="D20">
        <v>46.112152737500303</v>
      </c>
      <c r="E20" s="6"/>
    </row>
    <row r="21" spans="2:9">
      <c r="B21">
        <v>14328.0986846329</v>
      </c>
      <c r="C21" t="s">
        <v>24</v>
      </c>
      <c r="D21">
        <v>10430.133936607899</v>
      </c>
      <c r="E21" s="6"/>
    </row>
    <row r="22" spans="2:9">
      <c r="E22" s="6"/>
    </row>
    <row r="23" spans="2:9">
      <c r="E23" s="6"/>
    </row>
    <row r="24" spans="2:9">
      <c r="E24" s="6"/>
    </row>
    <row r="25" spans="2:9">
      <c r="E25" s="6"/>
    </row>
    <row r="26" spans="2:9">
      <c r="E26" s="6"/>
    </row>
    <row r="27" spans="2:9">
      <c r="E27" s="6"/>
    </row>
    <row r="28" spans="2:9">
      <c r="E28" s="6"/>
    </row>
    <row r="29" spans="2:9">
      <c r="E29" s="6"/>
    </row>
    <row r="30" spans="2:9">
      <c r="E30" s="6"/>
    </row>
    <row r="31" spans="2:9">
      <c r="E31" s="6"/>
    </row>
    <row r="32" spans="2:9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activeCell="L32" sqref="L32"/>
    </sheetView>
  </sheetViews>
  <sheetFormatPr defaultRowHeight="15.75"/>
  <cols>
    <col min="1" max="1" width="19.375" customWidth="1"/>
    <col min="6" max="6" width="13.375" customWidth="1"/>
    <col min="7" max="7" width="10.25" customWidth="1"/>
    <col min="8" max="8" width="10.5" customWidth="1"/>
    <col min="9" max="9" width="9.875" customWidth="1"/>
  </cols>
  <sheetData>
    <row r="1" spans="1:9">
      <c r="A1" t="s">
        <v>26</v>
      </c>
      <c r="E1" s="6"/>
    </row>
    <row r="2" spans="1:9">
      <c r="A2" t="s">
        <v>10</v>
      </c>
      <c r="B2" t="s">
        <v>11</v>
      </c>
      <c r="E2" s="6"/>
    </row>
    <row r="3" spans="1:9">
      <c r="E3" s="6"/>
      <c r="I3" t="s">
        <v>29</v>
      </c>
    </row>
    <row r="4" spans="1:9">
      <c r="B4">
        <v>90.743977909370102</v>
      </c>
      <c r="C4">
        <v>0</v>
      </c>
      <c r="D4">
        <v>76.111714750552693</v>
      </c>
      <c r="E4" s="6"/>
      <c r="F4" t="s">
        <v>0</v>
      </c>
      <c r="G4">
        <f>B4</f>
        <v>90.743977909370102</v>
      </c>
      <c r="H4">
        <f>D4</f>
        <v>76.111714750552693</v>
      </c>
      <c r="I4">
        <f>100*((H4/G4)-1)</f>
        <v>-16.124775986161065</v>
      </c>
    </row>
    <row r="5" spans="1:9">
      <c r="B5">
        <v>25.9951021218695</v>
      </c>
      <c r="C5" t="s">
        <v>24</v>
      </c>
      <c r="D5">
        <v>25.385346904715099</v>
      </c>
      <c r="E5" s="6"/>
      <c r="F5" t="s">
        <v>21</v>
      </c>
      <c r="G5">
        <f t="shared" ref="G5:G6" si="0">B5</f>
        <v>25.9951021218695</v>
      </c>
      <c r="H5">
        <f t="shared" ref="H5:H6" si="1">D5</f>
        <v>25.385346904715099</v>
      </c>
      <c r="I5">
        <f t="shared" ref="I5:I7" si="2">100*((H5/G5)-1)</f>
        <v>-2.3456542478493159</v>
      </c>
    </row>
    <row r="6" spans="1:9">
      <c r="B6">
        <v>13007.9604444051</v>
      </c>
      <c r="C6" t="s">
        <v>24</v>
      </c>
      <c r="D6">
        <v>8182.6686607891397</v>
      </c>
      <c r="E6" s="6"/>
      <c r="F6" t="s">
        <v>18</v>
      </c>
      <c r="G6">
        <f t="shared" si="0"/>
        <v>13007.9604444051</v>
      </c>
      <c r="H6">
        <f t="shared" si="1"/>
        <v>8182.6686607891397</v>
      </c>
      <c r="I6">
        <f t="shared" si="2"/>
        <v>-37.094914335255261</v>
      </c>
    </row>
    <row r="7" spans="1:9">
      <c r="B7">
        <v>2.7619763446400101</v>
      </c>
      <c r="C7" t="s">
        <v>24</v>
      </c>
      <c r="D7">
        <v>1.8136451676974199</v>
      </c>
      <c r="E7" s="6"/>
      <c r="F7" t="s">
        <v>28</v>
      </c>
      <c r="G7">
        <f>B7+B8</f>
        <v>10.40743648439901</v>
      </c>
      <c r="H7">
        <f>D7+D8</f>
        <v>24.22004941565082</v>
      </c>
      <c r="I7">
        <f t="shared" si="2"/>
        <v>132.71868583543355</v>
      </c>
    </row>
    <row r="8" spans="1:9">
      <c r="B8">
        <v>7.6454601397589999</v>
      </c>
      <c r="C8" t="s">
        <v>24</v>
      </c>
      <c r="D8">
        <v>22.4064042479534</v>
      </c>
      <c r="E8" s="6"/>
      <c r="F8" t="s">
        <v>5</v>
      </c>
      <c r="G8">
        <f>B9</f>
        <v>13135.106960920701</v>
      </c>
      <c r="H8">
        <f>D9</f>
        <v>8308.3857718600593</v>
      </c>
      <c r="I8">
        <f>100*((H8/G8)-1)</f>
        <v>-36.746721617273479</v>
      </c>
    </row>
    <row r="9" spans="1:9">
      <c r="B9">
        <v>13135.106960920701</v>
      </c>
      <c r="C9" t="s">
        <v>24</v>
      </c>
      <c r="D9">
        <v>8308.3857718600593</v>
      </c>
      <c r="E9" s="6"/>
    </row>
    <row r="10" spans="1:9">
      <c r="E10" s="6"/>
    </row>
    <row r="11" spans="1:9">
      <c r="E11" s="6"/>
    </row>
    <row r="12" spans="1:9">
      <c r="A12" t="s">
        <v>12</v>
      </c>
      <c r="B12" t="s">
        <v>11</v>
      </c>
      <c r="E12" s="6"/>
    </row>
    <row r="13" spans="1:9">
      <c r="E13" s="6"/>
      <c r="F13" s="7" t="s">
        <v>32</v>
      </c>
      <c r="G13" s="9" t="s">
        <v>30</v>
      </c>
      <c r="H13" s="9" t="s">
        <v>31</v>
      </c>
      <c r="I13" s="9" t="s">
        <v>6</v>
      </c>
    </row>
    <row r="14" spans="1:9">
      <c r="B14">
        <v>124.089837064118</v>
      </c>
      <c r="C14">
        <v>0</v>
      </c>
      <c r="D14">
        <v>102.41393567405299</v>
      </c>
      <c r="E14" s="6"/>
      <c r="F14" s="7" t="s">
        <v>0</v>
      </c>
      <c r="G14" s="10">
        <f>B14</f>
        <v>124.089837064118</v>
      </c>
      <c r="H14" s="10">
        <f>D14</f>
        <v>102.41393567405299</v>
      </c>
      <c r="I14" s="12">
        <f>((H14/G14)-1)</f>
        <v>-0.17467910267997966</v>
      </c>
    </row>
    <row r="15" spans="1:9">
      <c r="B15">
        <v>34.5163581887766</v>
      </c>
      <c r="C15" t="s">
        <v>24</v>
      </c>
      <c r="D15">
        <v>34.420818587428499</v>
      </c>
      <c r="E15" s="6"/>
      <c r="F15" s="7" t="s">
        <v>21</v>
      </c>
      <c r="G15" s="10">
        <f t="shared" ref="G15:G16" si="3">B15</f>
        <v>34.5163581887766</v>
      </c>
      <c r="H15" s="10">
        <f t="shared" ref="H15:H16" si="4">D15</f>
        <v>34.420818587428499</v>
      </c>
      <c r="I15" s="12">
        <f t="shared" ref="I15:I18" si="5">((H15/G15)-1)</f>
        <v>-2.767951381938305E-3</v>
      </c>
    </row>
    <row r="16" spans="1:9">
      <c r="B16">
        <v>16608.429094285199</v>
      </c>
      <c r="C16" t="s">
        <v>24</v>
      </c>
      <c r="D16">
        <v>12558.834192018199</v>
      </c>
      <c r="E16" s="6"/>
      <c r="F16" s="7" t="s">
        <v>18</v>
      </c>
      <c r="G16" s="10">
        <f t="shared" si="3"/>
        <v>16608.429094285199</v>
      </c>
      <c r="H16" s="10">
        <f t="shared" si="4"/>
        <v>12558.834192018199</v>
      </c>
      <c r="I16" s="12">
        <f t="shared" si="5"/>
        <v>-0.24382769010107197</v>
      </c>
    </row>
    <row r="17" spans="2:9">
      <c r="B17">
        <v>3.7458423968538499</v>
      </c>
      <c r="C17" t="s">
        <v>24</v>
      </c>
      <c r="D17">
        <v>2.3544569083529199</v>
      </c>
      <c r="E17" s="6"/>
      <c r="F17" s="7" t="s">
        <v>4</v>
      </c>
      <c r="G17" s="10">
        <f>B17+B18</f>
        <v>39.446955199612653</v>
      </c>
      <c r="H17" s="10">
        <f>D17+D18</f>
        <v>56.872557622500224</v>
      </c>
      <c r="I17" s="12">
        <f t="shared" si="5"/>
        <v>0.44174771752874564</v>
      </c>
    </row>
    <row r="18" spans="2:9">
      <c r="B18">
        <v>35.7011128027588</v>
      </c>
      <c r="C18" t="s">
        <v>24</v>
      </c>
      <c r="D18">
        <v>54.518100714147302</v>
      </c>
      <c r="E18" s="6"/>
      <c r="F18" s="8" t="s">
        <v>5</v>
      </c>
      <c r="G18" s="11">
        <f>B19</f>
        <v>16806.482244737701</v>
      </c>
      <c r="H18" s="11">
        <f>D19</f>
        <v>12752.541503902199</v>
      </c>
      <c r="I18" s="13">
        <f t="shared" si="5"/>
        <v>-0.24121292497749414</v>
      </c>
    </row>
    <row r="19" spans="2:9">
      <c r="B19">
        <v>16806.482244737701</v>
      </c>
      <c r="C19" t="s">
        <v>24</v>
      </c>
      <c r="D19">
        <v>12752.541503902199</v>
      </c>
      <c r="E19" s="6"/>
    </row>
    <row r="20" spans="2:9">
      <c r="E20" s="6"/>
    </row>
    <row r="21" spans="2:9">
      <c r="E21" s="6"/>
    </row>
    <row r="22" spans="2:9">
      <c r="E22" s="6"/>
    </row>
    <row r="23" spans="2:9">
      <c r="E23" s="6"/>
    </row>
    <row r="24" spans="2:9">
      <c r="E24" s="6"/>
    </row>
    <row r="25" spans="2:9">
      <c r="E25" s="6"/>
    </row>
    <row r="26" spans="2:9">
      <c r="E26" s="6"/>
    </row>
    <row r="27" spans="2:9">
      <c r="E27" s="6"/>
    </row>
    <row r="28" spans="2:9">
      <c r="E28" s="6"/>
    </row>
    <row r="29" spans="2:9">
      <c r="E29" s="6"/>
    </row>
    <row r="30" spans="2:9">
      <c r="E30" s="6"/>
    </row>
    <row r="31" spans="2:9">
      <c r="E31" s="6"/>
    </row>
    <row r="32" spans="2:9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activeCell="G20" sqref="G20:H20"/>
    </sheetView>
  </sheetViews>
  <sheetFormatPr defaultRowHeight="15.75"/>
  <cols>
    <col min="1" max="1" width="19.375" customWidth="1"/>
    <col min="6" max="6" width="13.75" customWidth="1"/>
    <col min="7" max="7" width="10.125" customWidth="1"/>
    <col min="8" max="8" width="12" customWidth="1"/>
    <col min="9" max="9" width="10" customWidth="1"/>
  </cols>
  <sheetData>
    <row r="1" spans="1:9">
      <c r="A1" t="s">
        <v>27</v>
      </c>
      <c r="E1" s="6"/>
    </row>
    <row r="2" spans="1:9">
      <c r="A2" t="s">
        <v>10</v>
      </c>
      <c r="B2" t="s">
        <v>11</v>
      </c>
      <c r="E2" s="6"/>
    </row>
    <row r="3" spans="1:9">
      <c r="E3" s="6"/>
      <c r="F3" t="s">
        <v>10</v>
      </c>
      <c r="I3" t="s">
        <v>29</v>
      </c>
    </row>
    <row r="4" spans="1:9">
      <c r="B4">
        <v>48.012705717838301</v>
      </c>
      <c r="C4">
        <v>0</v>
      </c>
      <c r="D4">
        <v>26.9989596466941</v>
      </c>
      <c r="E4" s="6"/>
      <c r="F4" t="s">
        <v>0</v>
      </c>
      <c r="G4">
        <f>B4</f>
        <v>48.012705717838301</v>
      </c>
      <c r="H4">
        <f>D4</f>
        <v>26.9989596466941</v>
      </c>
      <c r="I4">
        <f>100*((H4/G4)-1)</f>
        <v>-43.767052401999706</v>
      </c>
    </row>
    <row r="5" spans="1:9">
      <c r="B5">
        <v>11.173622664239</v>
      </c>
      <c r="C5" t="s">
        <v>24</v>
      </c>
      <c r="D5">
        <v>17.250556149698301</v>
      </c>
      <c r="E5" s="6"/>
      <c r="F5" t="s">
        <v>21</v>
      </c>
      <c r="G5">
        <f>B5+B6</f>
        <v>19.80276004914279</v>
      </c>
      <c r="H5">
        <f>D5+D6</f>
        <v>25.935972584517003</v>
      </c>
      <c r="I5">
        <f t="shared" ref="I5:I7" si="0">100*((H5/G5)-1)</f>
        <v>30.971503568966916</v>
      </c>
    </row>
    <row r="6" spans="1:9">
      <c r="B6">
        <v>8.6291373849037907</v>
      </c>
      <c r="C6" t="s">
        <v>24</v>
      </c>
      <c r="D6">
        <v>8.6854164348187002</v>
      </c>
      <c r="E6" s="6"/>
      <c r="F6" t="s">
        <v>18</v>
      </c>
      <c r="G6">
        <f>B7</f>
        <v>2900.5765198664499</v>
      </c>
      <c r="H6">
        <f>D7</f>
        <v>1839.35038723757</v>
      </c>
      <c r="I6">
        <f t="shared" si="0"/>
        <v>-36.586731132945303</v>
      </c>
    </row>
    <row r="7" spans="1:9">
      <c r="B7">
        <v>2900.5765198664499</v>
      </c>
      <c r="C7" t="s">
        <v>24</v>
      </c>
      <c r="D7">
        <v>1839.35038723757</v>
      </c>
      <c r="E7" s="6"/>
      <c r="F7" t="s">
        <v>28</v>
      </c>
      <c r="G7">
        <f>B8+B9+B10</f>
        <v>39.991418759278005</v>
      </c>
      <c r="H7">
        <f>D8+D9+D10</f>
        <v>44.864493961154999</v>
      </c>
      <c r="I7">
        <f t="shared" si="0"/>
        <v>12.18530212996367</v>
      </c>
    </row>
    <row r="8" spans="1:9">
      <c r="B8">
        <v>11.8129270487665</v>
      </c>
      <c r="C8" t="s">
        <v>24</v>
      </c>
      <c r="D8">
        <v>16.6939492652021</v>
      </c>
      <c r="E8" s="6"/>
      <c r="F8" t="s">
        <v>5</v>
      </c>
      <c r="G8">
        <f>B11</f>
        <v>3008.38340439271</v>
      </c>
      <c r="H8">
        <f>D11</f>
        <v>1937.14981342993</v>
      </c>
      <c r="I8">
        <f>100*((H8/G8)-1)</f>
        <v>-35.608280161318916</v>
      </c>
    </row>
    <row r="9" spans="1:9">
      <c r="B9">
        <v>15.917350085189501</v>
      </c>
      <c r="C9" t="s">
        <v>24</v>
      </c>
      <c r="D9">
        <v>13.704121751261599</v>
      </c>
      <c r="E9" s="6"/>
    </row>
    <row r="10" spans="1:9">
      <c r="B10">
        <v>12.261141625322001</v>
      </c>
      <c r="C10" t="s">
        <v>24</v>
      </c>
      <c r="D10">
        <v>14.466422944691301</v>
      </c>
      <c r="E10" s="6"/>
    </row>
    <row r="11" spans="1:9">
      <c r="B11">
        <v>3008.38340439271</v>
      </c>
      <c r="C11" t="s">
        <v>24</v>
      </c>
      <c r="D11">
        <v>1937.14981342993</v>
      </c>
      <c r="E11" s="6"/>
    </row>
    <row r="12" spans="1:9">
      <c r="E12" s="6"/>
    </row>
    <row r="13" spans="1:9">
      <c r="E13" s="6"/>
    </row>
    <row r="14" spans="1:9">
      <c r="A14" t="s">
        <v>12</v>
      </c>
      <c r="B14" t="s">
        <v>11</v>
      </c>
      <c r="E14" s="6"/>
    </row>
    <row r="15" spans="1:9">
      <c r="E15" s="6"/>
      <c r="F15" s="7" t="s">
        <v>32</v>
      </c>
      <c r="G15" s="9" t="s">
        <v>30</v>
      </c>
      <c r="H15" s="9" t="s">
        <v>31</v>
      </c>
      <c r="I15" s="9" t="s">
        <v>6</v>
      </c>
    </row>
    <row r="16" spans="1:9">
      <c r="B16">
        <v>66.248256436440101</v>
      </c>
      <c r="C16">
        <v>0</v>
      </c>
      <c r="D16">
        <v>43.5282630245161</v>
      </c>
      <c r="E16" s="6"/>
      <c r="F16" s="7" t="s">
        <v>0</v>
      </c>
      <c r="G16" s="10">
        <f>B16</f>
        <v>66.248256436440101</v>
      </c>
      <c r="H16" s="10">
        <f>D16</f>
        <v>43.5282630245161</v>
      </c>
      <c r="I16" s="12">
        <f>((H16/G16)-1)</f>
        <v>-0.34295232258258779</v>
      </c>
    </row>
    <row r="17" spans="2:9">
      <c r="B17">
        <v>14.3050863086983</v>
      </c>
      <c r="C17" t="s">
        <v>24</v>
      </c>
      <c r="D17">
        <v>14.993531787857901</v>
      </c>
      <c r="E17" s="6"/>
      <c r="F17" s="7" t="s">
        <v>21</v>
      </c>
      <c r="G17" s="10">
        <f>B17+B18</f>
        <v>25.007347276605302</v>
      </c>
      <c r="H17" s="10">
        <f>D17+D18</f>
        <v>25.719039196703498</v>
      </c>
      <c r="I17" s="12">
        <f t="shared" ref="I17:I20" si="1">((H17/G17)-1)</f>
        <v>2.8459312866182973E-2</v>
      </c>
    </row>
    <row r="18" spans="2:9">
      <c r="B18">
        <v>10.702260967907</v>
      </c>
      <c r="C18" t="s">
        <v>24</v>
      </c>
      <c r="D18">
        <v>10.725507408845599</v>
      </c>
      <c r="E18" s="6"/>
      <c r="F18" s="7" t="s">
        <v>18</v>
      </c>
      <c r="G18" s="10">
        <f>B19</f>
        <v>3726.2018823028902</v>
      </c>
      <c r="H18" s="10">
        <f>D19</f>
        <v>2839.7783376861698</v>
      </c>
      <c r="I18" s="12">
        <f t="shared" si="1"/>
        <v>-0.23788929655869517</v>
      </c>
    </row>
    <row r="19" spans="2:9">
      <c r="B19">
        <v>3726.2018823028902</v>
      </c>
      <c r="C19" t="s">
        <v>24</v>
      </c>
      <c r="D19">
        <v>2839.7783376861698</v>
      </c>
      <c r="E19" s="6"/>
      <c r="F19" s="7" t="s">
        <v>4</v>
      </c>
      <c r="G19" s="10">
        <f>B20+B21</f>
        <v>36.307266812242204</v>
      </c>
      <c r="H19" s="10">
        <f>D20+D21</f>
        <v>31.680621328512199</v>
      </c>
      <c r="I19" s="12">
        <f t="shared" si="1"/>
        <v>-0.12743028847795224</v>
      </c>
    </row>
    <row r="20" spans="2:9">
      <c r="B20">
        <v>15.410425380621501</v>
      </c>
      <c r="C20" t="s">
        <v>24</v>
      </c>
      <c r="D20">
        <v>14.456043441368699</v>
      </c>
      <c r="E20" s="6"/>
      <c r="F20" s="8" t="s">
        <v>5</v>
      </c>
      <c r="G20" s="11">
        <f>SUM(G16:G19)</f>
        <v>3853.7647528281777</v>
      </c>
      <c r="H20" s="11">
        <f>SUM(H16:H19)</f>
        <v>2940.7062612359018</v>
      </c>
      <c r="I20" s="13">
        <f t="shared" si="1"/>
        <v>-0.23692636944748791</v>
      </c>
    </row>
    <row r="21" spans="2:9">
      <c r="B21">
        <v>20.8968414316207</v>
      </c>
      <c r="C21" t="s">
        <v>24</v>
      </c>
      <c r="D21">
        <v>17.2245778871435</v>
      </c>
      <c r="E21" s="6"/>
    </row>
    <row r="22" spans="2:9">
      <c r="B22">
        <v>38.272207601993998</v>
      </c>
      <c r="C22" t="s">
        <v>24</v>
      </c>
      <c r="D22">
        <v>40.911188090904197</v>
      </c>
      <c r="E22" s="6"/>
    </row>
    <row r="23" spans="2:9">
      <c r="B23">
        <v>3892.03696043017</v>
      </c>
      <c r="C23" t="s">
        <v>24</v>
      </c>
      <c r="D23">
        <v>2981.6174493268099</v>
      </c>
      <c r="E23" s="6"/>
    </row>
    <row r="24" spans="2:9">
      <c r="E24" s="6"/>
    </row>
    <row r="25" spans="2:9">
      <c r="E25" s="6"/>
    </row>
    <row r="26" spans="2:9">
      <c r="E26" s="6"/>
    </row>
    <row r="27" spans="2:9">
      <c r="E27" s="6"/>
    </row>
    <row r="28" spans="2:9">
      <c r="E28" s="6"/>
    </row>
    <row r="29" spans="2:9">
      <c r="E29" s="6"/>
    </row>
    <row r="30" spans="2:9">
      <c r="E30" s="6"/>
    </row>
    <row r="31" spans="2:9">
      <c r="E31" s="6"/>
    </row>
    <row r="32" spans="2:9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="85" zoomScaleNormal="85" workbookViewId="0">
      <selection activeCell="G20" sqref="G20"/>
    </sheetView>
  </sheetViews>
  <sheetFormatPr defaultRowHeight="15.75"/>
  <cols>
    <col min="1" max="1" width="19.375" customWidth="1"/>
    <col min="6" max="6" width="13.25" customWidth="1"/>
    <col min="7" max="7" width="8.625" customWidth="1"/>
    <col min="8" max="8" width="10.625" customWidth="1"/>
    <col min="9" max="9" width="8.75" customWidth="1"/>
  </cols>
  <sheetData>
    <row r="1" spans="1:9">
      <c r="A1" t="s">
        <v>27</v>
      </c>
      <c r="E1" s="6"/>
    </row>
    <row r="2" spans="1:9">
      <c r="A2" t="s">
        <v>10</v>
      </c>
      <c r="B2" t="s">
        <v>11</v>
      </c>
      <c r="E2" s="6"/>
    </row>
    <row r="3" spans="1:9">
      <c r="E3" s="6"/>
      <c r="F3" t="s">
        <v>10</v>
      </c>
      <c r="I3" t="s">
        <v>29</v>
      </c>
    </row>
    <row r="4" spans="1:9">
      <c r="B4">
        <v>17.394062079219999</v>
      </c>
      <c r="C4">
        <v>0</v>
      </c>
      <c r="D4">
        <v>10.0916045808279</v>
      </c>
      <c r="E4" s="6"/>
      <c r="F4" t="s">
        <v>0</v>
      </c>
      <c r="G4">
        <f>B4</f>
        <v>17.394062079219999</v>
      </c>
      <c r="H4">
        <f>D4</f>
        <v>10.0916045808279</v>
      </c>
      <c r="I4">
        <f>100*((H4/G4)-1)</f>
        <v>-41.982473473611769</v>
      </c>
    </row>
    <row r="5" spans="1:9">
      <c r="B5">
        <v>40.562918370685701</v>
      </c>
      <c r="C5" t="s">
        <v>24</v>
      </c>
      <c r="D5">
        <v>47.5443754198295</v>
      </c>
      <c r="E5" s="6"/>
      <c r="F5" t="s">
        <v>21</v>
      </c>
      <c r="G5">
        <f>B5+B6</f>
        <v>68.843027345025206</v>
      </c>
      <c r="H5">
        <f>D5+D6</f>
        <v>75.838541365579701</v>
      </c>
      <c r="I5">
        <f t="shared" ref="I5:I7" si="0">100*((H5/G5)-1)</f>
        <v>10.161543282364116</v>
      </c>
    </row>
    <row r="6" spans="1:9">
      <c r="B6">
        <v>28.280108974339502</v>
      </c>
      <c r="C6" t="s">
        <v>24</v>
      </c>
      <c r="D6">
        <v>28.294165945750201</v>
      </c>
      <c r="E6" s="6"/>
      <c r="F6" t="s">
        <v>18</v>
      </c>
      <c r="G6">
        <f>B7</f>
        <v>94.3709368992847</v>
      </c>
      <c r="H6">
        <f>D7</f>
        <v>64.556424797333307</v>
      </c>
      <c r="I6">
        <f t="shared" si="0"/>
        <v>-31.592896162268978</v>
      </c>
    </row>
    <row r="7" spans="1:9">
      <c r="B7">
        <v>94.3709368992847</v>
      </c>
      <c r="C7" t="s">
        <v>24</v>
      </c>
      <c r="D7">
        <v>64.556424797333307</v>
      </c>
      <c r="E7" s="6"/>
      <c r="F7" t="s">
        <v>28</v>
      </c>
      <c r="G7">
        <f>B8+B9+B10</f>
        <v>41.287511566016434</v>
      </c>
      <c r="H7">
        <f>D8+D9+D10</f>
        <v>43.998733349541247</v>
      </c>
      <c r="I7">
        <f t="shared" si="0"/>
        <v>6.5666873121905667</v>
      </c>
    </row>
    <row r="8" spans="1:9">
      <c r="B8">
        <v>40.287689038378701</v>
      </c>
      <c r="C8" t="s">
        <v>24</v>
      </c>
      <c r="D8">
        <v>43.003088847005998</v>
      </c>
      <c r="E8" s="6"/>
      <c r="F8" t="s">
        <v>5</v>
      </c>
      <c r="G8">
        <f>SUM(G4:G7)</f>
        <v>221.89553788954632</v>
      </c>
      <c r="H8">
        <f>SUM(H4:H7)</f>
        <v>194.48530409328217</v>
      </c>
      <c r="I8">
        <f>100*((H8/G8)-1)</f>
        <v>-12.352764754516265</v>
      </c>
    </row>
    <row r="9" spans="1:9">
      <c r="B9">
        <v>0.44693550966704898</v>
      </c>
      <c r="C9" t="s">
        <v>24</v>
      </c>
      <c r="D9">
        <v>0.44034295887225799</v>
      </c>
      <c r="E9" s="6"/>
    </row>
    <row r="10" spans="1:9">
      <c r="B10">
        <v>0.55288701797068396</v>
      </c>
      <c r="C10" t="s">
        <v>24</v>
      </c>
      <c r="D10">
        <v>0.555301543662992</v>
      </c>
      <c r="E10" s="6"/>
    </row>
    <row r="11" spans="1:9">
      <c r="B11">
        <v>7.6986981498102001</v>
      </c>
      <c r="C11" t="s">
        <v>24</v>
      </c>
      <c r="D11">
        <v>22.086896087865401</v>
      </c>
      <c r="E11" s="6"/>
    </row>
    <row r="12" spans="1:9">
      <c r="B12">
        <v>229.59423603935701</v>
      </c>
      <c r="C12" t="s">
        <v>24</v>
      </c>
      <c r="D12">
        <v>216.57220018114799</v>
      </c>
      <c r="E12" s="6"/>
    </row>
    <row r="13" spans="1:9">
      <c r="E13" s="6"/>
    </row>
    <row r="14" spans="1:9">
      <c r="E14" s="6"/>
    </row>
    <row r="15" spans="1:9">
      <c r="A15" t="s">
        <v>12</v>
      </c>
      <c r="B15" t="s">
        <v>11</v>
      </c>
      <c r="E15" s="6"/>
    </row>
    <row r="16" spans="1:9">
      <c r="B16">
        <v>24.626114138781201</v>
      </c>
      <c r="C16">
        <v>0</v>
      </c>
      <c r="D16">
        <v>16.893505156614101</v>
      </c>
      <c r="E16" s="6"/>
      <c r="F16" s="7" t="s">
        <v>32</v>
      </c>
      <c r="G16" s="9" t="s">
        <v>30</v>
      </c>
      <c r="H16" s="9" t="s">
        <v>31</v>
      </c>
      <c r="I16" s="9" t="s">
        <v>6</v>
      </c>
    </row>
    <row r="17" spans="2:9">
      <c r="B17">
        <v>53.209857606824499</v>
      </c>
      <c r="C17" t="s">
        <v>24</v>
      </c>
      <c r="D17">
        <v>54.910946065489298</v>
      </c>
      <c r="E17" s="6"/>
      <c r="F17" s="7" t="s">
        <v>0</v>
      </c>
      <c r="G17" s="10">
        <f>B16</f>
        <v>24.626114138781201</v>
      </c>
      <c r="H17" s="10">
        <f>D16</f>
        <v>16.893505156614101</v>
      </c>
      <c r="I17" s="12">
        <f>((H17/G17)-1)</f>
        <v>-0.3140003712558852</v>
      </c>
    </row>
    <row r="18" spans="2:9">
      <c r="B18">
        <v>36.529551416184297</v>
      </c>
      <c r="C18" t="s">
        <v>24</v>
      </c>
      <c r="D18">
        <v>36.536753584013397</v>
      </c>
      <c r="E18" s="6"/>
      <c r="F18" s="7" t="s">
        <v>21</v>
      </c>
      <c r="G18" s="10">
        <f>B17+B18</f>
        <v>89.73940902300879</v>
      </c>
      <c r="H18" s="10">
        <f>D17+D18</f>
        <v>91.447699649502695</v>
      </c>
      <c r="I18" s="12">
        <f t="shared" ref="I18:I21" si="1">((H18/G18)-1)</f>
        <v>1.9036125210674326E-2</v>
      </c>
    </row>
    <row r="19" spans="2:9">
      <c r="B19">
        <v>122.44205034861901</v>
      </c>
      <c r="C19" t="s">
        <v>24</v>
      </c>
      <c r="D19">
        <v>97.386326573772905</v>
      </c>
      <c r="E19" s="6"/>
      <c r="F19" s="7" t="s">
        <v>18</v>
      </c>
      <c r="G19" s="10">
        <f>B19</f>
        <v>122.44205034861901</v>
      </c>
      <c r="H19" s="10">
        <f>D19</f>
        <v>97.386326573772905</v>
      </c>
      <c r="I19" s="12">
        <f t="shared" si="1"/>
        <v>-0.2046333241195083</v>
      </c>
    </row>
    <row r="20" spans="2:9">
      <c r="B20">
        <v>52.7138153750643</v>
      </c>
      <c r="C20" t="s">
        <v>24</v>
      </c>
      <c r="D20">
        <v>56.226042377950797</v>
      </c>
      <c r="E20" s="6"/>
      <c r="F20" s="7" t="s">
        <v>4</v>
      </c>
      <c r="G20" s="10">
        <f>B20+B21+B22</f>
        <v>54.001622609508544</v>
      </c>
      <c r="H20" s="10">
        <f>D20+D21+D22</f>
        <v>57.530166176385315</v>
      </c>
      <c r="I20" s="12">
        <f t="shared" si="1"/>
        <v>6.5341435985952545E-2</v>
      </c>
    </row>
    <row r="21" spans="2:9">
      <c r="B21">
        <v>0.57412009696045196</v>
      </c>
      <c r="C21" t="s">
        <v>24</v>
      </c>
      <c r="D21">
        <v>0.57773605097509795</v>
      </c>
      <c r="E21" s="6"/>
      <c r="F21" s="8" t="s">
        <v>5</v>
      </c>
      <c r="G21" s="11">
        <f>SUM(G17:G20)</f>
        <v>290.80919611991754</v>
      </c>
      <c r="H21" s="11">
        <f>SUM(H17:H20)</f>
        <v>263.25769755627499</v>
      </c>
      <c r="I21" s="13">
        <f t="shared" si="1"/>
        <v>-9.4740809201513287E-2</v>
      </c>
    </row>
    <row r="22" spans="2:9">
      <c r="B22">
        <v>0.71368713748379498</v>
      </c>
      <c r="C22" t="s">
        <v>24</v>
      </c>
      <c r="D22">
        <v>0.72638774745941903</v>
      </c>
      <c r="E22" s="6"/>
    </row>
    <row r="23" spans="2:9">
      <c r="B23">
        <v>27.304571051796898</v>
      </c>
      <c r="C23" t="s">
        <v>24</v>
      </c>
      <c r="D23">
        <v>45.806088617262702</v>
      </c>
      <c r="E23" s="6"/>
    </row>
    <row r="24" spans="2:9">
      <c r="B24">
        <v>318.11376717171498</v>
      </c>
      <c r="C24" t="s">
        <v>24</v>
      </c>
      <c r="D24">
        <v>309.06378617353801</v>
      </c>
      <c r="E24" s="6"/>
    </row>
    <row r="25" spans="2:9">
      <c r="E25" s="6"/>
    </row>
    <row r="26" spans="2:9">
      <c r="E26" s="6"/>
    </row>
    <row r="27" spans="2:9">
      <c r="E27" s="6"/>
    </row>
    <row r="28" spans="2:9">
      <c r="E28" s="6"/>
    </row>
    <row r="29" spans="2:9">
      <c r="E29" s="6"/>
    </row>
    <row r="30" spans="2:9">
      <c r="E30" s="6"/>
    </row>
    <row r="31" spans="2:9">
      <c r="E31" s="6"/>
    </row>
    <row r="32" spans="2:9">
      <c r="E32" s="6"/>
    </row>
    <row r="33" spans="5:5">
      <c r="E33" s="6"/>
    </row>
    <row r="34" spans="5:5">
      <c r="E34" s="6"/>
    </row>
    <row r="35" spans="5:5">
      <c r="E35" s="6"/>
    </row>
    <row r="36" spans="5:5">
      <c r="E36" s="6"/>
    </row>
    <row r="37" spans="5:5">
      <c r="E37" s="6"/>
    </row>
    <row r="38" spans="5:5">
      <c r="E38" s="6"/>
    </row>
    <row r="39" spans="5:5">
      <c r="E39" s="6"/>
    </row>
    <row r="40" spans="5:5">
      <c r="E40" s="6"/>
    </row>
    <row r="41" spans="5:5">
      <c r="E41" s="6"/>
    </row>
    <row r="42" spans="5:5">
      <c r="E42" s="6"/>
    </row>
    <row r="43" spans="5:5">
      <c r="E43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zoomScale="70" zoomScaleNormal="70" workbookViewId="0">
      <selection activeCell="D17" sqref="A12:D17"/>
    </sheetView>
  </sheetViews>
  <sheetFormatPr defaultRowHeight="15.75"/>
  <cols>
    <col min="1" max="1" width="13" customWidth="1"/>
    <col min="2" max="3" width="10.125" customWidth="1"/>
  </cols>
  <sheetData>
    <row r="1" spans="1:15">
      <c r="B1" t="s">
        <v>16</v>
      </c>
    </row>
    <row r="2" spans="1:15">
      <c r="B2" t="s">
        <v>8</v>
      </c>
      <c r="C2" t="s">
        <v>9</v>
      </c>
      <c r="D2" t="s">
        <v>6</v>
      </c>
      <c r="H2" t="s">
        <v>10</v>
      </c>
      <c r="I2" t="s">
        <v>11</v>
      </c>
      <c r="L2" t="s">
        <v>13</v>
      </c>
      <c r="M2" t="s">
        <v>11</v>
      </c>
    </row>
    <row r="3" spans="1:15">
      <c r="A3" s="4" t="s">
        <v>0</v>
      </c>
      <c r="B3" s="4">
        <f>B45</f>
        <v>10.2773689376482</v>
      </c>
      <c r="C3" s="4">
        <f>D45</f>
        <v>6.2822829115338701</v>
      </c>
      <c r="D3" s="1">
        <f t="shared" ref="D3:D8" si="0">(C3-B3)/(ABS(B3))</f>
        <v>-0.38872653597940576</v>
      </c>
    </row>
    <row r="4" spans="1:15">
      <c r="A4" s="4" t="s">
        <v>19</v>
      </c>
      <c r="B4" s="4">
        <f>B46</f>
        <v>1.6786557270081099</v>
      </c>
      <c r="C4" s="4">
        <f>D46</f>
        <v>1.0474309294178099</v>
      </c>
      <c r="D4" s="1">
        <f t="shared" si="0"/>
        <v>-0.3760299312327372</v>
      </c>
      <c r="I4">
        <v>7.1020378156481101</v>
      </c>
      <c r="J4">
        <v>0</v>
      </c>
      <c r="K4">
        <v>3.3477431940161901</v>
      </c>
      <c r="M4">
        <v>0</v>
      </c>
      <c r="N4">
        <v>100</v>
      </c>
      <c r="O4">
        <v>52.8622167198263</v>
      </c>
    </row>
    <row r="5" spans="1:15">
      <c r="A5" s="4" t="s">
        <v>18</v>
      </c>
      <c r="B5" s="4">
        <f>B47</f>
        <v>399.07159617236698</v>
      </c>
      <c r="C5" s="4">
        <f>D47</f>
        <v>245.89278461090899</v>
      </c>
      <c r="D5" s="1">
        <f t="shared" si="0"/>
        <v>-0.38383792038984654</v>
      </c>
      <c r="I5">
        <v>1.1837751706217801</v>
      </c>
      <c r="J5" t="s">
        <v>24</v>
      </c>
      <c r="K5">
        <v>0.60336937837971805</v>
      </c>
      <c r="M5">
        <v>0</v>
      </c>
      <c r="N5" t="s">
        <v>24</v>
      </c>
      <c r="O5">
        <v>49.030069784045502</v>
      </c>
    </row>
    <row r="6" spans="1:15">
      <c r="A6" s="4" t="s">
        <v>17</v>
      </c>
      <c r="B6" s="4">
        <f>B49+B48</f>
        <v>4.3045918833761094</v>
      </c>
      <c r="C6" s="4">
        <f>D49+D48</f>
        <v>4.4171913154808875</v>
      </c>
      <c r="D6" s="1">
        <f t="shared" si="0"/>
        <v>2.6157980862163841E-2</v>
      </c>
      <c r="I6">
        <v>275.62076184345898</v>
      </c>
      <c r="J6" t="s">
        <v>24</v>
      </c>
      <c r="K6">
        <v>133.27468955328001</v>
      </c>
      <c r="M6">
        <v>0</v>
      </c>
      <c r="N6" t="s">
        <v>24</v>
      </c>
      <c r="O6">
        <v>51.6456276145936</v>
      </c>
    </row>
    <row r="7" spans="1:15">
      <c r="A7" s="4" t="s">
        <v>0</v>
      </c>
      <c r="B7" s="4">
        <f>B50</f>
        <v>17.081594717124499</v>
      </c>
      <c r="C7" s="4">
        <f>D50</f>
        <v>19.5030185140253</v>
      </c>
      <c r="D7" s="1">
        <f t="shared" si="0"/>
        <v>0.1417563077101516</v>
      </c>
      <c r="I7">
        <v>0.13436446477986899</v>
      </c>
      <c r="J7" t="s">
        <v>24</v>
      </c>
      <c r="K7">
        <v>5.6082115882620402E-2</v>
      </c>
      <c r="M7">
        <v>0</v>
      </c>
      <c r="N7" t="s">
        <v>24</v>
      </c>
      <c r="O7">
        <v>58.2611995109717</v>
      </c>
    </row>
    <row r="8" spans="1:15">
      <c r="A8" s="4" t="s">
        <v>5</v>
      </c>
      <c r="B8" s="5">
        <f>B51</f>
        <v>432.41380743752399</v>
      </c>
      <c r="C8" s="5">
        <f>D51</f>
        <v>277.14270828136699</v>
      </c>
      <c r="D8" s="3">
        <f t="shared" si="0"/>
        <v>-0.3590798824771359</v>
      </c>
      <c r="I8">
        <v>2.9824894879097501</v>
      </c>
      <c r="J8" t="s">
        <v>24</v>
      </c>
      <c r="K8">
        <v>11.7544223319313</v>
      </c>
      <c r="M8">
        <v>0</v>
      </c>
      <c r="N8" t="s">
        <v>24</v>
      </c>
      <c r="O8">
        <v>-294.114459735087</v>
      </c>
    </row>
    <row r="9" spans="1:15">
      <c r="I9">
        <v>3.1391520171931302</v>
      </c>
      <c r="J9" t="s">
        <v>24</v>
      </c>
      <c r="K9">
        <v>5.3096108506633399</v>
      </c>
      <c r="M9">
        <v>0</v>
      </c>
      <c r="N9" t="s">
        <v>24</v>
      </c>
      <c r="O9">
        <v>-69.141565033570004</v>
      </c>
    </row>
    <row r="10" spans="1:15">
      <c r="D10" s="1"/>
      <c r="I10">
        <v>290.16258079961199</v>
      </c>
      <c r="J10" t="s">
        <v>24</v>
      </c>
      <c r="K10">
        <v>154.34591742415401</v>
      </c>
      <c r="M10">
        <v>0</v>
      </c>
      <c r="N10" t="s">
        <v>24</v>
      </c>
      <c r="O10">
        <v>46.807091045710699</v>
      </c>
    </row>
    <row r="11" spans="1:15">
      <c r="D11" s="1"/>
    </row>
    <row r="12" spans="1:15">
      <c r="A12" s="7" t="s">
        <v>32</v>
      </c>
      <c r="B12" s="7" t="s">
        <v>30</v>
      </c>
      <c r="C12" s="7" t="s">
        <v>31</v>
      </c>
      <c r="D12" s="7" t="s">
        <v>6</v>
      </c>
    </row>
    <row r="13" spans="1:15">
      <c r="A13" s="7" t="s">
        <v>0</v>
      </c>
      <c r="B13" s="7">
        <v>10.2773689376482</v>
      </c>
      <c r="C13" s="7">
        <v>6.2822829115338701</v>
      </c>
      <c r="D13" s="12">
        <f>C13/B13</f>
        <v>0.61127346402059424</v>
      </c>
      <c r="H13" t="s">
        <v>12</v>
      </c>
      <c r="I13" t="s">
        <v>11</v>
      </c>
      <c r="L13" t="s">
        <v>14</v>
      </c>
      <c r="M13" t="s">
        <v>11</v>
      </c>
    </row>
    <row r="14" spans="1:15">
      <c r="A14" s="7" t="s">
        <v>19</v>
      </c>
      <c r="B14" s="7">
        <v>1.6786557270081099</v>
      </c>
      <c r="C14" s="7">
        <v>1.0474309294178099</v>
      </c>
      <c r="D14" s="12">
        <f t="shared" ref="D13:D16" si="1">C14/B14</f>
        <v>0.6239700687672628</v>
      </c>
    </row>
    <row r="15" spans="1:15">
      <c r="A15" s="7" t="s">
        <v>18</v>
      </c>
      <c r="B15" s="7">
        <v>399.07159617236698</v>
      </c>
      <c r="C15" s="7">
        <v>245.89278461090899</v>
      </c>
      <c r="D15" s="12">
        <f t="shared" si="1"/>
        <v>0.61616207961015346</v>
      </c>
      <c r="I15">
        <v>9.8461892259614903</v>
      </c>
      <c r="J15">
        <v>0</v>
      </c>
      <c r="K15">
        <v>5.94088068463659</v>
      </c>
      <c r="M15">
        <v>0</v>
      </c>
      <c r="N15">
        <v>100</v>
      </c>
      <c r="O15">
        <v>39.663147352762202</v>
      </c>
    </row>
    <row r="16" spans="1:15">
      <c r="A16" s="7" t="s">
        <v>17</v>
      </c>
      <c r="B16" s="7">
        <v>4.3045918833761094</v>
      </c>
      <c r="C16" s="7">
        <v>4.4171913154808875</v>
      </c>
      <c r="D16" s="12">
        <f t="shared" si="1"/>
        <v>1.0261579808621639</v>
      </c>
      <c r="I16">
        <v>1.61700734253365</v>
      </c>
      <c r="J16" t="s">
        <v>24</v>
      </c>
      <c r="K16">
        <v>0.996729755532902</v>
      </c>
      <c r="M16">
        <v>0</v>
      </c>
      <c r="N16" t="s">
        <v>24</v>
      </c>
      <c r="O16">
        <v>38.359602376872999</v>
      </c>
    </row>
    <row r="17" spans="1:15">
      <c r="A17" s="8" t="s">
        <v>5</v>
      </c>
      <c r="B17" s="8">
        <f>SUM(B13:B16)</f>
        <v>415.33221272039941</v>
      </c>
      <c r="C17" s="8">
        <f>SUM(C13:C16)</f>
        <v>257.63968976734157</v>
      </c>
      <c r="D17" s="13">
        <f>C17/B17</f>
        <v>0.62032195403245538</v>
      </c>
      <c r="E17" s="2"/>
      <c r="I17">
        <v>383.65287528670302</v>
      </c>
      <c r="J17" t="s">
        <v>24</v>
      </c>
      <c r="K17">
        <v>233.64568076815999</v>
      </c>
      <c r="M17">
        <v>0</v>
      </c>
      <c r="N17" t="s">
        <v>24</v>
      </c>
      <c r="O17">
        <v>39.0997185688869</v>
      </c>
    </row>
    <row r="18" spans="1:15">
      <c r="I18">
        <v>0.15275599185576499</v>
      </c>
      <c r="J18" t="s">
        <v>24</v>
      </c>
      <c r="K18">
        <v>8.7178131246818405E-2</v>
      </c>
      <c r="M18">
        <v>0</v>
      </c>
      <c r="N18" t="s">
        <v>24</v>
      </c>
      <c r="O18">
        <v>42.929812318502499</v>
      </c>
    </row>
    <row r="19" spans="1:15">
      <c r="I19">
        <v>4.0992379503754703</v>
      </c>
      <c r="J19" t="s">
        <v>24</v>
      </c>
      <c r="K19">
        <v>4.2623229199989101</v>
      </c>
      <c r="M19">
        <v>0</v>
      </c>
      <c r="N19" t="s">
        <v>24</v>
      </c>
      <c r="O19">
        <v>-3.9784216383072599</v>
      </c>
    </row>
    <row r="20" spans="1:15">
      <c r="I20">
        <v>16.098590877214299</v>
      </c>
      <c r="J20" t="s">
        <v>24</v>
      </c>
      <c r="K20">
        <v>18.479727027959701</v>
      </c>
      <c r="M20">
        <v>0</v>
      </c>
      <c r="N20" t="s">
        <v>24</v>
      </c>
      <c r="O20">
        <v>-14.790960084062799</v>
      </c>
    </row>
    <row r="21" spans="1:15">
      <c r="I21">
        <v>415.46665667464401</v>
      </c>
      <c r="J21" t="s">
        <v>24</v>
      </c>
      <c r="K21">
        <v>263.412519287534</v>
      </c>
      <c r="M21">
        <v>0</v>
      </c>
      <c r="N21" t="s">
        <v>24</v>
      </c>
      <c r="O21">
        <v>36.5983972346028</v>
      </c>
    </row>
    <row r="43" spans="1:5">
      <c r="A43" t="s">
        <v>12</v>
      </c>
      <c r="B43" t="s">
        <v>11</v>
      </c>
    </row>
    <row r="45" spans="1:5">
      <c r="B45">
        <v>10.2773689376482</v>
      </c>
      <c r="C45">
        <v>8.1471722043043506</v>
      </c>
      <c r="D45">
        <v>6.2822829115338701</v>
      </c>
      <c r="E45">
        <v>5.4199892396082996</v>
      </c>
    </row>
    <row r="46" spans="1:5">
      <c r="B46">
        <v>1.6786557270081099</v>
      </c>
      <c r="C46">
        <v>1.31978013767638</v>
      </c>
      <c r="D46">
        <v>1.0474309294178099</v>
      </c>
      <c r="E46">
        <v>0.90162834241860002</v>
      </c>
    </row>
    <row r="47" spans="1:5">
      <c r="B47">
        <v>399.07159617236698</v>
      </c>
      <c r="C47">
        <v>317.537947208091</v>
      </c>
      <c r="D47">
        <v>245.89278461090899</v>
      </c>
      <c r="E47">
        <v>212.38713138342999</v>
      </c>
    </row>
    <row r="48" spans="1:5">
      <c r="B48">
        <v>0.15839785683673899</v>
      </c>
      <c r="C48">
        <v>0.125650092972629</v>
      </c>
      <c r="D48">
        <v>9.2373110106477502E-2</v>
      </c>
      <c r="E48">
        <v>7.8323001136515205E-2</v>
      </c>
    </row>
    <row r="49" spans="2:5">
      <c r="B49">
        <v>4.1461940265393702</v>
      </c>
      <c r="C49">
        <v>4.4449151547430796</v>
      </c>
      <c r="D49">
        <v>4.3248182053744104</v>
      </c>
      <c r="E49">
        <v>4.4428524303978598</v>
      </c>
    </row>
    <row r="50" spans="2:5">
      <c r="B50">
        <v>17.081594717124499</v>
      </c>
      <c r="C50">
        <v>16.9120765354353</v>
      </c>
      <c r="D50">
        <v>19.5030185140253</v>
      </c>
      <c r="E50">
        <v>19.5275014351162</v>
      </c>
    </row>
    <row r="51" spans="2:5">
      <c r="B51">
        <v>432.41380743752399</v>
      </c>
      <c r="C51">
        <v>348.48754133322302</v>
      </c>
      <c r="D51">
        <v>277.14270828136699</v>
      </c>
      <c r="E51">
        <v>242.757425832107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EEPROM</vt:lpstr>
      <vt:lpstr>SerialFlash</vt:lpstr>
      <vt:lpstr>Sandisk</vt:lpstr>
      <vt:lpstr>Lexar</vt:lpstr>
      <vt:lpstr>SwissBit</vt:lpstr>
      <vt:lpstr>Kingston</vt:lpstr>
      <vt:lpstr>HIH6130</vt:lpstr>
    </vt:vector>
  </TitlesOfParts>
  <Company>Lab304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Moore</dc:creator>
  <cp:lastModifiedBy>Daniel R. Moore</cp:lastModifiedBy>
  <dcterms:created xsi:type="dcterms:W3CDTF">2014-08-26T02:44:34Z</dcterms:created>
  <dcterms:modified xsi:type="dcterms:W3CDTF">2014-10-17T17:00:58Z</dcterms:modified>
</cp:coreProperties>
</file>